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50" yWindow="540" windowWidth="28455" windowHeight="14760"/>
  </bookViews>
  <sheets>
    <sheet name="Rekapitulace stavby" sheetId="1" r:id="rId1"/>
    <sheet name="001 - Ostatní náklady - p..." sheetId="2" r:id="rId2"/>
    <sheet name="101_1 - Chodníky a nástup..." sheetId="3" r:id="rId3"/>
    <sheet name="101_2 - Chodníky a nástup..." sheetId="4" r:id="rId4"/>
    <sheet name="102 - SO 102 Parkovací st..." sheetId="5" r:id="rId5"/>
    <sheet name="103 - SO 103 - BUS zálivy..." sheetId="6" r:id="rId6"/>
    <sheet name="104_1 - SO 104 - Vjezdy (..." sheetId="7" r:id="rId7"/>
    <sheet name="104_2 - SO 104 - Vjezdy (..." sheetId="8" r:id="rId8"/>
    <sheet name="Pokyny pro vyplnění" sheetId="9" r:id="rId9"/>
  </sheets>
  <definedNames>
    <definedName name="_xlnm._FilterDatabase" localSheetId="1" hidden="1">'001 - Ostatní náklady - p...'!$C$78:$K$169</definedName>
    <definedName name="_xlnm._FilterDatabase" localSheetId="2" hidden="1">'101_1 - Chodníky a nástup...'!$C$93:$K$673</definedName>
    <definedName name="_xlnm._FilterDatabase" localSheetId="3" hidden="1">'101_2 - Chodníky a nástup...'!$C$89:$K$221</definedName>
    <definedName name="_xlnm._FilterDatabase" localSheetId="4" hidden="1">'102 - SO 102 Parkovací st...'!$C$90:$K$479</definedName>
    <definedName name="_xlnm._FilterDatabase" localSheetId="5" hidden="1">'103 - SO 103 - BUS zálivy...'!$C$93:$K$446</definedName>
    <definedName name="_xlnm._FilterDatabase" localSheetId="6" hidden="1">'104_1 - SO 104 - Vjezdy (...'!$C$90:$K$246</definedName>
    <definedName name="_xlnm._FilterDatabase" localSheetId="7" hidden="1">'104_2 - SO 104 - Vjezdy (...'!$C$95:$K$376</definedName>
    <definedName name="_xlnm.Print_Titles" localSheetId="1">'001 - Ostatní náklady - p...'!$78:$78</definedName>
    <definedName name="_xlnm.Print_Titles" localSheetId="2">'101_1 - Chodníky a nástup...'!$93:$93</definedName>
    <definedName name="_xlnm.Print_Titles" localSheetId="3">'101_2 - Chodníky a nástup...'!$89:$89</definedName>
    <definedName name="_xlnm.Print_Titles" localSheetId="4">'102 - SO 102 Parkovací st...'!$90:$90</definedName>
    <definedName name="_xlnm.Print_Titles" localSheetId="5">'103 - SO 103 - BUS zálivy...'!$93:$93</definedName>
    <definedName name="_xlnm.Print_Titles" localSheetId="6">'104_1 - SO 104 - Vjezdy (...'!$90:$90</definedName>
    <definedName name="_xlnm.Print_Titles" localSheetId="7">'104_2 - SO 104 - Vjezdy (...'!$95:$95</definedName>
    <definedName name="_xlnm.Print_Titles" localSheetId="0">'Rekapitulace stavby'!$49:$49</definedName>
    <definedName name="_xlnm.Print_Area" localSheetId="1">'001 - Ostatní náklady - p...'!$C$4:$J$36,'001 - Ostatní náklady - p...'!$C$42:$J$60,'001 - Ostatní náklady - p...'!$C$66:$K$169</definedName>
    <definedName name="_xlnm.Print_Area" localSheetId="2">'101_1 - Chodníky a nástup...'!$C$4:$J$38,'101_1 - Chodníky a nástup...'!$C$44:$J$73,'101_1 - Chodníky a nástup...'!$C$79:$K$673</definedName>
    <definedName name="_xlnm.Print_Area" localSheetId="3">'101_2 - Chodníky a nástup...'!$C$4:$J$38,'101_2 - Chodníky a nástup...'!$C$44:$J$69,'101_2 - Chodníky a nástup...'!$C$75:$K$221</definedName>
    <definedName name="_xlnm.Print_Area" localSheetId="4">'102 - SO 102 Parkovací st...'!$C$4:$J$36,'102 - SO 102 Parkovací st...'!$C$42:$J$72,'102 - SO 102 Parkovací st...'!$C$78:$K$479</definedName>
    <definedName name="_xlnm.Print_Area" localSheetId="5">'103 - SO 103 - BUS zálivy...'!$C$4:$J$36,'103 - SO 103 - BUS zálivy...'!$C$42:$J$75,'103 - SO 103 - BUS zálivy...'!$C$81:$K$446</definedName>
    <definedName name="_xlnm.Print_Area" localSheetId="6">'104_1 - SO 104 - Vjezdy (...'!$C$4:$J$38,'104_1 - SO 104 - Vjezdy (...'!$C$44:$J$70,'104_1 - SO 104 - Vjezdy (...'!$C$76:$K$246</definedName>
    <definedName name="_xlnm.Print_Area" localSheetId="7">'104_2 - SO 104 - Vjezdy (...'!$C$4:$J$38,'104_2 - SO 104 - Vjezdy (...'!$C$44:$J$75,'104_2 - SO 104 - Vjezdy (...'!$C$81:$K$376</definedName>
    <definedName name="_xlnm.Print_Area" localSheetId="8">'Pokyny pro vyplnění'!$B$2:$K$69,'Pokyny pro vyplnění'!$B$72:$K$116,'Pokyny pro vyplnění'!$B$119:$K$188,'Pokyny pro vyplnění'!$B$196:$K$216</definedName>
    <definedName name="_xlnm.Print_Area" localSheetId="0">'Rekapitulace stavby'!$D$4:$AO$33,'Rekapitulace stavby'!$C$39:$AQ$61</definedName>
  </definedNames>
  <calcPr calcId="125725"/>
</workbook>
</file>

<file path=xl/calcChain.xml><?xml version="1.0" encoding="utf-8"?>
<calcChain xmlns="http://schemas.openxmlformats.org/spreadsheetml/2006/main">
  <c r="AY60" i="1"/>
  <c r="AX60"/>
  <c r="BI374" i="8"/>
  <c r="BH374"/>
  <c r="BG374"/>
  <c r="BF374"/>
  <c r="T374"/>
  <c r="T373" s="1"/>
  <c r="R374"/>
  <c r="R373" s="1"/>
  <c r="P374"/>
  <c r="P373" s="1"/>
  <c r="BK374"/>
  <c r="BK373" s="1"/>
  <c r="J373" s="1"/>
  <c r="J74" s="1"/>
  <c r="J374"/>
  <c r="BE374" s="1"/>
  <c r="BI370"/>
  <c r="BH370"/>
  <c r="BG370"/>
  <c r="BF370"/>
  <c r="BE370"/>
  <c r="T370"/>
  <c r="T369" s="1"/>
  <c r="R370"/>
  <c r="R369" s="1"/>
  <c r="R368" s="1"/>
  <c r="P370"/>
  <c r="P369" s="1"/>
  <c r="P368" s="1"/>
  <c r="BK370"/>
  <c r="BK369" s="1"/>
  <c r="J370"/>
  <c r="BI367"/>
  <c r="BH367"/>
  <c r="BG367"/>
  <c r="BF367"/>
  <c r="BE367"/>
  <c r="T367"/>
  <c r="T366" s="1"/>
  <c r="R367"/>
  <c r="R366" s="1"/>
  <c r="P367"/>
  <c r="P366" s="1"/>
  <c r="BK367"/>
  <c r="BK366" s="1"/>
  <c r="J366" s="1"/>
  <c r="J71" s="1"/>
  <c r="J367"/>
  <c r="BI361"/>
  <c r="BH361"/>
  <c r="BG361"/>
  <c r="BF361"/>
  <c r="T361"/>
  <c r="R361"/>
  <c r="P361"/>
  <c r="BK361"/>
  <c r="J361"/>
  <c r="BE361" s="1"/>
  <c r="BI354"/>
  <c r="BH354"/>
  <c r="BG354"/>
  <c r="BF354"/>
  <c r="BE354"/>
  <c r="T354"/>
  <c r="R354"/>
  <c r="P354"/>
  <c r="BK354"/>
  <c r="J354"/>
  <c r="BI344"/>
  <c r="BH344"/>
  <c r="BG344"/>
  <c r="BF344"/>
  <c r="T344"/>
  <c r="R344"/>
  <c r="P344"/>
  <c r="BK344"/>
  <c r="J344"/>
  <c r="BE344" s="1"/>
  <c r="BI338"/>
  <c r="BH338"/>
  <c r="BG338"/>
  <c r="BF338"/>
  <c r="T338"/>
  <c r="R338"/>
  <c r="P338"/>
  <c r="BK338"/>
  <c r="J338"/>
  <c r="BE338" s="1"/>
  <c r="BI323"/>
  <c r="BH323"/>
  <c r="BG323"/>
  <c r="BF323"/>
  <c r="T323"/>
  <c r="R323"/>
  <c r="P323"/>
  <c r="BK323"/>
  <c r="J323"/>
  <c r="BE323" s="1"/>
  <c r="BI305"/>
  <c r="BH305"/>
  <c r="BG305"/>
  <c r="BF305"/>
  <c r="BE305"/>
  <c r="T305"/>
  <c r="R305"/>
  <c r="P305"/>
  <c r="BK305"/>
  <c r="J305"/>
  <c r="BI299"/>
  <c r="BH299"/>
  <c r="BG299"/>
  <c r="BF299"/>
  <c r="T299"/>
  <c r="R299"/>
  <c r="P299"/>
  <c r="BK299"/>
  <c r="J299"/>
  <c r="BE299" s="1"/>
  <c r="BI287"/>
  <c r="BH287"/>
  <c r="BG287"/>
  <c r="BF287"/>
  <c r="BE287"/>
  <c r="T287"/>
  <c r="T286" s="1"/>
  <c r="R287"/>
  <c r="R286" s="1"/>
  <c r="P287"/>
  <c r="P286" s="1"/>
  <c r="BK287"/>
  <c r="BK286" s="1"/>
  <c r="J286" s="1"/>
  <c r="J70" s="1"/>
  <c r="J287"/>
  <c r="BI279"/>
  <c r="BH279"/>
  <c r="BG279"/>
  <c r="BF279"/>
  <c r="BE279"/>
  <c r="T279"/>
  <c r="R279"/>
  <c r="P279"/>
  <c r="BK279"/>
  <c r="J279"/>
  <c r="BI275"/>
  <c r="BH275"/>
  <c r="BG275"/>
  <c r="BF275"/>
  <c r="BE275"/>
  <c r="T275"/>
  <c r="T274" s="1"/>
  <c r="R275"/>
  <c r="R274" s="1"/>
  <c r="P275"/>
  <c r="P274" s="1"/>
  <c r="BK275"/>
  <c r="BK274" s="1"/>
  <c r="J274" s="1"/>
  <c r="J69" s="1"/>
  <c r="J275"/>
  <c r="BI267"/>
  <c r="BH267"/>
  <c r="BG267"/>
  <c r="BF267"/>
  <c r="T267"/>
  <c r="R267"/>
  <c r="P267"/>
  <c r="BK267"/>
  <c r="J267"/>
  <c r="BE267" s="1"/>
  <c r="BI256"/>
  <c r="BH256"/>
  <c r="BG256"/>
  <c r="BF256"/>
  <c r="T256"/>
  <c r="R256"/>
  <c r="P256"/>
  <c r="BK256"/>
  <c r="J256"/>
  <c r="BE256" s="1"/>
  <c r="BI254"/>
  <c r="BH254"/>
  <c r="BG254"/>
  <c r="BF254"/>
  <c r="BE254"/>
  <c r="T254"/>
  <c r="R254"/>
  <c r="P254"/>
  <c r="BK254"/>
  <c r="J254"/>
  <c r="BI250"/>
  <c r="BH250"/>
  <c r="BG250"/>
  <c r="BF250"/>
  <c r="T250"/>
  <c r="R250"/>
  <c r="P250"/>
  <c r="BK250"/>
  <c r="J250"/>
  <c r="BE250" s="1"/>
  <c r="BI248"/>
  <c r="BH248"/>
  <c r="BG248"/>
  <c r="BF248"/>
  <c r="BE248"/>
  <c r="T248"/>
  <c r="R248"/>
  <c r="P248"/>
  <c r="BK248"/>
  <c r="J248"/>
  <c r="BI246"/>
  <c r="BH246"/>
  <c r="BG246"/>
  <c r="BF246"/>
  <c r="T246"/>
  <c r="R246"/>
  <c r="P246"/>
  <c r="BK246"/>
  <c r="J246"/>
  <c r="BE246" s="1"/>
  <c r="BI244"/>
  <c r="BH244"/>
  <c r="BG244"/>
  <c r="BF244"/>
  <c r="BE244"/>
  <c r="T244"/>
  <c r="R244"/>
  <c r="P244"/>
  <c r="BK244"/>
  <c r="J244"/>
  <c r="BI237"/>
  <c r="BH237"/>
  <c r="BG237"/>
  <c r="BF237"/>
  <c r="T237"/>
  <c r="T236" s="1"/>
  <c r="R237"/>
  <c r="R236" s="1"/>
  <c r="P237"/>
  <c r="P236" s="1"/>
  <c r="BK237"/>
  <c r="BK236" s="1"/>
  <c r="J236" s="1"/>
  <c r="J68" s="1"/>
  <c r="J237"/>
  <c r="BE237" s="1"/>
  <c r="BI232"/>
  <c r="BH232"/>
  <c r="BG232"/>
  <c r="BF232"/>
  <c r="T232"/>
  <c r="T231" s="1"/>
  <c r="R232"/>
  <c r="R231" s="1"/>
  <c r="P232"/>
  <c r="P231" s="1"/>
  <c r="BK232"/>
  <c r="BK231" s="1"/>
  <c r="J231" s="1"/>
  <c r="J67" s="1"/>
  <c r="J232"/>
  <c r="BE232" s="1"/>
  <c r="BI226"/>
  <c r="BH226"/>
  <c r="BG226"/>
  <c r="BF226"/>
  <c r="BE226"/>
  <c r="T226"/>
  <c r="R226"/>
  <c r="P226"/>
  <c r="BK226"/>
  <c r="J226"/>
  <c r="BI218"/>
  <c r="BH218"/>
  <c r="BG218"/>
  <c r="BF218"/>
  <c r="T218"/>
  <c r="R218"/>
  <c r="P218"/>
  <c r="BK218"/>
  <c r="J218"/>
  <c r="BE218" s="1"/>
  <c r="BI208"/>
  <c r="BH208"/>
  <c r="BG208"/>
  <c r="BF208"/>
  <c r="BE208"/>
  <c r="T208"/>
  <c r="T207" s="1"/>
  <c r="R208"/>
  <c r="R207" s="1"/>
  <c r="P208"/>
  <c r="P207" s="1"/>
  <c r="BK208"/>
  <c r="BK207" s="1"/>
  <c r="J207" s="1"/>
  <c r="J66" s="1"/>
  <c r="J208"/>
  <c r="BI203"/>
  <c r="BH203"/>
  <c r="BG203"/>
  <c r="BF203"/>
  <c r="BE203"/>
  <c r="T203"/>
  <c r="R203"/>
  <c r="P203"/>
  <c r="BK203"/>
  <c r="J203"/>
  <c r="BI197"/>
  <c r="BH197"/>
  <c r="BG197"/>
  <c r="BF197"/>
  <c r="T197"/>
  <c r="R197"/>
  <c r="P197"/>
  <c r="BK197"/>
  <c r="J197"/>
  <c r="BE197" s="1"/>
  <c r="BI191"/>
  <c r="BH191"/>
  <c r="BG191"/>
  <c r="BF191"/>
  <c r="BE191"/>
  <c r="T191"/>
  <c r="T190" s="1"/>
  <c r="R191"/>
  <c r="R190" s="1"/>
  <c r="P191"/>
  <c r="P190" s="1"/>
  <c r="BK191"/>
  <c r="BK190" s="1"/>
  <c r="J190" s="1"/>
  <c r="J65" s="1"/>
  <c r="J191"/>
  <c r="BI186"/>
  <c r="BH186"/>
  <c r="BG186"/>
  <c r="BF186"/>
  <c r="T186"/>
  <c r="T185" s="1"/>
  <c r="R186"/>
  <c r="R185" s="1"/>
  <c r="P186"/>
  <c r="P185" s="1"/>
  <c r="BK186"/>
  <c r="BK185" s="1"/>
  <c r="J185" s="1"/>
  <c r="J64" s="1"/>
  <c r="J186"/>
  <c r="BE186" s="1"/>
  <c r="BI180"/>
  <c r="BH180"/>
  <c r="BG180"/>
  <c r="BF180"/>
  <c r="T180"/>
  <c r="R180"/>
  <c r="P180"/>
  <c r="BK180"/>
  <c r="J180"/>
  <c r="BE180" s="1"/>
  <c r="BI174"/>
  <c r="BH174"/>
  <c r="BG174"/>
  <c r="BF174"/>
  <c r="BE174"/>
  <c r="T174"/>
  <c r="R174"/>
  <c r="P174"/>
  <c r="BK174"/>
  <c r="J174"/>
  <c r="BI168"/>
  <c r="BH168"/>
  <c r="BG168"/>
  <c r="BF168"/>
  <c r="T168"/>
  <c r="R168"/>
  <c r="P168"/>
  <c r="BK168"/>
  <c r="J168"/>
  <c r="BE168" s="1"/>
  <c r="BI163"/>
  <c r="BH163"/>
  <c r="BG163"/>
  <c r="BF163"/>
  <c r="BE163"/>
  <c r="T163"/>
  <c r="R163"/>
  <c r="P163"/>
  <c r="BK163"/>
  <c r="J163"/>
  <c r="BI159"/>
  <c r="BH159"/>
  <c r="BG159"/>
  <c r="BF159"/>
  <c r="T159"/>
  <c r="T158" s="1"/>
  <c r="R159"/>
  <c r="R158" s="1"/>
  <c r="P159"/>
  <c r="P158" s="1"/>
  <c r="BK159"/>
  <c r="BK158" s="1"/>
  <c r="J158" s="1"/>
  <c r="J63" s="1"/>
  <c r="J159"/>
  <c r="BE159" s="1"/>
  <c r="BI153"/>
  <c r="BH153"/>
  <c r="BG153"/>
  <c r="BF153"/>
  <c r="BE153"/>
  <c r="T153"/>
  <c r="R153"/>
  <c r="P153"/>
  <c r="BK153"/>
  <c r="J153"/>
  <c r="BI151"/>
  <c r="BH151"/>
  <c r="BG151"/>
  <c r="BF151"/>
  <c r="T151"/>
  <c r="R151"/>
  <c r="P151"/>
  <c r="BK151"/>
  <c r="J151"/>
  <c r="BE151" s="1"/>
  <c r="BI144"/>
  <c r="BH144"/>
  <c r="BG144"/>
  <c r="BF144"/>
  <c r="BE144"/>
  <c r="T144"/>
  <c r="R144"/>
  <c r="P144"/>
  <c r="BK144"/>
  <c r="J144"/>
  <c r="BI139"/>
  <c r="BH139"/>
  <c r="BG139"/>
  <c r="BF139"/>
  <c r="T139"/>
  <c r="R139"/>
  <c r="P139"/>
  <c r="BK139"/>
  <c r="J139"/>
  <c r="BE139" s="1"/>
  <c r="BI134"/>
  <c r="BH134"/>
  <c r="BG134"/>
  <c r="BF134"/>
  <c r="BE134"/>
  <c r="T134"/>
  <c r="R134"/>
  <c r="P134"/>
  <c r="BK134"/>
  <c r="J134"/>
  <c r="BI128"/>
  <c r="BH128"/>
  <c r="BG128"/>
  <c r="BF128"/>
  <c r="T128"/>
  <c r="R128"/>
  <c r="P128"/>
  <c r="BK128"/>
  <c r="J128"/>
  <c r="BE128" s="1"/>
  <c r="BI122"/>
  <c r="BH122"/>
  <c r="BG122"/>
  <c r="BF122"/>
  <c r="BE122"/>
  <c r="T122"/>
  <c r="R122"/>
  <c r="P122"/>
  <c r="BK122"/>
  <c r="J122"/>
  <c r="BI116"/>
  <c r="BH116"/>
  <c r="BG116"/>
  <c r="BF116"/>
  <c r="T116"/>
  <c r="R116"/>
  <c r="P116"/>
  <c r="BK116"/>
  <c r="J116"/>
  <c r="BE116" s="1"/>
  <c r="BI111"/>
  <c r="BH111"/>
  <c r="BG111"/>
  <c r="BF111"/>
  <c r="BE111"/>
  <c r="T111"/>
  <c r="R111"/>
  <c r="P111"/>
  <c r="BK111"/>
  <c r="J111"/>
  <c r="BI107"/>
  <c r="BH107"/>
  <c r="BG107"/>
  <c r="BF107"/>
  <c r="T107"/>
  <c r="R107"/>
  <c r="P107"/>
  <c r="BK107"/>
  <c r="J107"/>
  <c r="BE107" s="1"/>
  <c r="BI99"/>
  <c r="F36" s="1"/>
  <c r="BD60" i="1" s="1"/>
  <c r="BH99" i="8"/>
  <c r="F35" s="1"/>
  <c r="BC60" i="1" s="1"/>
  <c r="BG99" i="8"/>
  <c r="F34" s="1"/>
  <c r="BB60" i="1" s="1"/>
  <c r="BF99" i="8"/>
  <c r="F33" s="1"/>
  <c r="BA60" i="1" s="1"/>
  <c r="BE99" i="8"/>
  <c r="T99"/>
  <c r="T98" s="1"/>
  <c r="R99"/>
  <c r="R98" s="1"/>
  <c r="P99"/>
  <c r="P98" s="1"/>
  <c r="P97" s="1"/>
  <c r="P96" s="1"/>
  <c r="AU60" i="1" s="1"/>
  <c r="BK99" i="8"/>
  <c r="BK98" s="1"/>
  <c r="J99"/>
  <c r="J92"/>
  <c r="F92"/>
  <c r="F90"/>
  <c r="E88"/>
  <c r="J55"/>
  <c r="F55"/>
  <c r="F53"/>
  <c r="E51"/>
  <c r="J20"/>
  <c r="E20"/>
  <c r="F93" s="1"/>
  <c r="J19"/>
  <c r="J14"/>
  <c r="J90" s="1"/>
  <c r="E7"/>
  <c r="E84" s="1"/>
  <c r="P245" i="7"/>
  <c r="AY59" i="1"/>
  <c r="AX59"/>
  <c r="BI246" i="7"/>
  <c r="BH246"/>
  <c r="BG246"/>
  <c r="BF246"/>
  <c r="T246"/>
  <c r="T245" s="1"/>
  <c r="R246"/>
  <c r="R245" s="1"/>
  <c r="P246"/>
  <c r="BK246"/>
  <c r="BK245" s="1"/>
  <c r="J245" s="1"/>
  <c r="J69" s="1"/>
  <c r="J246"/>
  <c r="BE246" s="1"/>
  <c r="BI240"/>
  <c r="BH240"/>
  <c r="BG240"/>
  <c r="BF240"/>
  <c r="T240"/>
  <c r="R240"/>
  <c r="P240"/>
  <c r="BK240"/>
  <c r="J240"/>
  <c r="BE240" s="1"/>
  <c r="BI235"/>
  <c r="BH235"/>
  <c r="BG235"/>
  <c r="BF235"/>
  <c r="T235"/>
  <c r="R235"/>
  <c r="P235"/>
  <c r="BK235"/>
  <c r="J235"/>
  <c r="BE235" s="1"/>
  <c r="BI228"/>
  <c r="BH228"/>
  <c r="BG228"/>
  <c r="BF228"/>
  <c r="T228"/>
  <c r="R228"/>
  <c r="P228"/>
  <c r="BK228"/>
  <c r="J228"/>
  <c r="BE228" s="1"/>
  <c r="BI212"/>
  <c r="BH212"/>
  <c r="BG212"/>
  <c r="BF212"/>
  <c r="BE212"/>
  <c r="T212"/>
  <c r="R212"/>
  <c r="P212"/>
  <c r="BK212"/>
  <c r="J212"/>
  <c r="BI207"/>
  <c r="BH207"/>
  <c r="BG207"/>
  <c r="BF207"/>
  <c r="T207"/>
  <c r="R207"/>
  <c r="P207"/>
  <c r="BK207"/>
  <c r="J207"/>
  <c r="BE207" s="1"/>
  <c r="BI195"/>
  <c r="BH195"/>
  <c r="BG195"/>
  <c r="BF195"/>
  <c r="BE195"/>
  <c r="T195"/>
  <c r="T194" s="1"/>
  <c r="R195"/>
  <c r="R194" s="1"/>
  <c r="P195"/>
  <c r="P194" s="1"/>
  <c r="BK195"/>
  <c r="BK194" s="1"/>
  <c r="J194" s="1"/>
  <c r="J68" s="1"/>
  <c r="J195"/>
  <c r="BI187"/>
  <c r="BH187"/>
  <c r="BG187"/>
  <c r="BF187"/>
  <c r="T187"/>
  <c r="T186" s="1"/>
  <c r="R187"/>
  <c r="R186" s="1"/>
  <c r="P187"/>
  <c r="P186" s="1"/>
  <c r="BK187"/>
  <c r="BK186" s="1"/>
  <c r="J186" s="1"/>
  <c r="J67" s="1"/>
  <c r="J187"/>
  <c r="BE187" s="1"/>
  <c r="BI181"/>
  <c r="BH181"/>
  <c r="BG181"/>
  <c r="BF181"/>
  <c r="T181"/>
  <c r="T180" s="1"/>
  <c r="R181"/>
  <c r="R180" s="1"/>
  <c r="P181"/>
  <c r="P180" s="1"/>
  <c r="BK181"/>
  <c r="BK180" s="1"/>
  <c r="J180" s="1"/>
  <c r="J66" s="1"/>
  <c r="J181"/>
  <c r="BE181" s="1"/>
  <c r="BI176"/>
  <c r="BH176"/>
  <c r="BG176"/>
  <c r="BF176"/>
  <c r="BE176"/>
  <c r="T176"/>
  <c r="R176"/>
  <c r="P176"/>
  <c r="BK176"/>
  <c r="J176"/>
  <c r="BI169"/>
  <c r="BH169"/>
  <c r="BG169"/>
  <c r="BF169"/>
  <c r="T169"/>
  <c r="R169"/>
  <c r="P169"/>
  <c r="BK169"/>
  <c r="J169"/>
  <c r="BE169" s="1"/>
  <c r="BI165"/>
  <c r="BH165"/>
  <c r="BG165"/>
  <c r="BF165"/>
  <c r="BE165"/>
  <c r="T165"/>
  <c r="R165"/>
  <c r="P165"/>
  <c r="BK165"/>
  <c r="J165"/>
  <c r="BI158"/>
  <c r="BH158"/>
  <c r="BG158"/>
  <c r="BF158"/>
  <c r="T158"/>
  <c r="T157" s="1"/>
  <c r="R158"/>
  <c r="R157" s="1"/>
  <c r="P158"/>
  <c r="P157" s="1"/>
  <c r="BK158"/>
  <c r="BK157" s="1"/>
  <c r="J157" s="1"/>
  <c r="J65" s="1"/>
  <c r="J158"/>
  <c r="BE158" s="1"/>
  <c r="BI151"/>
  <c r="BH151"/>
  <c r="BG151"/>
  <c r="BF151"/>
  <c r="T151"/>
  <c r="R151"/>
  <c r="P151"/>
  <c r="BK151"/>
  <c r="J151"/>
  <c r="BE151" s="1"/>
  <c r="BI145"/>
  <c r="BH145"/>
  <c r="BG145"/>
  <c r="BF145"/>
  <c r="BE145"/>
  <c r="T145"/>
  <c r="T144" s="1"/>
  <c r="R145"/>
  <c r="R144" s="1"/>
  <c r="P145"/>
  <c r="P144" s="1"/>
  <c r="BK145"/>
  <c r="BK144" s="1"/>
  <c r="J144" s="1"/>
  <c r="J64" s="1"/>
  <c r="J145"/>
  <c r="BI139"/>
  <c r="BH139"/>
  <c r="BG139"/>
  <c r="BF139"/>
  <c r="T139"/>
  <c r="R139"/>
  <c r="P139"/>
  <c r="BK139"/>
  <c r="J139"/>
  <c r="BE139" s="1"/>
  <c r="BI134"/>
  <c r="BH134"/>
  <c r="BG134"/>
  <c r="BF134"/>
  <c r="BE134"/>
  <c r="T134"/>
  <c r="T133" s="1"/>
  <c r="R134"/>
  <c r="R133" s="1"/>
  <c r="P134"/>
  <c r="P133" s="1"/>
  <c r="BK134"/>
  <c r="BK133" s="1"/>
  <c r="J133" s="1"/>
  <c r="J63" s="1"/>
  <c r="J134"/>
  <c r="BI126"/>
  <c r="BH126"/>
  <c r="BG126"/>
  <c r="BF126"/>
  <c r="BE126"/>
  <c r="T126"/>
  <c r="R126"/>
  <c r="P126"/>
  <c r="BK126"/>
  <c r="J126"/>
  <c r="BI122"/>
  <c r="BH122"/>
  <c r="BG122"/>
  <c r="BF122"/>
  <c r="T122"/>
  <c r="R122"/>
  <c r="P122"/>
  <c r="BK122"/>
  <c r="J122"/>
  <c r="BE122" s="1"/>
  <c r="BI118"/>
  <c r="BH118"/>
  <c r="BG118"/>
  <c r="BF118"/>
  <c r="BE118"/>
  <c r="T118"/>
  <c r="R118"/>
  <c r="P118"/>
  <c r="BK118"/>
  <c r="J118"/>
  <c r="BI113"/>
  <c r="BH113"/>
  <c r="BG113"/>
  <c r="BF113"/>
  <c r="T113"/>
  <c r="R113"/>
  <c r="P113"/>
  <c r="BK113"/>
  <c r="J113"/>
  <c r="BE113" s="1"/>
  <c r="BI108"/>
  <c r="BH108"/>
  <c r="BG108"/>
  <c r="BF108"/>
  <c r="BE108"/>
  <c r="T108"/>
  <c r="R108"/>
  <c r="P108"/>
  <c r="BK108"/>
  <c r="J108"/>
  <c r="BI102"/>
  <c r="BH102"/>
  <c r="BG102"/>
  <c r="BF102"/>
  <c r="T102"/>
  <c r="R102"/>
  <c r="P102"/>
  <c r="BK102"/>
  <c r="J102"/>
  <c r="BE102" s="1"/>
  <c r="BI94"/>
  <c r="F36" s="1"/>
  <c r="BD59" i="1" s="1"/>
  <c r="BD58" s="1"/>
  <c r="BH94" i="7"/>
  <c r="F35" s="1"/>
  <c r="BC59" i="1" s="1"/>
  <c r="BC58" s="1"/>
  <c r="AY58" s="1"/>
  <c r="BG94" i="7"/>
  <c r="F34" s="1"/>
  <c r="BB59" i="1" s="1"/>
  <c r="BB58" s="1"/>
  <c r="AX58" s="1"/>
  <c r="BF94" i="7"/>
  <c r="F33" s="1"/>
  <c r="BA59" i="1" s="1"/>
  <c r="BE94" i="7"/>
  <c r="T94"/>
  <c r="T93" s="1"/>
  <c r="T92" s="1"/>
  <c r="T91" s="1"/>
  <c r="R94"/>
  <c r="R93" s="1"/>
  <c r="P94"/>
  <c r="P93" s="1"/>
  <c r="BK94"/>
  <c r="BK93" s="1"/>
  <c r="J94"/>
  <c r="J87"/>
  <c r="F87"/>
  <c r="J85"/>
  <c r="F85"/>
  <c r="E83"/>
  <c r="J55"/>
  <c r="F55"/>
  <c r="F53"/>
  <c r="E51"/>
  <c r="J20"/>
  <c r="E20"/>
  <c r="F88" s="1"/>
  <c r="J19"/>
  <c r="J14"/>
  <c r="J53" s="1"/>
  <c r="E7"/>
  <c r="E47" s="1"/>
  <c r="J439" i="6"/>
  <c r="BK439"/>
  <c r="BK438" s="1"/>
  <c r="J438" s="1"/>
  <c r="J72" s="1"/>
  <c r="BK436"/>
  <c r="J436" s="1"/>
  <c r="J71" s="1"/>
  <c r="AY57" i="1"/>
  <c r="AX57"/>
  <c r="BI444" i="6"/>
  <c r="BH444"/>
  <c r="BG444"/>
  <c r="BF444"/>
  <c r="T444"/>
  <c r="T443" s="1"/>
  <c r="R444"/>
  <c r="R443" s="1"/>
  <c r="P444"/>
  <c r="P443" s="1"/>
  <c r="BK444"/>
  <c r="BK443" s="1"/>
  <c r="J443" s="1"/>
  <c r="J74" s="1"/>
  <c r="J444"/>
  <c r="BE444" s="1"/>
  <c r="BI440"/>
  <c r="BH440"/>
  <c r="BG440"/>
  <c r="BF440"/>
  <c r="T440"/>
  <c r="T439" s="1"/>
  <c r="R440"/>
  <c r="R439" s="1"/>
  <c r="R438" s="1"/>
  <c r="P440"/>
  <c r="P439" s="1"/>
  <c r="BK440"/>
  <c r="J440"/>
  <c r="BE440" s="1"/>
  <c r="J73"/>
  <c r="BI437"/>
  <c r="BH437"/>
  <c r="BG437"/>
  <c r="BF437"/>
  <c r="T437"/>
  <c r="T436" s="1"/>
  <c r="R437"/>
  <c r="R436" s="1"/>
  <c r="P437"/>
  <c r="P436" s="1"/>
  <c r="BK437"/>
  <c r="J437"/>
  <c r="BE437" s="1"/>
  <c r="BI432"/>
  <c r="BH432"/>
  <c r="BG432"/>
  <c r="BF432"/>
  <c r="BE432"/>
  <c r="T432"/>
  <c r="R432"/>
  <c r="P432"/>
  <c r="BK432"/>
  <c r="J432"/>
  <c r="BI426"/>
  <c r="BH426"/>
  <c r="BG426"/>
  <c r="BF426"/>
  <c r="T426"/>
  <c r="R426"/>
  <c r="P426"/>
  <c r="BK426"/>
  <c r="J426"/>
  <c r="BE426" s="1"/>
  <c r="BI418"/>
  <c r="BH418"/>
  <c r="BG418"/>
  <c r="BF418"/>
  <c r="BE418"/>
  <c r="T418"/>
  <c r="R418"/>
  <c r="P418"/>
  <c r="BK418"/>
  <c r="J418"/>
  <c r="BI406"/>
  <c r="BH406"/>
  <c r="BG406"/>
  <c r="BF406"/>
  <c r="T406"/>
  <c r="R406"/>
  <c r="P406"/>
  <c r="BK406"/>
  <c r="J406"/>
  <c r="BE406" s="1"/>
  <c r="BI388"/>
  <c r="BH388"/>
  <c r="BG388"/>
  <c r="BF388"/>
  <c r="BE388"/>
  <c r="T388"/>
  <c r="R388"/>
  <c r="P388"/>
  <c r="BK388"/>
  <c r="J388"/>
  <c r="BI383"/>
  <c r="BH383"/>
  <c r="BG383"/>
  <c r="BF383"/>
  <c r="T383"/>
  <c r="R383"/>
  <c r="P383"/>
  <c r="BK383"/>
  <c r="J383"/>
  <c r="BE383" s="1"/>
  <c r="BI376"/>
  <c r="BH376"/>
  <c r="BG376"/>
  <c r="BF376"/>
  <c r="BE376"/>
  <c r="T376"/>
  <c r="R376"/>
  <c r="P376"/>
  <c r="BK376"/>
  <c r="J376"/>
  <c r="BI372"/>
  <c r="BH372"/>
  <c r="BG372"/>
  <c r="BF372"/>
  <c r="BE372"/>
  <c r="T372"/>
  <c r="R372"/>
  <c r="P372"/>
  <c r="BK372"/>
  <c r="J372"/>
  <c r="BI367"/>
  <c r="BH367"/>
  <c r="BG367"/>
  <c r="BF367"/>
  <c r="BE367"/>
  <c r="T367"/>
  <c r="T366" s="1"/>
  <c r="R367"/>
  <c r="R366" s="1"/>
  <c r="P367"/>
  <c r="P366" s="1"/>
  <c r="BK367"/>
  <c r="BK366" s="1"/>
  <c r="J366" s="1"/>
  <c r="J70" s="1"/>
  <c r="J367"/>
  <c r="BI361"/>
  <c r="BH361"/>
  <c r="BG361"/>
  <c r="BF361"/>
  <c r="T361"/>
  <c r="T360" s="1"/>
  <c r="R361"/>
  <c r="R360" s="1"/>
  <c r="P361"/>
  <c r="P360" s="1"/>
  <c r="BK361"/>
  <c r="BK360" s="1"/>
  <c r="J360" s="1"/>
  <c r="J69" s="1"/>
  <c r="J361"/>
  <c r="BE361" s="1"/>
  <c r="BI352"/>
  <c r="BH352"/>
  <c r="BG352"/>
  <c r="BF352"/>
  <c r="BE352"/>
  <c r="T352"/>
  <c r="T351" s="1"/>
  <c r="R352"/>
  <c r="R351" s="1"/>
  <c r="P352"/>
  <c r="P351" s="1"/>
  <c r="BK352"/>
  <c r="BK351" s="1"/>
  <c r="J351" s="1"/>
  <c r="J68" s="1"/>
  <c r="J352"/>
  <c r="BI345"/>
  <c r="BH345"/>
  <c r="BG345"/>
  <c r="BF345"/>
  <c r="T345"/>
  <c r="R345"/>
  <c r="P345"/>
  <c r="BK345"/>
  <c r="J345"/>
  <c r="BE345" s="1"/>
  <c r="BI343"/>
  <c r="BH343"/>
  <c r="BG343"/>
  <c r="BF343"/>
  <c r="T343"/>
  <c r="R343"/>
  <c r="P343"/>
  <c r="BK343"/>
  <c r="J343"/>
  <c r="BE343" s="1"/>
  <c r="BI341"/>
  <c r="BH341"/>
  <c r="BG341"/>
  <c r="BF341"/>
  <c r="T341"/>
  <c r="R341"/>
  <c r="P341"/>
  <c r="BK341"/>
  <c r="J341"/>
  <c r="BE341" s="1"/>
  <c r="BI338"/>
  <c r="BH338"/>
  <c r="BG338"/>
  <c r="BF338"/>
  <c r="T338"/>
  <c r="R338"/>
  <c r="P338"/>
  <c r="BK338"/>
  <c r="J338"/>
  <c r="BE338" s="1"/>
  <c r="BI334"/>
  <c r="BH334"/>
  <c r="BG334"/>
  <c r="BF334"/>
  <c r="T334"/>
  <c r="R334"/>
  <c r="P334"/>
  <c r="BK334"/>
  <c r="J334"/>
  <c r="BE334" s="1"/>
  <c r="BI331"/>
  <c r="BH331"/>
  <c r="BG331"/>
  <c r="BF331"/>
  <c r="BE331"/>
  <c r="T331"/>
  <c r="R331"/>
  <c r="P331"/>
  <c r="BK331"/>
  <c r="J331"/>
  <c r="BI327"/>
  <c r="BH327"/>
  <c r="BG327"/>
  <c r="BF327"/>
  <c r="T327"/>
  <c r="T326" s="1"/>
  <c r="R327"/>
  <c r="R326" s="1"/>
  <c r="P327"/>
  <c r="P326" s="1"/>
  <c r="BK327"/>
  <c r="BK326" s="1"/>
  <c r="J326" s="1"/>
  <c r="J67" s="1"/>
  <c r="J327"/>
  <c r="BE327" s="1"/>
  <c r="BI322"/>
  <c r="BH322"/>
  <c r="BG322"/>
  <c r="BF322"/>
  <c r="BE322"/>
  <c r="T322"/>
  <c r="R322"/>
  <c r="P322"/>
  <c r="BK322"/>
  <c r="J322"/>
  <c r="BI318"/>
  <c r="BH318"/>
  <c r="BG318"/>
  <c r="BF318"/>
  <c r="T318"/>
  <c r="R318"/>
  <c r="P318"/>
  <c r="BK318"/>
  <c r="J318"/>
  <c r="BE318" s="1"/>
  <c r="BI314"/>
  <c r="BH314"/>
  <c r="BG314"/>
  <c r="BF314"/>
  <c r="BE314"/>
  <c r="T314"/>
  <c r="R314"/>
  <c r="P314"/>
  <c r="BK314"/>
  <c r="J314"/>
  <c r="BI311"/>
  <c r="BH311"/>
  <c r="BG311"/>
  <c r="BF311"/>
  <c r="T311"/>
  <c r="R311"/>
  <c r="P311"/>
  <c r="BK311"/>
  <c r="J311"/>
  <c r="BE311" s="1"/>
  <c r="BI307"/>
  <c r="BH307"/>
  <c r="BG307"/>
  <c r="BF307"/>
  <c r="BE307"/>
  <c r="T307"/>
  <c r="R307"/>
  <c r="P307"/>
  <c r="BK307"/>
  <c r="J307"/>
  <c r="BI302"/>
  <c r="BH302"/>
  <c r="BG302"/>
  <c r="BF302"/>
  <c r="BE302"/>
  <c r="T302"/>
  <c r="R302"/>
  <c r="P302"/>
  <c r="BK302"/>
  <c r="J302"/>
  <c r="BI297"/>
  <c r="BH297"/>
  <c r="BG297"/>
  <c r="BF297"/>
  <c r="BE297"/>
  <c r="T297"/>
  <c r="R297"/>
  <c r="P297"/>
  <c r="BK297"/>
  <c r="J297"/>
  <c r="BI296"/>
  <c r="BH296"/>
  <c r="BG296"/>
  <c r="BF296"/>
  <c r="BE296"/>
  <c r="T296"/>
  <c r="R296"/>
  <c r="P296"/>
  <c r="BK296"/>
  <c r="J296"/>
  <c r="BI295"/>
  <c r="BH295"/>
  <c r="BG295"/>
  <c r="BF295"/>
  <c r="BE295"/>
  <c r="T295"/>
  <c r="R295"/>
  <c r="P295"/>
  <c r="BK295"/>
  <c r="J295"/>
  <c r="BI294"/>
  <c r="BH294"/>
  <c r="BG294"/>
  <c r="BF294"/>
  <c r="BE294"/>
  <c r="T294"/>
  <c r="R294"/>
  <c r="P294"/>
  <c r="BK294"/>
  <c r="J294"/>
  <c r="BI290"/>
  <c r="BH290"/>
  <c r="BG290"/>
  <c r="BF290"/>
  <c r="BE290"/>
  <c r="T290"/>
  <c r="T289" s="1"/>
  <c r="R290"/>
  <c r="R289" s="1"/>
  <c r="P290"/>
  <c r="P289" s="1"/>
  <c r="BK290"/>
  <c r="BK289" s="1"/>
  <c r="J289" s="1"/>
  <c r="J66" s="1"/>
  <c r="J290"/>
  <c r="BI285"/>
  <c r="BH285"/>
  <c r="BG285"/>
  <c r="BF285"/>
  <c r="T285"/>
  <c r="R285"/>
  <c r="P285"/>
  <c r="BK285"/>
  <c r="J285"/>
  <c r="BE285" s="1"/>
  <c r="BI281"/>
  <c r="BH281"/>
  <c r="BG281"/>
  <c r="BF281"/>
  <c r="T281"/>
  <c r="T280" s="1"/>
  <c r="R281"/>
  <c r="R280" s="1"/>
  <c r="P281"/>
  <c r="P280" s="1"/>
  <c r="BK281"/>
  <c r="BK280" s="1"/>
  <c r="J280" s="1"/>
  <c r="J65" s="1"/>
  <c r="J281"/>
  <c r="BE281" s="1"/>
  <c r="BI275"/>
  <c r="BH275"/>
  <c r="BG275"/>
  <c r="BF275"/>
  <c r="BE275"/>
  <c r="T275"/>
  <c r="R275"/>
  <c r="P275"/>
  <c r="BK275"/>
  <c r="J275"/>
  <c r="BI270"/>
  <c r="BH270"/>
  <c r="BG270"/>
  <c r="BF270"/>
  <c r="BE270"/>
  <c r="T270"/>
  <c r="T269" s="1"/>
  <c r="R270"/>
  <c r="R269" s="1"/>
  <c r="P270"/>
  <c r="P269" s="1"/>
  <c r="BK270"/>
  <c r="BK269" s="1"/>
  <c r="J269" s="1"/>
  <c r="J64" s="1"/>
  <c r="J270"/>
  <c r="BI264"/>
  <c r="BH264"/>
  <c r="BG264"/>
  <c r="BF264"/>
  <c r="T264"/>
  <c r="R264"/>
  <c r="P264"/>
  <c r="BK264"/>
  <c r="J264"/>
  <c r="BE264" s="1"/>
  <c r="BI260"/>
  <c r="BH260"/>
  <c r="BG260"/>
  <c r="BF260"/>
  <c r="T260"/>
  <c r="R260"/>
  <c r="P260"/>
  <c r="BK260"/>
  <c r="J260"/>
  <c r="BE260" s="1"/>
  <c r="BI256"/>
  <c r="BH256"/>
  <c r="BG256"/>
  <c r="BF256"/>
  <c r="T256"/>
  <c r="T255" s="1"/>
  <c r="R256"/>
  <c r="R255" s="1"/>
  <c r="P256"/>
  <c r="P255" s="1"/>
  <c r="BK256"/>
  <c r="BK255" s="1"/>
  <c r="J255" s="1"/>
  <c r="J63" s="1"/>
  <c r="J256"/>
  <c r="BE256" s="1"/>
  <c r="BI246"/>
  <c r="BH246"/>
  <c r="BG246"/>
  <c r="BF246"/>
  <c r="BE246"/>
  <c r="T246"/>
  <c r="T245" s="1"/>
  <c r="R246"/>
  <c r="R245" s="1"/>
  <c r="P246"/>
  <c r="P245" s="1"/>
  <c r="BK246"/>
  <c r="BK245" s="1"/>
  <c r="J245" s="1"/>
  <c r="J62" s="1"/>
  <c r="J246"/>
  <c r="BI241"/>
  <c r="BH241"/>
  <c r="BG241"/>
  <c r="BF241"/>
  <c r="T241"/>
  <c r="T240" s="1"/>
  <c r="R241"/>
  <c r="R240" s="1"/>
  <c r="P241"/>
  <c r="P240" s="1"/>
  <c r="BK241"/>
  <c r="BK240" s="1"/>
  <c r="J240" s="1"/>
  <c r="J61" s="1"/>
  <c r="J241"/>
  <c r="BE241" s="1"/>
  <c r="BI236"/>
  <c r="BH236"/>
  <c r="BG236"/>
  <c r="BF236"/>
  <c r="BE236"/>
  <c r="T236"/>
  <c r="R236"/>
  <c r="P236"/>
  <c r="BK236"/>
  <c r="J236"/>
  <c r="BI232"/>
  <c r="BH232"/>
  <c r="BG232"/>
  <c r="BF232"/>
  <c r="BE232"/>
  <c r="T232"/>
  <c r="R232"/>
  <c r="P232"/>
  <c r="BK232"/>
  <c r="J232"/>
  <c r="BI229"/>
  <c r="BH229"/>
  <c r="BG229"/>
  <c r="BF229"/>
  <c r="BE229"/>
  <c r="T229"/>
  <c r="R229"/>
  <c r="P229"/>
  <c r="BK229"/>
  <c r="J229"/>
  <c r="BI225"/>
  <c r="BH225"/>
  <c r="BG225"/>
  <c r="BF225"/>
  <c r="BE225"/>
  <c r="T225"/>
  <c r="T224" s="1"/>
  <c r="R225"/>
  <c r="R224" s="1"/>
  <c r="P225"/>
  <c r="P224" s="1"/>
  <c r="BK225"/>
  <c r="BK224" s="1"/>
  <c r="J224" s="1"/>
  <c r="J60" s="1"/>
  <c r="J225"/>
  <c r="BI219"/>
  <c r="BH219"/>
  <c r="BG219"/>
  <c r="BF219"/>
  <c r="T219"/>
  <c r="R219"/>
  <c r="P219"/>
  <c r="BK219"/>
  <c r="J219"/>
  <c r="BE219" s="1"/>
  <c r="BI214"/>
  <c r="BH214"/>
  <c r="BG214"/>
  <c r="BF214"/>
  <c r="T214"/>
  <c r="T213" s="1"/>
  <c r="R214"/>
  <c r="R213" s="1"/>
  <c r="P214"/>
  <c r="P213" s="1"/>
  <c r="BK214"/>
  <c r="BK213" s="1"/>
  <c r="J213" s="1"/>
  <c r="J59" s="1"/>
  <c r="J214"/>
  <c r="BE214" s="1"/>
  <c r="BI209"/>
  <c r="BH209"/>
  <c r="BG209"/>
  <c r="BF209"/>
  <c r="BE209"/>
  <c r="T209"/>
  <c r="R209"/>
  <c r="P209"/>
  <c r="BK209"/>
  <c r="J209"/>
  <c r="BI207"/>
  <c r="BH207"/>
  <c r="BG207"/>
  <c r="BF207"/>
  <c r="BE207"/>
  <c r="T207"/>
  <c r="R207"/>
  <c r="P207"/>
  <c r="BK207"/>
  <c r="J207"/>
  <c r="BI192"/>
  <c r="BH192"/>
  <c r="BG192"/>
  <c r="BF192"/>
  <c r="BE192"/>
  <c r="T192"/>
  <c r="R192"/>
  <c r="P192"/>
  <c r="BK192"/>
  <c r="J192"/>
  <c r="BI190"/>
  <c r="BH190"/>
  <c r="BG190"/>
  <c r="BF190"/>
  <c r="BE190"/>
  <c r="T190"/>
  <c r="R190"/>
  <c r="P190"/>
  <c r="BK190"/>
  <c r="J190"/>
  <c r="BI169"/>
  <c r="BH169"/>
  <c r="BG169"/>
  <c r="BF169"/>
  <c r="BE169"/>
  <c r="T169"/>
  <c r="R169"/>
  <c r="P169"/>
  <c r="BK169"/>
  <c r="J169"/>
  <c r="BI164"/>
  <c r="BH164"/>
  <c r="BG164"/>
  <c r="BF164"/>
  <c r="BE164"/>
  <c r="T164"/>
  <c r="R164"/>
  <c r="P164"/>
  <c r="BK164"/>
  <c r="J164"/>
  <c r="BI159"/>
  <c r="BH159"/>
  <c r="BG159"/>
  <c r="BF159"/>
  <c r="BE159"/>
  <c r="T159"/>
  <c r="R159"/>
  <c r="P159"/>
  <c r="BK159"/>
  <c r="J159"/>
  <c r="BI153"/>
  <c r="BH153"/>
  <c r="BG153"/>
  <c r="BF153"/>
  <c r="BE153"/>
  <c r="T153"/>
  <c r="R153"/>
  <c r="P153"/>
  <c r="BK153"/>
  <c r="J153"/>
  <c r="BI147"/>
  <c r="BH147"/>
  <c r="BG147"/>
  <c r="BF147"/>
  <c r="BE147"/>
  <c r="T147"/>
  <c r="R147"/>
  <c r="P147"/>
  <c r="BK147"/>
  <c r="J147"/>
  <c r="BI138"/>
  <c r="BH138"/>
  <c r="BG138"/>
  <c r="BF138"/>
  <c r="BE138"/>
  <c r="T138"/>
  <c r="R138"/>
  <c r="P138"/>
  <c r="BK138"/>
  <c r="J138"/>
  <c r="BI137"/>
  <c r="BH137"/>
  <c r="BG137"/>
  <c r="BF137"/>
  <c r="BE137"/>
  <c r="T137"/>
  <c r="R137"/>
  <c r="P137"/>
  <c r="BK137"/>
  <c r="J137"/>
  <c r="BI127"/>
  <c r="BH127"/>
  <c r="BG127"/>
  <c r="BF127"/>
  <c r="BE127"/>
  <c r="T127"/>
  <c r="R127"/>
  <c r="P127"/>
  <c r="BK127"/>
  <c r="J127"/>
  <c r="BI123"/>
  <c r="BH123"/>
  <c r="BG123"/>
  <c r="BF123"/>
  <c r="BE123"/>
  <c r="T123"/>
  <c r="R123"/>
  <c r="P123"/>
  <c r="BK123"/>
  <c r="J123"/>
  <c r="BI109"/>
  <c r="BH109"/>
  <c r="BG109"/>
  <c r="BF109"/>
  <c r="BE109"/>
  <c r="T109"/>
  <c r="R109"/>
  <c r="P109"/>
  <c r="BK109"/>
  <c r="J109"/>
  <c r="BI105"/>
  <c r="BH105"/>
  <c r="BG105"/>
  <c r="BF105"/>
  <c r="BE105"/>
  <c r="T105"/>
  <c r="R105"/>
  <c r="P105"/>
  <c r="BK105"/>
  <c r="J105"/>
  <c r="BI97"/>
  <c r="F34" s="1"/>
  <c r="BD57" i="1" s="1"/>
  <c r="BH97" i="6"/>
  <c r="F33" s="1"/>
  <c r="BC57" i="1" s="1"/>
  <c r="BG97" i="6"/>
  <c r="F32" s="1"/>
  <c r="BB57" i="1" s="1"/>
  <c r="BF97" i="6"/>
  <c r="F31" s="1"/>
  <c r="BA57" i="1" s="1"/>
  <c r="BE97" i="6"/>
  <c r="T97"/>
  <c r="T96" s="1"/>
  <c r="R97"/>
  <c r="R96" s="1"/>
  <c r="R95" s="1"/>
  <c r="R94" s="1"/>
  <c r="P97"/>
  <c r="P96" s="1"/>
  <c r="BK97"/>
  <c r="BK96" s="1"/>
  <c r="J97"/>
  <c r="J90"/>
  <c r="F90"/>
  <c r="F88"/>
  <c r="E86"/>
  <c r="E84"/>
  <c r="J51"/>
  <c r="F51"/>
  <c r="F49"/>
  <c r="E47"/>
  <c r="E45"/>
  <c r="J18"/>
  <c r="E18"/>
  <c r="F91" s="1"/>
  <c r="J17"/>
  <c r="J12"/>
  <c r="J88" s="1"/>
  <c r="E7"/>
  <c r="T476" i="5"/>
  <c r="P476"/>
  <c r="R472"/>
  <c r="R471" s="1"/>
  <c r="J472"/>
  <c r="J70" s="1"/>
  <c r="BK472"/>
  <c r="R469"/>
  <c r="AY56" i="1"/>
  <c r="AX56"/>
  <c r="BI477" i="5"/>
  <c r="BH477"/>
  <c r="BG477"/>
  <c r="BF477"/>
  <c r="BE477"/>
  <c r="T477"/>
  <c r="R477"/>
  <c r="R476" s="1"/>
  <c r="P477"/>
  <c r="BK477"/>
  <c r="BK476" s="1"/>
  <c r="J477"/>
  <c r="BI473"/>
  <c r="BH473"/>
  <c r="BG473"/>
  <c r="BF473"/>
  <c r="T473"/>
  <c r="T472" s="1"/>
  <c r="T471" s="1"/>
  <c r="R473"/>
  <c r="P473"/>
  <c r="P472" s="1"/>
  <c r="P471" s="1"/>
  <c r="BK473"/>
  <c r="J473"/>
  <c r="BE473" s="1"/>
  <c r="BI470"/>
  <c r="BH470"/>
  <c r="BG470"/>
  <c r="BF470"/>
  <c r="T470"/>
  <c r="T469" s="1"/>
  <c r="R470"/>
  <c r="P470"/>
  <c r="P469" s="1"/>
  <c r="BK470"/>
  <c r="BK469" s="1"/>
  <c r="J469" s="1"/>
  <c r="J68" s="1"/>
  <c r="J470"/>
  <c r="BE470" s="1"/>
  <c r="BI464"/>
  <c r="BH464"/>
  <c r="BG464"/>
  <c r="BF464"/>
  <c r="BE464"/>
  <c r="T464"/>
  <c r="R464"/>
  <c r="P464"/>
  <c r="BK464"/>
  <c r="J464"/>
  <c r="BI450"/>
  <c r="BH450"/>
  <c r="BG450"/>
  <c r="BF450"/>
  <c r="BE450"/>
  <c r="T450"/>
  <c r="R450"/>
  <c r="P450"/>
  <c r="BK450"/>
  <c r="J450"/>
  <c r="BI440"/>
  <c r="BH440"/>
  <c r="BG440"/>
  <c r="BF440"/>
  <c r="BE440"/>
  <c r="T440"/>
  <c r="R440"/>
  <c r="P440"/>
  <c r="BK440"/>
  <c r="J440"/>
  <c r="BI422"/>
  <c r="BH422"/>
  <c r="BG422"/>
  <c r="BF422"/>
  <c r="BE422"/>
  <c r="T422"/>
  <c r="R422"/>
  <c r="P422"/>
  <c r="BK422"/>
  <c r="J422"/>
  <c r="BI399"/>
  <c r="BH399"/>
  <c r="BG399"/>
  <c r="BF399"/>
  <c r="BE399"/>
  <c r="T399"/>
  <c r="R399"/>
  <c r="P399"/>
  <c r="BK399"/>
  <c r="J399"/>
  <c r="BI393"/>
  <c r="BH393"/>
  <c r="BG393"/>
  <c r="BF393"/>
  <c r="BE393"/>
  <c r="T393"/>
  <c r="R393"/>
  <c r="P393"/>
  <c r="BK393"/>
  <c r="J393"/>
  <c r="BI384"/>
  <c r="BH384"/>
  <c r="BG384"/>
  <c r="BF384"/>
  <c r="BE384"/>
  <c r="T384"/>
  <c r="R384"/>
  <c r="P384"/>
  <c r="BK384"/>
  <c r="J384"/>
  <c r="BI380"/>
  <c r="BH380"/>
  <c r="BG380"/>
  <c r="BF380"/>
  <c r="BE380"/>
  <c r="T380"/>
  <c r="T374" s="1"/>
  <c r="R380"/>
  <c r="P380"/>
  <c r="BK380"/>
  <c r="J380"/>
  <c r="BI375"/>
  <c r="BH375"/>
  <c r="BG375"/>
  <c r="BF375"/>
  <c r="BE375"/>
  <c r="T375"/>
  <c r="R375"/>
  <c r="R374" s="1"/>
  <c r="P375"/>
  <c r="P374" s="1"/>
  <c r="BK375"/>
  <c r="BK374" s="1"/>
  <c r="J374" s="1"/>
  <c r="J67" s="1"/>
  <c r="J375"/>
  <c r="BI370"/>
  <c r="BH370"/>
  <c r="BG370"/>
  <c r="BF370"/>
  <c r="T370"/>
  <c r="R370"/>
  <c r="P370"/>
  <c r="BK370"/>
  <c r="J370"/>
  <c r="BE370" s="1"/>
  <c r="BI359"/>
  <c r="BH359"/>
  <c r="BG359"/>
  <c r="BF359"/>
  <c r="T359"/>
  <c r="R359"/>
  <c r="P359"/>
  <c r="BK359"/>
  <c r="J359"/>
  <c r="BE359" s="1"/>
  <c r="BI357"/>
  <c r="BH357"/>
  <c r="BG357"/>
  <c r="BF357"/>
  <c r="T357"/>
  <c r="R357"/>
  <c r="P357"/>
  <c r="BK357"/>
  <c r="J357"/>
  <c r="BE357" s="1"/>
  <c r="BI355"/>
  <c r="BH355"/>
  <c r="BG355"/>
  <c r="BF355"/>
  <c r="T355"/>
  <c r="R355"/>
  <c r="P355"/>
  <c r="BK355"/>
  <c r="J355"/>
  <c r="BE355" s="1"/>
  <c r="BI349"/>
  <c r="BH349"/>
  <c r="BG349"/>
  <c r="BF349"/>
  <c r="T349"/>
  <c r="R349"/>
  <c r="P349"/>
  <c r="BK349"/>
  <c r="J349"/>
  <c r="BE349" s="1"/>
  <c r="BI344"/>
  <c r="BH344"/>
  <c r="BG344"/>
  <c r="BF344"/>
  <c r="T344"/>
  <c r="R344"/>
  <c r="P344"/>
  <c r="BK344"/>
  <c r="J344"/>
  <c r="BE344" s="1"/>
  <c r="BI340"/>
  <c r="BH340"/>
  <c r="BG340"/>
  <c r="BF340"/>
  <c r="T340"/>
  <c r="R340"/>
  <c r="P340"/>
  <c r="BK340"/>
  <c r="J340"/>
  <c r="BE340" s="1"/>
  <c r="BI337"/>
  <c r="BH337"/>
  <c r="BG337"/>
  <c r="BF337"/>
  <c r="T337"/>
  <c r="T336" s="1"/>
  <c r="R337"/>
  <c r="R336" s="1"/>
  <c r="P337"/>
  <c r="P336" s="1"/>
  <c r="BK337"/>
  <c r="BK336" s="1"/>
  <c r="J336" s="1"/>
  <c r="J66" s="1"/>
  <c r="J337"/>
  <c r="BE337" s="1"/>
  <c r="BI332"/>
  <c r="BH332"/>
  <c r="BG332"/>
  <c r="BF332"/>
  <c r="BE332"/>
  <c r="T332"/>
  <c r="R332"/>
  <c r="P332"/>
  <c r="BK332"/>
  <c r="J332"/>
  <c r="BI328"/>
  <c r="BH328"/>
  <c r="BG328"/>
  <c r="BF328"/>
  <c r="BE328"/>
  <c r="T328"/>
  <c r="R328"/>
  <c r="P328"/>
  <c r="BK328"/>
  <c r="J328"/>
  <c r="BI324"/>
  <c r="BH324"/>
  <c r="BG324"/>
  <c r="BF324"/>
  <c r="BE324"/>
  <c r="T324"/>
  <c r="R324"/>
  <c r="P324"/>
  <c r="BK324"/>
  <c r="J324"/>
  <c r="BI320"/>
  <c r="BH320"/>
  <c r="BG320"/>
  <c r="BF320"/>
  <c r="BE320"/>
  <c r="T320"/>
  <c r="R320"/>
  <c r="P320"/>
  <c r="BK320"/>
  <c r="J320"/>
  <c r="BI315"/>
  <c r="BH315"/>
  <c r="BG315"/>
  <c r="BF315"/>
  <c r="BE315"/>
  <c r="T315"/>
  <c r="R315"/>
  <c r="P315"/>
  <c r="BK315"/>
  <c r="J315"/>
  <c r="BI311"/>
  <c r="BH311"/>
  <c r="BG311"/>
  <c r="BF311"/>
  <c r="BE311"/>
  <c r="T311"/>
  <c r="R311"/>
  <c r="P311"/>
  <c r="BK311"/>
  <c r="J311"/>
  <c r="BI307"/>
  <c r="BH307"/>
  <c r="BG307"/>
  <c r="BF307"/>
  <c r="BE307"/>
  <c r="T307"/>
  <c r="R307"/>
  <c r="P307"/>
  <c r="BK307"/>
  <c r="J307"/>
  <c r="BI302"/>
  <c r="BH302"/>
  <c r="BG302"/>
  <c r="BF302"/>
  <c r="BE302"/>
  <c r="T302"/>
  <c r="R302"/>
  <c r="P302"/>
  <c r="BK302"/>
  <c r="J302"/>
  <c r="BI301"/>
  <c r="BH301"/>
  <c r="BG301"/>
  <c r="BF301"/>
  <c r="BE301"/>
  <c r="T301"/>
  <c r="R301"/>
  <c r="P301"/>
  <c r="BK301"/>
  <c r="J301"/>
  <c r="BI300"/>
  <c r="BH300"/>
  <c r="BG300"/>
  <c r="BF300"/>
  <c r="BE300"/>
  <c r="T300"/>
  <c r="R300"/>
  <c r="P300"/>
  <c r="BK300"/>
  <c r="J300"/>
  <c r="BI299"/>
  <c r="BH299"/>
  <c r="BG299"/>
  <c r="BF299"/>
  <c r="BE299"/>
  <c r="T299"/>
  <c r="R299"/>
  <c r="P299"/>
  <c r="BK299"/>
  <c r="J299"/>
  <c r="BI295"/>
  <c r="BH295"/>
  <c r="BG295"/>
  <c r="BF295"/>
  <c r="BE295"/>
  <c r="T295"/>
  <c r="T294" s="1"/>
  <c r="R295"/>
  <c r="R294" s="1"/>
  <c r="P295"/>
  <c r="P294" s="1"/>
  <c r="BK295"/>
  <c r="BK294" s="1"/>
  <c r="J294" s="1"/>
  <c r="J65" s="1"/>
  <c r="J295"/>
  <c r="BI290"/>
  <c r="BH290"/>
  <c r="BG290"/>
  <c r="BF290"/>
  <c r="T290"/>
  <c r="T289" s="1"/>
  <c r="R290"/>
  <c r="R289" s="1"/>
  <c r="P290"/>
  <c r="P289" s="1"/>
  <c r="BK290"/>
  <c r="BK289" s="1"/>
  <c r="J289" s="1"/>
  <c r="J64" s="1"/>
  <c r="J290"/>
  <c r="BE290" s="1"/>
  <c r="BI280"/>
  <c r="BH280"/>
  <c r="BG280"/>
  <c r="BF280"/>
  <c r="BE280"/>
  <c r="T280"/>
  <c r="R280"/>
  <c r="P280"/>
  <c r="BK280"/>
  <c r="J280"/>
  <c r="BI268"/>
  <c r="BH268"/>
  <c r="BG268"/>
  <c r="BF268"/>
  <c r="BE268"/>
  <c r="T268"/>
  <c r="T267" s="1"/>
  <c r="R268"/>
  <c r="R267" s="1"/>
  <c r="P268"/>
  <c r="P267" s="1"/>
  <c r="BK268"/>
  <c r="BK267" s="1"/>
  <c r="J267" s="1"/>
  <c r="J63" s="1"/>
  <c r="J268"/>
  <c r="BI264"/>
  <c r="BH264"/>
  <c r="BG264"/>
  <c r="BF264"/>
  <c r="T264"/>
  <c r="R264"/>
  <c r="P264"/>
  <c r="BK264"/>
  <c r="J264"/>
  <c r="BE264" s="1"/>
  <c r="BI256"/>
  <c r="BH256"/>
  <c r="BG256"/>
  <c r="BF256"/>
  <c r="T256"/>
  <c r="T255" s="1"/>
  <c r="R256"/>
  <c r="R255" s="1"/>
  <c r="P256"/>
  <c r="P255" s="1"/>
  <c r="BK256"/>
  <c r="BK255" s="1"/>
  <c r="J255" s="1"/>
  <c r="J62" s="1"/>
  <c r="J256"/>
  <c r="BE256" s="1"/>
  <c r="BI254"/>
  <c r="BH254"/>
  <c r="BG254"/>
  <c r="BF254"/>
  <c r="BE254"/>
  <c r="T254"/>
  <c r="R254"/>
  <c r="P254"/>
  <c r="BK254"/>
  <c r="J254"/>
  <c r="BI250"/>
  <c r="BH250"/>
  <c r="BG250"/>
  <c r="BF250"/>
  <c r="BE250"/>
  <c r="T250"/>
  <c r="R250"/>
  <c r="P250"/>
  <c r="BK250"/>
  <c r="J250"/>
  <c r="BI243"/>
  <c r="BH243"/>
  <c r="BG243"/>
  <c r="BF243"/>
  <c r="BE243"/>
  <c r="T243"/>
  <c r="T242" s="1"/>
  <c r="R243"/>
  <c r="R242" s="1"/>
  <c r="P243"/>
  <c r="P242" s="1"/>
  <c r="BK243"/>
  <c r="BK242" s="1"/>
  <c r="J242" s="1"/>
  <c r="J61" s="1"/>
  <c r="J243"/>
  <c r="BI238"/>
  <c r="BH238"/>
  <c r="BG238"/>
  <c r="BF238"/>
  <c r="T238"/>
  <c r="T237" s="1"/>
  <c r="R238"/>
  <c r="R237" s="1"/>
  <c r="P238"/>
  <c r="P237" s="1"/>
  <c r="BK238"/>
  <c r="BK237" s="1"/>
  <c r="J237" s="1"/>
  <c r="J60" s="1"/>
  <c r="J238"/>
  <c r="BE238" s="1"/>
  <c r="BI232"/>
  <c r="BH232"/>
  <c r="BG232"/>
  <c r="BF232"/>
  <c r="BE232"/>
  <c r="T232"/>
  <c r="R232"/>
  <c r="P232"/>
  <c r="BK232"/>
  <c r="J232"/>
  <c r="BI224"/>
  <c r="BH224"/>
  <c r="BG224"/>
  <c r="BF224"/>
  <c r="BE224"/>
  <c r="T224"/>
  <c r="R224"/>
  <c r="P224"/>
  <c r="BK224"/>
  <c r="J224"/>
  <c r="BI218"/>
  <c r="BH218"/>
  <c r="BG218"/>
  <c r="BF218"/>
  <c r="BE218"/>
  <c r="T218"/>
  <c r="R218"/>
  <c r="P218"/>
  <c r="BK218"/>
  <c r="J218"/>
  <c r="BI212"/>
  <c r="BH212"/>
  <c r="BG212"/>
  <c r="BF212"/>
  <c r="BE212"/>
  <c r="T212"/>
  <c r="R212"/>
  <c r="P212"/>
  <c r="BK212"/>
  <c r="J212"/>
  <c r="BI207"/>
  <c r="BH207"/>
  <c r="BG207"/>
  <c r="BF207"/>
  <c r="BE207"/>
  <c r="T207"/>
  <c r="T206" s="1"/>
  <c r="R207"/>
  <c r="R206" s="1"/>
  <c r="P207"/>
  <c r="P206" s="1"/>
  <c r="BK207"/>
  <c r="BK206" s="1"/>
  <c r="J206" s="1"/>
  <c r="J59" s="1"/>
  <c r="J207"/>
  <c r="BI201"/>
  <c r="BH201"/>
  <c r="BG201"/>
  <c r="BF201"/>
  <c r="T201"/>
  <c r="R201"/>
  <c r="P201"/>
  <c r="BK201"/>
  <c r="J201"/>
  <c r="BE201" s="1"/>
  <c r="BI199"/>
  <c r="BH199"/>
  <c r="BG199"/>
  <c r="BF199"/>
  <c r="T199"/>
  <c r="R199"/>
  <c r="P199"/>
  <c r="BK199"/>
  <c r="J199"/>
  <c r="BE199" s="1"/>
  <c r="BI188"/>
  <c r="BH188"/>
  <c r="BG188"/>
  <c r="BF188"/>
  <c r="T188"/>
  <c r="R188"/>
  <c r="P188"/>
  <c r="BK188"/>
  <c r="J188"/>
  <c r="BE188" s="1"/>
  <c r="BI186"/>
  <c r="BH186"/>
  <c r="BG186"/>
  <c r="BF186"/>
  <c r="T186"/>
  <c r="R186"/>
  <c r="P186"/>
  <c r="BK186"/>
  <c r="J186"/>
  <c r="BE186" s="1"/>
  <c r="BI175"/>
  <c r="BH175"/>
  <c r="BG175"/>
  <c r="BF175"/>
  <c r="T175"/>
  <c r="R175"/>
  <c r="P175"/>
  <c r="BK175"/>
  <c r="J175"/>
  <c r="BE175" s="1"/>
  <c r="BI170"/>
  <c r="BH170"/>
  <c r="BG170"/>
  <c r="BF170"/>
  <c r="T170"/>
  <c r="R170"/>
  <c r="P170"/>
  <c r="BK170"/>
  <c r="J170"/>
  <c r="BE170" s="1"/>
  <c r="BI165"/>
  <c r="BH165"/>
  <c r="BG165"/>
  <c r="BF165"/>
  <c r="T165"/>
  <c r="R165"/>
  <c r="P165"/>
  <c r="BK165"/>
  <c r="J165"/>
  <c r="BE165" s="1"/>
  <c r="BI161"/>
  <c r="BH161"/>
  <c r="BG161"/>
  <c r="BF161"/>
  <c r="T161"/>
  <c r="R161"/>
  <c r="P161"/>
  <c r="BK161"/>
  <c r="J161"/>
  <c r="BE161" s="1"/>
  <c r="BI155"/>
  <c r="BH155"/>
  <c r="BG155"/>
  <c r="BF155"/>
  <c r="T155"/>
  <c r="R155"/>
  <c r="P155"/>
  <c r="BK155"/>
  <c r="J155"/>
  <c r="BE155" s="1"/>
  <c r="BI149"/>
  <c r="BH149"/>
  <c r="BG149"/>
  <c r="BF149"/>
  <c r="T149"/>
  <c r="R149"/>
  <c r="P149"/>
  <c r="BK149"/>
  <c r="J149"/>
  <c r="BE149" s="1"/>
  <c r="BI145"/>
  <c r="BH145"/>
  <c r="BG145"/>
  <c r="BF145"/>
  <c r="T145"/>
  <c r="R145"/>
  <c r="P145"/>
  <c r="BK145"/>
  <c r="J145"/>
  <c r="BE145" s="1"/>
  <c r="BI137"/>
  <c r="BH137"/>
  <c r="BG137"/>
  <c r="BF137"/>
  <c r="T137"/>
  <c r="R137"/>
  <c r="P137"/>
  <c r="BK137"/>
  <c r="J137"/>
  <c r="BE137" s="1"/>
  <c r="BI136"/>
  <c r="BH136"/>
  <c r="BG136"/>
  <c r="BF136"/>
  <c r="T136"/>
  <c r="R136"/>
  <c r="P136"/>
  <c r="BK136"/>
  <c r="J136"/>
  <c r="BE136" s="1"/>
  <c r="BI128"/>
  <c r="BH128"/>
  <c r="BG128"/>
  <c r="BF128"/>
  <c r="T128"/>
  <c r="R128"/>
  <c r="P128"/>
  <c r="BK128"/>
  <c r="J128"/>
  <c r="BE128" s="1"/>
  <c r="BI124"/>
  <c r="BH124"/>
  <c r="BG124"/>
  <c r="BF124"/>
  <c r="T124"/>
  <c r="R124"/>
  <c r="P124"/>
  <c r="BK124"/>
  <c r="J124"/>
  <c r="BE124" s="1"/>
  <c r="BI111"/>
  <c r="BH111"/>
  <c r="BG111"/>
  <c r="BF111"/>
  <c r="T111"/>
  <c r="R111"/>
  <c r="P111"/>
  <c r="BK111"/>
  <c r="J111"/>
  <c r="BE111" s="1"/>
  <c r="BI107"/>
  <c r="BH107"/>
  <c r="BG107"/>
  <c r="BF107"/>
  <c r="T107"/>
  <c r="R107"/>
  <c r="P107"/>
  <c r="BK107"/>
  <c r="J107"/>
  <c r="BE107" s="1"/>
  <c r="BI99"/>
  <c r="BH99"/>
  <c r="BG99"/>
  <c r="BF99"/>
  <c r="T99"/>
  <c r="R99"/>
  <c r="P99"/>
  <c r="BK99"/>
  <c r="J99"/>
  <c r="BE99" s="1"/>
  <c r="BI94"/>
  <c r="F34" s="1"/>
  <c r="BD56" i="1" s="1"/>
  <c r="BH94" i="5"/>
  <c r="F33" s="1"/>
  <c r="BC56" i="1" s="1"/>
  <c r="BG94" i="5"/>
  <c r="F32" s="1"/>
  <c r="BB56" i="1" s="1"/>
  <c r="BF94" i="5"/>
  <c r="F31" s="1"/>
  <c r="BA56" i="1" s="1"/>
  <c r="T94" i="5"/>
  <c r="T93" s="1"/>
  <c r="T92" s="1"/>
  <c r="T91" s="1"/>
  <c r="R94"/>
  <c r="R93" s="1"/>
  <c r="R92" s="1"/>
  <c r="R91" s="1"/>
  <c r="P94"/>
  <c r="P93" s="1"/>
  <c r="BK94"/>
  <c r="BK93" s="1"/>
  <c r="J94"/>
  <c r="BE94" s="1"/>
  <c r="J87"/>
  <c r="F87"/>
  <c r="J85"/>
  <c r="F85"/>
  <c r="E83"/>
  <c r="F52"/>
  <c r="J51"/>
  <c r="F51"/>
  <c r="F49"/>
  <c r="E47"/>
  <c r="J18"/>
  <c r="E18"/>
  <c r="F88" s="1"/>
  <c r="J17"/>
  <c r="J12"/>
  <c r="J49" s="1"/>
  <c r="E7"/>
  <c r="E45" s="1"/>
  <c r="T220" i="4"/>
  <c r="BK182"/>
  <c r="J182" s="1"/>
  <c r="J67" s="1"/>
  <c r="AY55" i="1"/>
  <c r="AX55"/>
  <c r="BI221" i="4"/>
  <c r="BH221"/>
  <c r="BG221"/>
  <c r="BF221"/>
  <c r="BE221"/>
  <c r="T221"/>
  <c r="R221"/>
  <c r="R220" s="1"/>
  <c r="P221"/>
  <c r="P220" s="1"/>
  <c r="BK221"/>
  <c r="BK220" s="1"/>
  <c r="J220" s="1"/>
  <c r="J68" s="1"/>
  <c r="J221"/>
  <c r="BI208"/>
  <c r="BH208"/>
  <c r="BG208"/>
  <c r="BF208"/>
  <c r="T208"/>
  <c r="R208"/>
  <c r="P208"/>
  <c r="BK208"/>
  <c r="J208"/>
  <c r="BE208" s="1"/>
  <c r="BI198"/>
  <c r="BH198"/>
  <c r="BG198"/>
  <c r="BF198"/>
  <c r="T198"/>
  <c r="R198"/>
  <c r="P198"/>
  <c r="BK198"/>
  <c r="J198"/>
  <c r="BE198" s="1"/>
  <c r="BI183"/>
  <c r="BH183"/>
  <c r="BG183"/>
  <c r="BF183"/>
  <c r="T183"/>
  <c r="T182" s="1"/>
  <c r="R183"/>
  <c r="R182" s="1"/>
  <c r="P183"/>
  <c r="P182" s="1"/>
  <c r="BK183"/>
  <c r="J183"/>
  <c r="BE183" s="1"/>
  <c r="BI178"/>
  <c r="BH178"/>
  <c r="BG178"/>
  <c r="BF178"/>
  <c r="BE178"/>
  <c r="T178"/>
  <c r="R178"/>
  <c r="P178"/>
  <c r="BK178"/>
  <c r="J178"/>
  <c r="BI174"/>
  <c r="BH174"/>
  <c r="BG174"/>
  <c r="BF174"/>
  <c r="BE174"/>
  <c r="T174"/>
  <c r="R174"/>
  <c r="P174"/>
  <c r="P168" s="1"/>
  <c r="BK174"/>
  <c r="J174"/>
  <c r="BI169"/>
  <c r="BH169"/>
  <c r="BG169"/>
  <c r="BF169"/>
  <c r="BE169"/>
  <c r="T169"/>
  <c r="T168" s="1"/>
  <c r="R169"/>
  <c r="R168" s="1"/>
  <c r="P169"/>
  <c r="BK169"/>
  <c r="BK168" s="1"/>
  <c r="J168" s="1"/>
  <c r="J66" s="1"/>
  <c r="J169"/>
  <c r="BI162"/>
  <c r="BH162"/>
  <c r="BG162"/>
  <c r="BF162"/>
  <c r="T162"/>
  <c r="R162"/>
  <c r="P162"/>
  <c r="BK162"/>
  <c r="J162"/>
  <c r="BE162" s="1"/>
  <c r="BI160"/>
  <c r="BH160"/>
  <c r="BG160"/>
  <c r="BF160"/>
  <c r="T160"/>
  <c r="R160"/>
  <c r="P160"/>
  <c r="BK160"/>
  <c r="J160"/>
  <c r="BE160" s="1"/>
  <c r="BI156"/>
  <c r="BH156"/>
  <c r="BG156"/>
  <c r="BF156"/>
  <c r="T156"/>
  <c r="R156"/>
  <c r="R150" s="1"/>
  <c r="P156"/>
  <c r="BK156"/>
  <c r="J156"/>
  <c r="BE156" s="1"/>
  <c r="BI151"/>
  <c r="BH151"/>
  <c r="BG151"/>
  <c r="BF151"/>
  <c r="T151"/>
  <c r="T150" s="1"/>
  <c r="R151"/>
  <c r="P151"/>
  <c r="P150" s="1"/>
  <c r="BK151"/>
  <c r="BK150" s="1"/>
  <c r="J150" s="1"/>
  <c r="J65" s="1"/>
  <c r="J151"/>
  <c r="BE151" s="1"/>
  <c r="BI147"/>
  <c r="BH147"/>
  <c r="BG147"/>
  <c r="BF147"/>
  <c r="BE147"/>
  <c r="T147"/>
  <c r="T146" s="1"/>
  <c r="R147"/>
  <c r="R146" s="1"/>
  <c r="P147"/>
  <c r="P146" s="1"/>
  <c r="BK147"/>
  <c r="BK146" s="1"/>
  <c r="J146" s="1"/>
  <c r="J64" s="1"/>
  <c r="J147"/>
  <c r="BI134"/>
  <c r="BH134"/>
  <c r="BG134"/>
  <c r="BF134"/>
  <c r="T134"/>
  <c r="R134"/>
  <c r="P134"/>
  <c r="BK134"/>
  <c r="J134"/>
  <c r="BE134" s="1"/>
  <c r="BI125"/>
  <c r="BH125"/>
  <c r="BG125"/>
  <c r="BF125"/>
  <c r="T125"/>
  <c r="T124" s="1"/>
  <c r="R125"/>
  <c r="R124" s="1"/>
  <c r="P125"/>
  <c r="P124" s="1"/>
  <c r="BK125"/>
  <c r="BK124" s="1"/>
  <c r="J124" s="1"/>
  <c r="J63" s="1"/>
  <c r="J125"/>
  <c r="BE125" s="1"/>
  <c r="BI121"/>
  <c r="BH121"/>
  <c r="BG121"/>
  <c r="BF121"/>
  <c r="BE121"/>
  <c r="T121"/>
  <c r="R121"/>
  <c r="P121"/>
  <c r="BK121"/>
  <c r="J121"/>
  <c r="BI117"/>
  <c r="BH117"/>
  <c r="BG117"/>
  <c r="BF117"/>
  <c r="BE117"/>
  <c r="T117"/>
  <c r="R117"/>
  <c r="P117"/>
  <c r="BK117"/>
  <c r="J117"/>
  <c r="BI112"/>
  <c r="BH112"/>
  <c r="BG112"/>
  <c r="BF112"/>
  <c r="BE112"/>
  <c r="T112"/>
  <c r="R112"/>
  <c r="P112"/>
  <c r="BK112"/>
  <c r="J112"/>
  <c r="BI108"/>
  <c r="BH108"/>
  <c r="BG108"/>
  <c r="BF108"/>
  <c r="BE108"/>
  <c r="T108"/>
  <c r="R108"/>
  <c r="P108"/>
  <c r="BK108"/>
  <c r="J108"/>
  <c r="BI102"/>
  <c r="BH102"/>
  <c r="F35" s="1"/>
  <c r="BC55" i="1" s="1"/>
  <c r="BG102" i="4"/>
  <c r="BF102"/>
  <c r="BE102"/>
  <c r="T102"/>
  <c r="R102"/>
  <c r="P102"/>
  <c r="BK102"/>
  <c r="J102"/>
  <c r="BI93"/>
  <c r="F36" s="1"/>
  <c r="BD55" i="1" s="1"/>
  <c r="BH93" i="4"/>
  <c r="BG93"/>
  <c r="F34" s="1"/>
  <c r="BB55" i="1" s="1"/>
  <c r="BF93" i="4"/>
  <c r="F33" s="1"/>
  <c r="BA55" i="1" s="1"/>
  <c r="BE93" i="4"/>
  <c r="T93"/>
  <c r="T92" s="1"/>
  <c r="R93"/>
  <c r="R92" s="1"/>
  <c r="P93"/>
  <c r="P92" s="1"/>
  <c r="P91" s="1"/>
  <c r="P90" s="1"/>
  <c r="AU55" i="1" s="1"/>
  <c r="BK93" i="4"/>
  <c r="BK92" s="1"/>
  <c r="J93"/>
  <c r="J86"/>
  <c r="F86"/>
  <c r="F84"/>
  <c r="E82"/>
  <c r="E78"/>
  <c r="J55"/>
  <c r="F55"/>
  <c r="F53"/>
  <c r="E51"/>
  <c r="J20"/>
  <c r="E20"/>
  <c r="F87" s="1"/>
  <c r="J19"/>
  <c r="J14"/>
  <c r="J84" s="1"/>
  <c r="E7"/>
  <c r="E47" s="1"/>
  <c r="BK672" i="3"/>
  <c r="J672" s="1"/>
  <c r="J72" s="1"/>
  <c r="AY54" i="1"/>
  <c r="AX54"/>
  <c r="BI673" i="3"/>
  <c r="BH673"/>
  <c r="BG673"/>
  <c r="BF673"/>
  <c r="T673"/>
  <c r="T672" s="1"/>
  <c r="R673"/>
  <c r="R672" s="1"/>
  <c r="P673"/>
  <c r="P672" s="1"/>
  <c r="BK673"/>
  <c r="J673"/>
  <c r="BE673" s="1"/>
  <c r="BI668"/>
  <c r="BH668"/>
  <c r="BG668"/>
  <c r="BF668"/>
  <c r="BE668"/>
  <c r="T668"/>
  <c r="R668"/>
  <c r="P668"/>
  <c r="BK668"/>
  <c r="J668"/>
  <c r="BI654"/>
  <c r="BH654"/>
  <c r="BG654"/>
  <c r="BF654"/>
  <c r="BE654"/>
  <c r="T654"/>
  <c r="R654"/>
  <c r="P654"/>
  <c r="BK654"/>
  <c r="J654"/>
  <c r="BI630"/>
  <c r="BH630"/>
  <c r="BG630"/>
  <c r="BF630"/>
  <c r="BE630"/>
  <c r="T630"/>
  <c r="R630"/>
  <c r="P630"/>
  <c r="BK630"/>
  <c r="J630"/>
  <c r="BI620"/>
  <c r="BH620"/>
  <c r="BG620"/>
  <c r="BF620"/>
  <c r="BE620"/>
  <c r="T620"/>
  <c r="R620"/>
  <c r="P620"/>
  <c r="BK620"/>
  <c r="J620"/>
  <c r="BI610"/>
  <c r="BH610"/>
  <c r="BG610"/>
  <c r="BF610"/>
  <c r="BE610"/>
  <c r="T610"/>
  <c r="R610"/>
  <c r="P610"/>
  <c r="BK610"/>
  <c r="J610"/>
  <c r="BI593"/>
  <c r="BH593"/>
  <c r="BG593"/>
  <c r="BF593"/>
  <c r="BE593"/>
  <c r="T593"/>
  <c r="R593"/>
  <c r="P593"/>
  <c r="BK593"/>
  <c r="J593"/>
  <c r="BI570"/>
  <c r="BH570"/>
  <c r="BG570"/>
  <c r="BF570"/>
  <c r="BE570"/>
  <c r="T570"/>
  <c r="R570"/>
  <c r="P570"/>
  <c r="BK570"/>
  <c r="J570"/>
  <c r="BI565"/>
  <c r="BH565"/>
  <c r="BG565"/>
  <c r="BF565"/>
  <c r="BE565"/>
  <c r="T565"/>
  <c r="R565"/>
  <c r="P565"/>
  <c r="BK565"/>
  <c r="J565"/>
  <c r="BI558"/>
  <c r="BH558"/>
  <c r="BG558"/>
  <c r="BF558"/>
  <c r="BE558"/>
  <c r="T558"/>
  <c r="R558"/>
  <c r="P558"/>
  <c r="BK558"/>
  <c r="J558"/>
  <c r="BI554"/>
  <c r="BH554"/>
  <c r="BG554"/>
  <c r="BF554"/>
  <c r="BE554"/>
  <c r="T554"/>
  <c r="R554"/>
  <c r="P554"/>
  <c r="BK554"/>
  <c r="J554"/>
  <c r="BI546"/>
  <c r="BH546"/>
  <c r="BG546"/>
  <c r="BF546"/>
  <c r="BE546"/>
  <c r="T546"/>
  <c r="T545" s="1"/>
  <c r="R546"/>
  <c r="R545" s="1"/>
  <c r="P546"/>
  <c r="P545" s="1"/>
  <c r="BK546"/>
  <c r="BK545" s="1"/>
  <c r="J545" s="1"/>
  <c r="J71" s="1"/>
  <c r="J546"/>
  <c r="BI540"/>
  <c r="BH540"/>
  <c r="BG540"/>
  <c r="BF540"/>
  <c r="T540"/>
  <c r="R540"/>
  <c r="P540"/>
  <c r="BK540"/>
  <c r="J540"/>
  <c r="BE540" s="1"/>
  <c r="BI534"/>
  <c r="BH534"/>
  <c r="BG534"/>
  <c r="BF534"/>
  <c r="T534"/>
  <c r="R534"/>
  <c r="P534"/>
  <c r="BK534"/>
  <c r="J534"/>
  <c r="BE534" s="1"/>
  <c r="BI528"/>
  <c r="BH528"/>
  <c r="BG528"/>
  <c r="BF528"/>
  <c r="T528"/>
  <c r="R528"/>
  <c r="P528"/>
  <c r="BK528"/>
  <c r="BK524" s="1"/>
  <c r="J524" s="1"/>
  <c r="J70" s="1"/>
  <c r="J528"/>
  <c r="BE528" s="1"/>
  <c r="BI525"/>
  <c r="BH525"/>
  <c r="BG525"/>
  <c r="BF525"/>
  <c r="T525"/>
  <c r="T524" s="1"/>
  <c r="R525"/>
  <c r="R524" s="1"/>
  <c r="P525"/>
  <c r="P524" s="1"/>
  <c r="BK525"/>
  <c r="J525"/>
  <c r="BE525" s="1"/>
  <c r="BI520"/>
  <c r="BH520"/>
  <c r="BG520"/>
  <c r="BF520"/>
  <c r="BE520"/>
  <c r="T520"/>
  <c r="R520"/>
  <c r="P520"/>
  <c r="BK520"/>
  <c r="J520"/>
  <c r="BI504"/>
  <c r="BH504"/>
  <c r="BG504"/>
  <c r="BF504"/>
  <c r="BE504"/>
  <c r="T504"/>
  <c r="R504"/>
  <c r="P504"/>
  <c r="BK504"/>
  <c r="J504"/>
  <c r="BI501"/>
  <c r="BH501"/>
  <c r="BG501"/>
  <c r="BF501"/>
  <c r="BE501"/>
  <c r="T501"/>
  <c r="R501"/>
  <c r="P501"/>
  <c r="BK501"/>
  <c r="J501"/>
  <c r="BI498"/>
  <c r="BH498"/>
  <c r="BG498"/>
  <c r="BF498"/>
  <c r="BE498"/>
  <c r="T498"/>
  <c r="R498"/>
  <c r="P498"/>
  <c r="BK498"/>
  <c r="J498"/>
  <c r="BI495"/>
  <c r="BH495"/>
  <c r="BG495"/>
  <c r="BF495"/>
  <c r="BE495"/>
  <c r="T495"/>
  <c r="R495"/>
  <c r="P495"/>
  <c r="BK495"/>
  <c r="J495"/>
  <c r="BI492"/>
  <c r="BH492"/>
  <c r="BG492"/>
  <c r="BF492"/>
  <c r="BE492"/>
  <c r="T492"/>
  <c r="R492"/>
  <c r="P492"/>
  <c r="BK492"/>
  <c r="J492"/>
  <c r="BI489"/>
  <c r="BH489"/>
  <c r="BG489"/>
  <c r="BF489"/>
  <c r="BE489"/>
  <c r="T489"/>
  <c r="R489"/>
  <c r="P489"/>
  <c r="BK489"/>
  <c r="J489"/>
  <c r="BI480"/>
  <c r="BH480"/>
  <c r="BG480"/>
  <c r="BF480"/>
  <c r="BE480"/>
  <c r="T480"/>
  <c r="R480"/>
  <c r="P480"/>
  <c r="BK480"/>
  <c r="J480"/>
  <c r="BI478"/>
  <c r="BH478"/>
  <c r="BG478"/>
  <c r="BF478"/>
  <c r="BE478"/>
  <c r="T478"/>
  <c r="R478"/>
  <c r="P478"/>
  <c r="BK478"/>
  <c r="J478"/>
  <c r="BI474"/>
  <c r="BH474"/>
  <c r="BG474"/>
  <c r="BF474"/>
  <c r="BE474"/>
  <c r="T474"/>
  <c r="R474"/>
  <c r="P474"/>
  <c r="BK474"/>
  <c r="J474"/>
  <c r="BI472"/>
  <c r="BH472"/>
  <c r="BG472"/>
  <c r="BF472"/>
  <c r="BE472"/>
  <c r="T472"/>
  <c r="R472"/>
  <c r="P472"/>
  <c r="BK472"/>
  <c r="J472"/>
  <c r="BI470"/>
  <c r="BH470"/>
  <c r="BG470"/>
  <c r="BF470"/>
  <c r="BE470"/>
  <c r="T470"/>
  <c r="R470"/>
  <c r="P470"/>
  <c r="BK470"/>
  <c r="J470"/>
  <c r="BI468"/>
  <c r="BH468"/>
  <c r="BG468"/>
  <c r="BF468"/>
  <c r="BE468"/>
  <c r="T468"/>
  <c r="R468"/>
  <c r="P468"/>
  <c r="BK468"/>
  <c r="J468"/>
  <c r="BI461"/>
  <c r="BH461"/>
  <c r="BG461"/>
  <c r="BF461"/>
  <c r="BE461"/>
  <c r="T461"/>
  <c r="R461"/>
  <c r="P461"/>
  <c r="BK461"/>
  <c r="J461"/>
  <c r="BI457"/>
  <c r="BH457"/>
  <c r="BG457"/>
  <c r="BF457"/>
  <c r="BE457"/>
  <c r="T457"/>
  <c r="R457"/>
  <c r="P457"/>
  <c r="BK457"/>
  <c r="J457"/>
  <c r="BI456"/>
  <c r="BH456"/>
  <c r="BG456"/>
  <c r="BF456"/>
  <c r="BE456"/>
  <c r="T456"/>
  <c r="R456"/>
  <c r="P456"/>
  <c r="BK456"/>
  <c r="J456"/>
  <c r="BI450"/>
  <c r="BH450"/>
  <c r="BG450"/>
  <c r="BF450"/>
  <c r="BE450"/>
  <c r="T450"/>
  <c r="R450"/>
  <c r="P450"/>
  <c r="BK450"/>
  <c r="J450"/>
  <c r="BI448"/>
  <c r="BH448"/>
  <c r="BG448"/>
  <c r="BF448"/>
  <c r="BE448"/>
  <c r="T448"/>
  <c r="R448"/>
  <c r="P448"/>
  <c r="BK448"/>
  <c r="J448"/>
  <c r="BI446"/>
  <c r="BH446"/>
  <c r="BG446"/>
  <c r="BF446"/>
  <c r="BE446"/>
  <c r="T446"/>
  <c r="R446"/>
  <c r="P446"/>
  <c r="BK446"/>
  <c r="J446"/>
  <c r="BI440"/>
  <c r="BH440"/>
  <c r="BG440"/>
  <c r="BF440"/>
  <c r="BE440"/>
  <c r="T440"/>
  <c r="T439" s="1"/>
  <c r="R440"/>
  <c r="R439" s="1"/>
  <c r="P440"/>
  <c r="P439" s="1"/>
  <c r="BK440"/>
  <c r="BK439" s="1"/>
  <c r="J439" s="1"/>
  <c r="J69" s="1"/>
  <c r="J440"/>
  <c r="BI434"/>
  <c r="BH434"/>
  <c r="BG434"/>
  <c r="BF434"/>
  <c r="T434"/>
  <c r="R434"/>
  <c r="P434"/>
  <c r="BK434"/>
  <c r="J434"/>
  <c r="BE434" s="1"/>
  <c r="BI429"/>
  <c r="BH429"/>
  <c r="BG429"/>
  <c r="BF429"/>
  <c r="T429"/>
  <c r="R429"/>
  <c r="P429"/>
  <c r="BK429"/>
  <c r="J429"/>
  <c r="BE429" s="1"/>
  <c r="BI424"/>
  <c r="BH424"/>
  <c r="BG424"/>
  <c r="BF424"/>
  <c r="T424"/>
  <c r="R424"/>
  <c r="P424"/>
  <c r="BK424"/>
  <c r="J424"/>
  <c r="BE424" s="1"/>
  <c r="BI420"/>
  <c r="BH420"/>
  <c r="BG420"/>
  <c r="BF420"/>
  <c r="T420"/>
  <c r="R420"/>
  <c r="P420"/>
  <c r="BK420"/>
  <c r="J420"/>
  <c r="BE420" s="1"/>
  <c r="BI415"/>
  <c r="BH415"/>
  <c r="BG415"/>
  <c r="BF415"/>
  <c r="T415"/>
  <c r="R415"/>
  <c r="P415"/>
  <c r="BK415"/>
  <c r="J415"/>
  <c r="BE415" s="1"/>
  <c r="BI405"/>
  <c r="BH405"/>
  <c r="BG405"/>
  <c r="BF405"/>
  <c r="T405"/>
  <c r="R405"/>
  <c r="P405"/>
  <c r="BK405"/>
  <c r="J405"/>
  <c r="BE405" s="1"/>
  <c r="BI401"/>
  <c r="BH401"/>
  <c r="BG401"/>
  <c r="BF401"/>
  <c r="T401"/>
  <c r="R401"/>
  <c r="P401"/>
  <c r="BK401"/>
  <c r="J401"/>
  <c r="BE401" s="1"/>
  <c r="BI395"/>
  <c r="BH395"/>
  <c r="BG395"/>
  <c r="BF395"/>
  <c r="T395"/>
  <c r="R395"/>
  <c r="P395"/>
  <c r="BK395"/>
  <c r="J395"/>
  <c r="BE395" s="1"/>
  <c r="BI394"/>
  <c r="BH394"/>
  <c r="BG394"/>
  <c r="BF394"/>
  <c r="T394"/>
  <c r="R394"/>
  <c r="P394"/>
  <c r="BK394"/>
  <c r="J394"/>
  <c r="BE394" s="1"/>
  <c r="BI393"/>
  <c r="BH393"/>
  <c r="BG393"/>
  <c r="BF393"/>
  <c r="T393"/>
  <c r="R393"/>
  <c r="P393"/>
  <c r="BK393"/>
  <c r="J393"/>
  <c r="BE393" s="1"/>
  <c r="BI392"/>
  <c r="BH392"/>
  <c r="BG392"/>
  <c r="BF392"/>
  <c r="T392"/>
  <c r="R392"/>
  <c r="P392"/>
  <c r="BK392"/>
  <c r="J392"/>
  <c r="BE392" s="1"/>
  <c r="BI387"/>
  <c r="BH387"/>
  <c r="BG387"/>
  <c r="BF387"/>
  <c r="T387"/>
  <c r="T386" s="1"/>
  <c r="R387"/>
  <c r="R386" s="1"/>
  <c r="P387"/>
  <c r="P386" s="1"/>
  <c r="BK387"/>
  <c r="BK386" s="1"/>
  <c r="J386" s="1"/>
  <c r="J68" s="1"/>
  <c r="J387"/>
  <c r="BE387" s="1"/>
  <c r="BI380"/>
  <c r="BH380"/>
  <c r="BG380"/>
  <c r="BF380"/>
  <c r="BE380"/>
  <c r="T380"/>
  <c r="T379" s="1"/>
  <c r="R380"/>
  <c r="R379" s="1"/>
  <c r="P380"/>
  <c r="P379" s="1"/>
  <c r="BK380"/>
  <c r="BK379" s="1"/>
  <c r="J379" s="1"/>
  <c r="J67" s="1"/>
  <c r="J380"/>
  <c r="BI374"/>
  <c r="BH374"/>
  <c r="BG374"/>
  <c r="BF374"/>
  <c r="T374"/>
  <c r="R374"/>
  <c r="P374"/>
  <c r="BK374"/>
  <c r="J374"/>
  <c r="BE374" s="1"/>
  <c r="BI369"/>
  <c r="BH369"/>
  <c r="BG369"/>
  <c r="BF369"/>
  <c r="T369"/>
  <c r="R369"/>
  <c r="P369"/>
  <c r="BK369"/>
  <c r="J369"/>
  <c r="BE369" s="1"/>
  <c r="BI366"/>
  <c r="BH366"/>
  <c r="BG366"/>
  <c r="BF366"/>
  <c r="T366"/>
  <c r="R366"/>
  <c r="P366"/>
  <c r="BK366"/>
  <c r="J366"/>
  <c r="BE366" s="1"/>
  <c r="BI359"/>
  <c r="BH359"/>
  <c r="BG359"/>
  <c r="BF359"/>
  <c r="T359"/>
  <c r="R359"/>
  <c r="P359"/>
  <c r="BK359"/>
  <c r="J359"/>
  <c r="BE359" s="1"/>
  <c r="BI356"/>
  <c r="BH356"/>
  <c r="BG356"/>
  <c r="BF356"/>
  <c r="T356"/>
  <c r="R356"/>
  <c r="P356"/>
  <c r="BK356"/>
  <c r="J356"/>
  <c r="BE356" s="1"/>
  <c r="BI350"/>
  <c r="BH350"/>
  <c r="BG350"/>
  <c r="BF350"/>
  <c r="T350"/>
  <c r="R350"/>
  <c r="P350"/>
  <c r="BK350"/>
  <c r="J350"/>
  <c r="BE350" s="1"/>
  <c r="BI346"/>
  <c r="BH346"/>
  <c r="BG346"/>
  <c r="BF346"/>
  <c r="T346"/>
  <c r="R346"/>
  <c r="P346"/>
  <c r="BK346"/>
  <c r="J346"/>
  <c r="BE346" s="1"/>
  <c r="BI340"/>
  <c r="BH340"/>
  <c r="BG340"/>
  <c r="BF340"/>
  <c r="T340"/>
  <c r="T339" s="1"/>
  <c r="R340"/>
  <c r="R339" s="1"/>
  <c r="P340"/>
  <c r="P339" s="1"/>
  <c r="BK340"/>
  <c r="BK339" s="1"/>
  <c r="J339" s="1"/>
  <c r="J66" s="1"/>
  <c r="J340"/>
  <c r="BE340" s="1"/>
  <c r="BI335"/>
  <c r="BH335"/>
  <c r="BG335"/>
  <c r="BF335"/>
  <c r="BE335"/>
  <c r="T335"/>
  <c r="T334" s="1"/>
  <c r="R335"/>
  <c r="R334" s="1"/>
  <c r="P335"/>
  <c r="P334" s="1"/>
  <c r="BK335"/>
  <c r="BK334" s="1"/>
  <c r="J334" s="1"/>
  <c r="J65" s="1"/>
  <c r="J335"/>
  <c r="BI333"/>
  <c r="BH333"/>
  <c r="BG333"/>
  <c r="BF333"/>
  <c r="T333"/>
  <c r="R333"/>
  <c r="P333"/>
  <c r="BK333"/>
  <c r="J333"/>
  <c r="BE333" s="1"/>
  <c r="BI328"/>
  <c r="BH328"/>
  <c r="BG328"/>
  <c r="BF328"/>
  <c r="T328"/>
  <c r="R328"/>
  <c r="P328"/>
  <c r="BK328"/>
  <c r="J328"/>
  <c r="BE328" s="1"/>
  <c r="BI322"/>
  <c r="BH322"/>
  <c r="BG322"/>
  <c r="BF322"/>
  <c r="T322"/>
  <c r="R322"/>
  <c r="P322"/>
  <c r="BK322"/>
  <c r="J322"/>
  <c r="BE322" s="1"/>
  <c r="BI317"/>
  <c r="BH317"/>
  <c r="BG317"/>
  <c r="BF317"/>
  <c r="T317"/>
  <c r="T316" s="1"/>
  <c r="R317"/>
  <c r="R316" s="1"/>
  <c r="P317"/>
  <c r="P316" s="1"/>
  <c r="BK317"/>
  <c r="BK316" s="1"/>
  <c r="J316" s="1"/>
  <c r="J64" s="1"/>
  <c r="J317"/>
  <c r="BE317" s="1"/>
  <c r="BI314"/>
  <c r="BH314"/>
  <c r="BG314"/>
  <c r="BF314"/>
  <c r="BE314"/>
  <c r="T314"/>
  <c r="R314"/>
  <c r="P314"/>
  <c r="BK314"/>
  <c r="J314"/>
  <c r="BI309"/>
  <c r="BH309"/>
  <c r="BG309"/>
  <c r="BF309"/>
  <c r="BE309"/>
  <c r="T309"/>
  <c r="R309"/>
  <c r="P309"/>
  <c r="BK309"/>
  <c r="J309"/>
  <c r="BI303"/>
  <c r="BH303"/>
  <c r="BG303"/>
  <c r="BF303"/>
  <c r="BE303"/>
  <c r="T303"/>
  <c r="R303"/>
  <c r="P303"/>
  <c r="BK303"/>
  <c r="J303"/>
  <c r="BI299"/>
  <c r="BH299"/>
  <c r="BG299"/>
  <c r="BF299"/>
  <c r="BE299"/>
  <c r="T299"/>
  <c r="R299"/>
  <c r="P299"/>
  <c r="BK299"/>
  <c r="J299"/>
  <c r="BI294"/>
  <c r="BH294"/>
  <c r="BG294"/>
  <c r="BF294"/>
  <c r="BE294"/>
  <c r="T294"/>
  <c r="R294"/>
  <c r="P294"/>
  <c r="BK294"/>
  <c r="J294"/>
  <c r="BI288"/>
  <c r="BH288"/>
  <c r="BG288"/>
  <c r="BF288"/>
  <c r="BE288"/>
  <c r="T288"/>
  <c r="R288"/>
  <c r="P288"/>
  <c r="BK288"/>
  <c r="J288"/>
  <c r="BI283"/>
  <c r="BH283"/>
  <c r="BG283"/>
  <c r="BF283"/>
  <c r="BE283"/>
  <c r="T283"/>
  <c r="R283"/>
  <c r="P283"/>
  <c r="BK283"/>
  <c r="J283"/>
  <c r="BI279"/>
  <c r="BH279"/>
  <c r="BG279"/>
  <c r="BF279"/>
  <c r="BE279"/>
  <c r="T279"/>
  <c r="R279"/>
  <c r="P279"/>
  <c r="BK279"/>
  <c r="J279"/>
  <c r="BI275"/>
  <c r="BH275"/>
  <c r="BG275"/>
  <c r="BF275"/>
  <c r="BE275"/>
  <c r="T275"/>
  <c r="T274" s="1"/>
  <c r="R275"/>
  <c r="R274" s="1"/>
  <c r="P275"/>
  <c r="P274" s="1"/>
  <c r="BK275"/>
  <c r="BK274" s="1"/>
  <c r="J274" s="1"/>
  <c r="J63" s="1"/>
  <c r="J275"/>
  <c r="BI271"/>
  <c r="BH271"/>
  <c r="BG271"/>
  <c r="BF271"/>
  <c r="T271"/>
  <c r="R271"/>
  <c r="P271"/>
  <c r="BK271"/>
  <c r="J271"/>
  <c r="BE271" s="1"/>
  <c r="BI266"/>
  <c r="BH266"/>
  <c r="BG266"/>
  <c r="BF266"/>
  <c r="T266"/>
  <c r="R266"/>
  <c r="P266"/>
  <c r="BK266"/>
  <c r="J266"/>
  <c r="BE266" s="1"/>
  <c r="BI262"/>
  <c r="BH262"/>
  <c r="BG262"/>
  <c r="BF262"/>
  <c r="T262"/>
  <c r="R262"/>
  <c r="P262"/>
  <c r="BK262"/>
  <c r="J262"/>
  <c r="BE262" s="1"/>
  <c r="BI257"/>
  <c r="BH257"/>
  <c r="BG257"/>
  <c r="BF257"/>
  <c r="T257"/>
  <c r="R257"/>
  <c r="P257"/>
  <c r="BK257"/>
  <c r="J257"/>
  <c r="BE257" s="1"/>
  <c r="BI252"/>
  <c r="BH252"/>
  <c r="BG252"/>
  <c r="BF252"/>
  <c r="T252"/>
  <c r="R252"/>
  <c r="P252"/>
  <c r="BK252"/>
  <c r="J252"/>
  <c r="BE252" s="1"/>
  <c r="BI246"/>
  <c r="BH246"/>
  <c r="BG246"/>
  <c r="BF246"/>
  <c r="T246"/>
  <c r="R246"/>
  <c r="P246"/>
  <c r="BK246"/>
  <c r="J246"/>
  <c r="BE246" s="1"/>
  <c r="BI244"/>
  <c r="BH244"/>
  <c r="BG244"/>
  <c r="BF244"/>
  <c r="T244"/>
  <c r="R244"/>
  <c r="P244"/>
  <c r="BK244"/>
  <c r="J244"/>
  <c r="BE244" s="1"/>
  <c r="BI239"/>
  <c r="BH239"/>
  <c r="BG239"/>
  <c r="BF239"/>
  <c r="T239"/>
  <c r="R239"/>
  <c r="P239"/>
  <c r="BK239"/>
  <c r="J239"/>
  <c r="BE239" s="1"/>
  <c r="BI234"/>
  <c r="BH234"/>
  <c r="BG234"/>
  <c r="BF234"/>
  <c r="T234"/>
  <c r="R234"/>
  <c r="P234"/>
  <c r="BK234"/>
  <c r="J234"/>
  <c r="BE234" s="1"/>
  <c r="BI229"/>
  <c r="BH229"/>
  <c r="BG229"/>
  <c r="BF229"/>
  <c r="T229"/>
  <c r="R229"/>
  <c r="P229"/>
  <c r="BK229"/>
  <c r="J229"/>
  <c r="BE229" s="1"/>
  <c r="BI226"/>
  <c r="BH226"/>
  <c r="BG226"/>
  <c r="BF226"/>
  <c r="T226"/>
  <c r="R226"/>
  <c r="P226"/>
  <c r="BK226"/>
  <c r="J226"/>
  <c r="BE226" s="1"/>
  <c r="BI221"/>
  <c r="BH221"/>
  <c r="BG221"/>
  <c r="BF221"/>
  <c r="T221"/>
  <c r="R221"/>
  <c r="P221"/>
  <c r="BK221"/>
  <c r="J221"/>
  <c r="BE221" s="1"/>
  <c r="BI218"/>
  <c r="BH218"/>
  <c r="BG218"/>
  <c r="BF218"/>
  <c r="T218"/>
  <c r="R218"/>
  <c r="P218"/>
  <c r="BK218"/>
  <c r="J218"/>
  <c r="BE218" s="1"/>
  <c r="BI209"/>
  <c r="BH209"/>
  <c r="BG209"/>
  <c r="BF209"/>
  <c r="T209"/>
  <c r="R209"/>
  <c r="P209"/>
  <c r="BK209"/>
  <c r="J209"/>
  <c r="BE209" s="1"/>
  <c r="BI205"/>
  <c r="BH205"/>
  <c r="BG205"/>
  <c r="BF205"/>
  <c r="T205"/>
  <c r="R205"/>
  <c r="P205"/>
  <c r="BK205"/>
  <c r="J205"/>
  <c r="BE205" s="1"/>
  <c r="BI200"/>
  <c r="BH200"/>
  <c r="BG200"/>
  <c r="BF200"/>
  <c r="T200"/>
  <c r="R200"/>
  <c r="P200"/>
  <c r="BK200"/>
  <c r="J200"/>
  <c r="BE200" s="1"/>
  <c r="BI195"/>
  <c r="BH195"/>
  <c r="BG195"/>
  <c r="BF195"/>
  <c r="T195"/>
  <c r="R195"/>
  <c r="P195"/>
  <c r="BK195"/>
  <c r="J195"/>
  <c r="BE195" s="1"/>
  <c r="BI188"/>
  <c r="BH188"/>
  <c r="BG188"/>
  <c r="BF188"/>
  <c r="T188"/>
  <c r="R188"/>
  <c r="P188"/>
  <c r="BK188"/>
  <c r="J188"/>
  <c r="BE188" s="1"/>
  <c r="BI181"/>
  <c r="BH181"/>
  <c r="BG181"/>
  <c r="BF181"/>
  <c r="T181"/>
  <c r="R181"/>
  <c r="P181"/>
  <c r="BK181"/>
  <c r="J181"/>
  <c r="BE181" s="1"/>
  <c r="BI175"/>
  <c r="BH175"/>
  <c r="BG175"/>
  <c r="BF175"/>
  <c r="T175"/>
  <c r="R175"/>
  <c r="P175"/>
  <c r="BK175"/>
  <c r="J175"/>
  <c r="BE175" s="1"/>
  <c r="BI167"/>
  <c r="BH167"/>
  <c r="BG167"/>
  <c r="BF167"/>
  <c r="T167"/>
  <c r="R167"/>
  <c r="P167"/>
  <c r="BK167"/>
  <c r="J167"/>
  <c r="BE167" s="1"/>
  <c r="BI159"/>
  <c r="BH159"/>
  <c r="BG159"/>
  <c r="BF159"/>
  <c r="T159"/>
  <c r="R159"/>
  <c r="P159"/>
  <c r="BK159"/>
  <c r="J159"/>
  <c r="BE159" s="1"/>
  <c r="BI146"/>
  <c r="BH146"/>
  <c r="BG146"/>
  <c r="BF146"/>
  <c r="T146"/>
  <c r="R146"/>
  <c r="P146"/>
  <c r="BK146"/>
  <c r="J146"/>
  <c r="BE146" s="1"/>
  <c r="BI138"/>
  <c r="BH138"/>
  <c r="BG138"/>
  <c r="BF138"/>
  <c r="T138"/>
  <c r="R138"/>
  <c r="P138"/>
  <c r="BK138"/>
  <c r="J138"/>
  <c r="BE138" s="1"/>
  <c r="BI137"/>
  <c r="BH137"/>
  <c r="BG137"/>
  <c r="BF137"/>
  <c r="T137"/>
  <c r="R137"/>
  <c r="P137"/>
  <c r="BK137"/>
  <c r="J137"/>
  <c r="BE137" s="1"/>
  <c r="BI129"/>
  <c r="BH129"/>
  <c r="BG129"/>
  <c r="BF129"/>
  <c r="T129"/>
  <c r="R129"/>
  <c r="P129"/>
  <c r="BK129"/>
  <c r="J129"/>
  <c r="BE129" s="1"/>
  <c r="BI123"/>
  <c r="BH123"/>
  <c r="BG123"/>
  <c r="BF123"/>
  <c r="T123"/>
  <c r="R123"/>
  <c r="P123"/>
  <c r="BK123"/>
  <c r="J123"/>
  <c r="BE123" s="1"/>
  <c r="BI115"/>
  <c r="BH115"/>
  <c r="BG115"/>
  <c r="BF115"/>
  <c r="T115"/>
  <c r="R115"/>
  <c r="P115"/>
  <c r="BK115"/>
  <c r="J115"/>
  <c r="BE115" s="1"/>
  <c r="BI109"/>
  <c r="BH109"/>
  <c r="BG109"/>
  <c r="BF109"/>
  <c r="T109"/>
  <c r="R109"/>
  <c r="P109"/>
  <c r="BK109"/>
  <c r="J109"/>
  <c r="BE109" s="1"/>
  <c r="BI103"/>
  <c r="BH103"/>
  <c r="BG103"/>
  <c r="BF103"/>
  <c r="T103"/>
  <c r="R103"/>
  <c r="P103"/>
  <c r="BK103"/>
  <c r="J103"/>
  <c r="BE103" s="1"/>
  <c r="BI97"/>
  <c r="F36" s="1"/>
  <c r="BD54" i="1" s="1"/>
  <c r="BD53" s="1"/>
  <c r="BH97" i="3"/>
  <c r="F35" s="1"/>
  <c r="BC54" i="1" s="1"/>
  <c r="BC53" s="1"/>
  <c r="AY53" s="1"/>
  <c r="BG97" i="3"/>
  <c r="F34" s="1"/>
  <c r="BB54" i="1" s="1"/>
  <c r="BB53" s="1"/>
  <c r="AX53" s="1"/>
  <c r="BF97" i="3"/>
  <c r="F33" s="1"/>
  <c r="BA54" i="1" s="1"/>
  <c r="BA53" s="1"/>
  <c r="AW53" s="1"/>
  <c r="T97" i="3"/>
  <c r="T96" s="1"/>
  <c r="T95" s="1"/>
  <c r="T94" s="1"/>
  <c r="R97"/>
  <c r="R96" s="1"/>
  <c r="R95" s="1"/>
  <c r="R94" s="1"/>
  <c r="P97"/>
  <c r="P96" s="1"/>
  <c r="P95" s="1"/>
  <c r="P94" s="1"/>
  <c r="AU54" i="1" s="1"/>
  <c r="AU53" s="1"/>
  <c r="BK97" i="3"/>
  <c r="BK96" s="1"/>
  <c r="J97"/>
  <c r="BE97" s="1"/>
  <c r="J90"/>
  <c r="F90"/>
  <c r="J88"/>
  <c r="F88"/>
  <c r="E86"/>
  <c r="F56"/>
  <c r="J55"/>
  <c r="F55"/>
  <c r="F53"/>
  <c r="E51"/>
  <c r="J20"/>
  <c r="E20"/>
  <c r="F91" s="1"/>
  <c r="J19"/>
  <c r="J14"/>
  <c r="J53" s="1"/>
  <c r="E7"/>
  <c r="E82" s="1"/>
  <c r="R168" i="2"/>
  <c r="AY52" i="1"/>
  <c r="AX52"/>
  <c r="BI169" i="2"/>
  <c r="BH169"/>
  <c r="BG169"/>
  <c r="BF169"/>
  <c r="T169"/>
  <c r="T168" s="1"/>
  <c r="R169"/>
  <c r="P169"/>
  <c r="P168" s="1"/>
  <c r="BK169"/>
  <c r="BK168" s="1"/>
  <c r="J168" s="1"/>
  <c r="J59" s="1"/>
  <c r="J169"/>
  <c r="BE169" s="1"/>
  <c r="BI165"/>
  <c r="BH165"/>
  <c r="BG165"/>
  <c r="BF165"/>
  <c r="BE165"/>
  <c r="T165"/>
  <c r="R165"/>
  <c r="P165"/>
  <c r="BK165"/>
  <c r="J165"/>
  <c r="BI163"/>
  <c r="BH163"/>
  <c r="BG163"/>
  <c r="BF163"/>
  <c r="BE163"/>
  <c r="T163"/>
  <c r="R163"/>
  <c r="P163"/>
  <c r="BK163"/>
  <c r="J163"/>
  <c r="BI158"/>
  <c r="BH158"/>
  <c r="BG158"/>
  <c r="BF158"/>
  <c r="BE158"/>
  <c r="T158"/>
  <c r="R158"/>
  <c r="P158"/>
  <c r="BK158"/>
  <c r="J158"/>
  <c r="BI154"/>
  <c r="BH154"/>
  <c r="BG154"/>
  <c r="BF154"/>
  <c r="BE154"/>
  <c r="T154"/>
  <c r="R154"/>
  <c r="P154"/>
  <c r="BK154"/>
  <c r="J154"/>
  <c r="BI150"/>
  <c r="BH150"/>
  <c r="BG150"/>
  <c r="BF150"/>
  <c r="BE150"/>
  <c r="T150"/>
  <c r="R150"/>
  <c r="P150"/>
  <c r="BK150"/>
  <c r="J150"/>
  <c r="BI146"/>
  <c r="BH146"/>
  <c r="BG146"/>
  <c r="BF146"/>
  <c r="BE146"/>
  <c r="T146"/>
  <c r="R146"/>
  <c r="P146"/>
  <c r="BK146"/>
  <c r="J146"/>
  <c r="BI142"/>
  <c r="BH142"/>
  <c r="BG142"/>
  <c r="BF142"/>
  <c r="BE142"/>
  <c r="T142"/>
  <c r="R142"/>
  <c r="P142"/>
  <c r="BK142"/>
  <c r="J142"/>
  <c r="BI138"/>
  <c r="BH138"/>
  <c r="BG138"/>
  <c r="BF138"/>
  <c r="BE138"/>
  <c r="T138"/>
  <c r="R138"/>
  <c r="P138"/>
  <c r="BK138"/>
  <c r="J138"/>
  <c r="BI134"/>
  <c r="BH134"/>
  <c r="BG134"/>
  <c r="BF134"/>
  <c r="BE134"/>
  <c r="T134"/>
  <c r="R134"/>
  <c r="P134"/>
  <c r="BK134"/>
  <c r="J134"/>
  <c r="BI130"/>
  <c r="BH130"/>
  <c r="BG130"/>
  <c r="BF130"/>
  <c r="BE130"/>
  <c r="T130"/>
  <c r="R130"/>
  <c r="P130"/>
  <c r="BK130"/>
  <c r="J130"/>
  <c r="BI126"/>
  <c r="BH126"/>
  <c r="BG126"/>
  <c r="BF126"/>
  <c r="BE126"/>
  <c r="T126"/>
  <c r="R126"/>
  <c r="P126"/>
  <c r="BK126"/>
  <c r="J126"/>
  <c r="BI122"/>
  <c r="BH122"/>
  <c r="BG122"/>
  <c r="BF122"/>
  <c r="BE122"/>
  <c r="T122"/>
  <c r="R122"/>
  <c r="P122"/>
  <c r="BK122"/>
  <c r="J122"/>
  <c r="BI118"/>
  <c r="BH118"/>
  <c r="BG118"/>
  <c r="BF118"/>
  <c r="BE118"/>
  <c r="T118"/>
  <c r="R118"/>
  <c r="P118"/>
  <c r="BK118"/>
  <c r="J118"/>
  <c r="BI114"/>
  <c r="BH114"/>
  <c r="BG114"/>
  <c r="BF114"/>
  <c r="BE114"/>
  <c r="T114"/>
  <c r="R114"/>
  <c r="P114"/>
  <c r="BK114"/>
  <c r="J114"/>
  <c r="BI110"/>
  <c r="BH110"/>
  <c r="BG110"/>
  <c r="BF110"/>
  <c r="BE110"/>
  <c r="T110"/>
  <c r="R110"/>
  <c r="P110"/>
  <c r="BK110"/>
  <c r="J110"/>
  <c r="BI106"/>
  <c r="BH106"/>
  <c r="BG106"/>
  <c r="BF106"/>
  <c r="BE106"/>
  <c r="T106"/>
  <c r="R106"/>
  <c r="P106"/>
  <c r="BK106"/>
  <c r="J106"/>
  <c r="BI102"/>
  <c r="BH102"/>
  <c r="BG102"/>
  <c r="BF102"/>
  <c r="BE102"/>
  <c r="T102"/>
  <c r="R102"/>
  <c r="P102"/>
  <c r="BK102"/>
  <c r="J102"/>
  <c r="BI98"/>
  <c r="BH98"/>
  <c r="BG98"/>
  <c r="BF98"/>
  <c r="BE98"/>
  <c r="T98"/>
  <c r="R98"/>
  <c r="P98"/>
  <c r="BK98"/>
  <c r="J98"/>
  <c r="BI92"/>
  <c r="BH92"/>
  <c r="BG92"/>
  <c r="BF92"/>
  <c r="BE92"/>
  <c r="T92"/>
  <c r="R92"/>
  <c r="P92"/>
  <c r="BK92"/>
  <c r="J92"/>
  <c r="BI88"/>
  <c r="BH88"/>
  <c r="F33" s="1"/>
  <c r="BC52" i="1" s="1"/>
  <c r="BC51" s="1"/>
  <c r="BG88" i="2"/>
  <c r="BF88"/>
  <c r="BE88"/>
  <c r="T88"/>
  <c r="T81" s="1"/>
  <c r="T80" s="1"/>
  <c r="T79" s="1"/>
  <c r="R88"/>
  <c r="P88"/>
  <c r="BK88"/>
  <c r="J88"/>
  <c r="BI82"/>
  <c r="F34" s="1"/>
  <c r="BD52" i="1" s="1"/>
  <c r="BD51" s="1"/>
  <c r="W30" s="1"/>
  <c r="BH82" i="2"/>
  <c r="BG82"/>
  <c r="F32" s="1"/>
  <c r="BB52" i="1" s="1"/>
  <c r="BB51" s="1"/>
  <c r="BF82" i="2"/>
  <c r="F31" s="1"/>
  <c r="BA52" i="1" s="1"/>
  <c r="BE82" i="2"/>
  <c r="F30" s="1"/>
  <c r="AZ52" i="1" s="1"/>
  <c r="T82" i="2"/>
  <c r="R82"/>
  <c r="R81" s="1"/>
  <c r="R80" s="1"/>
  <c r="R79" s="1"/>
  <c r="P82"/>
  <c r="P81" s="1"/>
  <c r="P80" s="1"/>
  <c r="P79" s="1"/>
  <c r="AU52" i="1" s="1"/>
  <c r="BK82" i="2"/>
  <c r="BK81" s="1"/>
  <c r="J82"/>
  <c r="J75"/>
  <c r="F75"/>
  <c r="F73"/>
  <c r="E71"/>
  <c r="E69"/>
  <c r="J51"/>
  <c r="F51"/>
  <c r="F49"/>
  <c r="E47"/>
  <c r="J18"/>
  <c r="E18"/>
  <c r="F76" s="1"/>
  <c r="J17"/>
  <c r="J12"/>
  <c r="J73" s="1"/>
  <c r="E7"/>
  <c r="E45" s="1"/>
  <c r="AS58" i="1"/>
  <c r="AS53"/>
  <c r="AS51" s="1"/>
  <c r="L47"/>
  <c r="AM46"/>
  <c r="L46"/>
  <c r="AM44"/>
  <c r="L44"/>
  <c r="L42"/>
  <c r="L41"/>
  <c r="BK92" i="5" l="1"/>
  <c r="J93"/>
  <c r="J58" s="1"/>
  <c r="BK95" i="6"/>
  <c r="J96"/>
  <c r="J58" s="1"/>
  <c r="R91" i="4"/>
  <c r="R90" s="1"/>
  <c r="BA58" i="1"/>
  <c r="AW58" s="1"/>
  <c r="T97" i="8"/>
  <c r="T96" s="1"/>
  <c r="T368"/>
  <c r="J81" i="2"/>
  <c r="J58" s="1"/>
  <c r="BK80"/>
  <c r="J30" i="5"/>
  <c r="AV56" i="1" s="1"/>
  <c r="AT56" s="1"/>
  <c r="F30" i="5"/>
  <c r="AZ56" i="1" s="1"/>
  <c r="BK471" i="5"/>
  <c r="J471" s="1"/>
  <c r="J69" s="1"/>
  <c r="J476"/>
  <c r="J71" s="1"/>
  <c r="P438" i="6"/>
  <c r="J32" i="7"/>
  <c r="AV59" i="1" s="1"/>
  <c r="R97" i="8"/>
  <c r="R96" s="1"/>
  <c r="J92" i="4"/>
  <c r="J62" s="1"/>
  <c r="BK91"/>
  <c r="BK95" i="3"/>
  <c r="J96"/>
  <c r="J62" s="1"/>
  <c r="J98" i="8"/>
  <c r="J62" s="1"/>
  <c r="BK97"/>
  <c r="BK368"/>
  <c r="J368" s="1"/>
  <c r="J72" s="1"/>
  <c r="J369"/>
  <c r="J73" s="1"/>
  <c r="BA51" i="1"/>
  <c r="R92" i="7"/>
  <c r="R91" s="1"/>
  <c r="F32" i="3"/>
  <c r="AZ54" i="1" s="1"/>
  <c r="J32" i="3"/>
  <c r="AV54" i="1" s="1"/>
  <c r="J30" i="6"/>
  <c r="AV57" i="1" s="1"/>
  <c r="P92" i="7"/>
  <c r="P91" s="1"/>
  <c r="AU59" i="1" s="1"/>
  <c r="AU58" s="1"/>
  <c r="BK92" i="7"/>
  <c r="J93"/>
  <c r="J62" s="1"/>
  <c r="T95" i="6"/>
  <c r="W28" i="1"/>
  <c r="AX51"/>
  <c r="F32" i="4"/>
  <c r="AZ55" i="1" s="1"/>
  <c r="AY51"/>
  <c r="W29"/>
  <c r="T91" i="4"/>
  <c r="T90" s="1"/>
  <c r="P92" i="5"/>
  <c r="P91" s="1"/>
  <c r="AU56" i="1" s="1"/>
  <c r="AU51" s="1"/>
  <c r="P95" i="6"/>
  <c r="P94" s="1"/>
  <c r="AU57" i="1" s="1"/>
  <c r="T438" i="6"/>
  <c r="F32" i="8"/>
  <c r="AZ60" i="1" s="1"/>
  <c r="J31" i="2"/>
  <c r="AW52" i="1" s="1"/>
  <c r="E81" i="5"/>
  <c r="F52" i="6"/>
  <c r="F30"/>
  <c r="AZ57" i="1" s="1"/>
  <c r="E79" i="7"/>
  <c r="F32"/>
  <c r="AZ59" i="1" s="1"/>
  <c r="J53" i="4"/>
  <c r="F56" i="7"/>
  <c r="J53" i="8"/>
  <c r="F52" i="2"/>
  <c r="J30"/>
  <c r="AV52" i="1" s="1"/>
  <c r="J33" i="4"/>
  <c r="AW55" i="1" s="1"/>
  <c r="J49" i="6"/>
  <c r="J33" i="8"/>
  <c r="AW60" i="1" s="1"/>
  <c r="J33" i="3"/>
  <c r="AW54" i="1" s="1"/>
  <c r="E47" i="8"/>
  <c r="J49" i="2"/>
  <c r="E47" i="3"/>
  <c r="J32" i="4"/>
  <c r="AV55" i="1" s="1"/>
  <c r="AT55" s="1"/>
  <c r="J31" i="5"/>
  <c r="AW56" i="1" s="1"/>
  <c r="J31" i="6"/>
  <c r="AW57" i="1" s="1"/>
  <c r="J33" i="7"/>
  <c r="AW59" i="1" s="1"/>
  <c r="J32" i="8"/>
  <c r="AV60" i="1" s="1"/>
  <c r="AT60" s="1"/>
  <c r="F56" i="4"/>
  <c r="F56" i="8"/>
  <c r="J92" i="7" l="1"/>
  <c r="J61" s="1"/>
  <c r="BK91"/>
  <c r="J91" s="1"/>
  <c r="J92" i="5"/>
  <c r="J57" s="1"/>
  <c r="BK91"/>
  <c r="J91" s="1"/>
  <c r="AT52" i="1"/>
  <c r="AT59"/>
  <c r="BK79" i="2"/>
  <c r="J79" s="1"/>
  <c r="J80"/>
  <c r="J57" s="1"/>
  <c r="J95" i="6"/>
  <c r="J57" s="1"/>
  <c r="BK94"/>
  <c r="J94" s="1"/>
  <c r="W27" i="1"/>
  <c r="AW51"/>
  <c r="AK27" s="1"/>
  <c r="J91" i="4"/>
  <c r="J61" s="1"/>
  <c r="BK90"/>
  <c r="J90" s="1"/>
  <c r="AZ58" i="1"/>
  <c r="AV58" s="1"/>
  <c r="AT58" s="1"/>
  <c r="T94" i="6"/>
  <c r="J95" i="3"/>
  <c r="J61" s="1"/>
  <c r="BK94"/>
  <c r="J94" s="1"/>
  <c r="AZ53" i="1"/>
  <c r="AT54"/>
  <c r="J97" i="8"/>
  <c r="J61" s="1"/>
  <c r="BK96"/>
  <c r="J96" s="1"/>
  <c r="AT57" i="1"/>
  <c r="J29" i="7" l="1"/>
  <c r="J60"/>
  <c r="J60" i="3"/>
  <c r="J29"/>
  <c r="J27" i="5"/>
  <c r="J56"/>
  <c r="AV53" i="1"/>
  <c r="AT53" s="1"/>
  <c r="AZ51"/>
  <c r="J29" i="4"/>
  <c r="J60"/>
  <c r="J27" i="6"/>
  <c r="J56"/>
  <c r="J29" i="8"/>
  <c r="J60"/>
  <c r="J27" i="2"/>
  <c r="J56"/>
  <c r="AG55" i="1" l="1"/>
  <c r="AN55" s="1"/>
  <c r="J38" i="4"/>
  <c r="AG56" i="1"/>
  <c r="AN56" s="1"/>
  <c r="J36" i="5"/>
  <c r="AG57" i="1"/>
  <c r="AN57" s="1"/>
  <c r="J36" i="6"/>
  <c r="AG54" i="1"/>
  <c r="J38" i="3"/>
  <c r="AG59" i="1"/>
  <c r="J38" i="7"/>
  <c r="AG60" i="1"/>
  <c r="AN60" s="1"/>
  <c r="J38" i="8"/>
  <c r="J36" i="2"/>
  <c r="AG52" i="1"/>
  <c r="W26"/>
  <c r="AV51"/>
  <c r="AG58" l="1"/>
  <c r="AN58" s="1"/>
  <c r="AN59"/>
  <c r="AN52"/>
  <c r="AN54"/>
  <c r="AG53"/>
  <c r="AN53" s="1"/>
  <c r="AK26"/>
  <c r="AT51"/>
  <c r="AG51" l="1"/>
  <c r="AK23" l="1"/>
  <c r="AK32" s="1"/>
  <c r="AN51"/>
</calcChain>
</file>

<file path=xl/sharedStrings.xml><?xml version="1.0" encoding="utf-8"?>
<sst xmlns="http://schemas.openxmlformats.org/spreadsheetml/2006/main" count="20377" uniqueCount="1882">
  <si>
    <t>Export VZ</t>
  </si>
  <si>
    <t>List obsahuje:</t>
  </si>
  <si>
    <t>1) Rekapitulace stavby</t>
  </si>
  <si>
    <t>2) Rekapitulace objektů stavby a soupisů prací</t>
  </si>
  <si>
    <t>3.0</t>
  </si>
  <si>
    <t>ZAMOK</t>
  </si>
  <si>
    <t>False</t>
  </si>
  <si>
    <t>{94d648a9-5e22-471a-a63c-a7130971398a}</t>
  </si>
  <si>
    <t>0,01</t>
  </si>
  <si>
    <t>21</t>
  </si>
  <si>
    <t>15</t>
  </si>
  <si>
    <t>REKAPITULACE STAVBY</t>
  </si>
  <si>
    <t>v ---  níže se nacházejí doplnkové a pomocné údaje k sestavám  --- v</t>
  </si>
  <si>
    <t>Návod na vyplnění</t>
  </si>
  <si>
    <t>0,001</t>
  </si>
  <si>
    <t>Kód:</t>
  </si>
  <si>
    <t>171022</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</si>
  <si>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</si>
  <si>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</si>
  <si>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Cholina - chodníky náves (DSP)</t>
  </si>
  <si>
    <t>0,1</t>
  </si>
  <si>
    <t>KSO:</t>
  </si>
  <si>
    <t/>
  </si>
  <si>
    <t>CC-CZ:</t>
  </si>
  <si>
    <t>1</t>
  </si>
  <si>
    <t>Místo:</t>
  </si>
  <si>
    <t>Cholina</t>
  </si>
  <si>
    <t>Datum:</t>
  </si>
  <si>
    <t>23.10.2017</t>
  </si>
  <si>
    <t>10</t>
  </si>
  <si>
    <t>100</t>
  </si>
  <si>
    <t>Zadavatel:</t>
  </si>
  <si>
    <t>IČ:</t>
  </si>
  <si>
    <t>Obec Cholina, Cholina 52, 78322 Cholina</t>
  </si>
  <si>
    <t>DIČ:</t>
  </si>
  <si>
    <t>Uchazeč:</t>
  </si>
  <si>
    <t>Vyplň údaj</t>
  </si>
  <si>
    <t>Projektant:</t>
  </si>
  <si>
    <t xml:space="preserve"> </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</si>
  <si>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</si>
  <si>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</si>
  <si>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</si>
  <si>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</si>
  <si>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</si>
  <si>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</si>
  <si>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</si>
  <si>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</si>
  <si>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</si>
  <si>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</si>
  <si>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</si>
  <si>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</si>
  <si>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</si>
  <si>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</si>
  <si>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</si>
  <si>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</si>
  <si>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</si>
  <si>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</si>
  <si>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</si>
  <si>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</si>
  <si>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</si>
  <si>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</si>
  <si>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</si>
  <si>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</si>
  <si>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</si>
  <si>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</si>
  <si>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</si>
  <si>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</si>
  <si>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</si>
  <si>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</si>
  <si>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</si>
  <si>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</si>
  <si>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</si>
  <si>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</si>
  <si>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</si>
  <si>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</si>
  <si>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</si>
  <si>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</si>
  <si>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</si>
  <si>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</si>
  <si>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</si>
  <si>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</si>
  <si>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001</t>
  </si>
  <si>
    <t>Ostatní náklady - přechodné DZ (Nezpůsobllé výdaje)</t>
  </si>
  <si>
    <t>STA</t>
  </si>
  <si>
    <t>{631d99f6-97a9-4734-b038-4f65f83d486a}</t>
  </si>
  <si>
    <t>2</t>
  </si>
  <si>
    <t>101</t>
  </si>
  <si>
    <t xml:space="preserve">SO 101_Chodníky a nástupiště </t>
  </si>
  <si>
    <t>{ec757370-24a1-4250-aed2-f068cb258154}</t>
  </si>
  <si>
    <t>822 59 3</t>
  </si>
  <si>
    <t>101_1</t>
  </si>
  <si>
    <t>Chodníky a nástupiště (Způsobilé výdaje - Hlaní aktivita)</t>
  </si>
  <si>
    <t>Soupis</t>
  </si>
  <si>
    <t>{fc5469e5-e57f-4df9-9285-35517e75b047}</t>
  </si>
  <si>
    <t>101_2</t>
  </si>
  <si>
    <t>Chodníky a nástupiště (Způsobilé výdaje - Vedlejší aktivita)</t>
  </si>
  <si>
    <t>{f9518dfa-7886-4060-9176-7651ef67c4bf}</t>
  </si>
  <si>
    <t>102</t>
  </si>
  <si>
    <t>SO 102 Parkovací stání (Nezpůsobilé výdaje)</t>
  </si>
  <si>
    <t>{d876a8bb-1b27-4b99-8dec-640a2512edba}</t>
  </si>
  <si>
    <t>822 55 3</t>
  </si>
  <si>
    <t>103</t>
  </si>
  <si>
    <t>SO 103 - BUS zálivy  (Nezpůsobilé výdaje)</t>
  </si>
  <si>
    <t>{3b76264e-7fd9-44a0-8c84-9eb16712f770}</t>
  </si>
  <si>
    <t>822 23 3</t>
  </si>
  <si>
    <t>104</t>
  </si>
  <si>
    <t xml:space="preserve">SO 104 - Vjezdy </t>
  </si>
  <si>
    <t>{2bfb2019-a518-46f9-ad81-305a055b2921}</t>
  </si>
  <si>
    <t>104_1</t>
  </si>
  <si>
    <t>SO 104 - Vjezdy (Způsobilé výdaje - Hlavní aktivita)</t>
  </si>
  <si>
    <t>{71c3aaf2-3c3b-49fe-890e-b67a19cab983}</t>
  </si>
  <si>
    <t>104_2</t>
  </si>
  <si>
    <t>SO 104 - Vjezdy (Nezpůsobilé výdaje)</t>
  </si>
  <si>
    <t>{c73c7bd6-c035-460b-beed-a857259f36a7}</t>
  </si>
  <si>
    <t>1) Krycí list soupisu</t>
  </si>
  <si>
    <t>2) Rekapitulace</t>
  </si>
  <si>
    <t>3) Soupis prací</t>
  </si>
  <si>
    <t>Zpět na list:</t>
  </si>
  <si>
    <t>Rekapitulace stavby</t>
  </si>
  <si>
    <t>KRYCÍ LIST SOUPISU</t>
  </si>
  <si>
    <t>Objekt:</t>
  </si>
  <si>
    <t>001 - Ostatní náklady - přechodné DZ (Nezpůsobllé výdaje)</t>
  </si>
  <si>
    <t>REKAPITULACE ČLENĚNÍ SOUPISU PRACÍ</t>
  </si>
  <si>
    <t>Kód dílu - Popis</t>
  </si>
  <si>
    <t>Cena celkem [CZK]</t>
  </si>
  <si>
    <t>Náklady soupisu celkem</t>
  </si>
  <si>
    <t>-1</t>
  </si>
  <si>
    <t>HSV - Práce a dodávky HSV</t>
  </si>
  <si>
    <t xml:space="preserve">    91 - Doplňující konstrukce a práce pozemních komunikací, letišť a ploch</t>
  </si>
  <si>
    <t xml:space="preserve">    998 - Přesun hmot</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</si>
  <si>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</si>
  <si>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</si>
  <si>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</si>
  <si>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</si>
  <si>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</si>
  <si>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</si>
  <si>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</si>
  <si>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</si>
  <si>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</si>
  <si>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</si>
  <si>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</si>
  <si>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</si>
  <si>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</si>
  <si>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</si>
  <si>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</si>
  <si>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</si>
  <si>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</si>
  <si>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91</t>
  </si>
  <si>
    <t>Doplňující konstrukce a práce pozemních komunikací, letišť a ploch</t>
  </si>
  <si>
    <t>K</t>
  </si>
  <si>
    <t>913111115</t>
  </si>
  <si>
    <t>Montáž a demontáž dočasných dopravních značek samostatných značek základních</t>
  </si>
  <si>
    <t>kus</t>
  </si>
  <si>
    <t>CS ÚRS 2017 02</t>
  </si>
  <si>
    <t>4</t>
  </si>
  <si>
    <t>613942414</t>
  </si>
  <si>
    <t>PSC</t>
  </si>
  <si>
    <t>Poznámka k souboru cen:_x000D_
1. V cenách jsou započteny náklady na montáž i demontáž dočasné značky, nebo podstavce.</t>
  </si>
  <si>
    <t>VV</t>
  </si>
  <si>
    <t>"dle výkazu projektanta - viz. část E."</t>
  </si>
  <si>
    <t>1  "C4a Přikázaný směr objížďky vpravo</t>
  </si>
  <si>
    <t>1  "C4b Přikázaný směr objížďky vlevo</t>
  </si>
  <si>
    <t>Součet</t>
  </si>
  <si>
    <t>913111215</t>
  </si>
  <si>
    <t>Montáž a demontáž dočasných dopravních značek Příplatek za první a každý další den použití dočasných dopravních značek k ceně 11-1115</t>
  </si>
  <si>
    <t>660816205</t>
  </si>
  <si>
    <t>P</t>
  </si>
  <si>
    <t>Poznámka k položce:
Zahájení stavby 07/2016
Dkončení stavby 09/2016</t>
  </si>
  <si>
    <t>2*90 "Přepočtené koeficientem množství</t>
  </si>
  <si>
    <t>3</t>
  </si>
  <si>
    <t>913121111</t>
  </si>
  <si>
    <t>Montáž a demontáž dočasných dopravních značek kompletních značek vč. podstavce a sloupku základních</t>
  </si>
  <si>
    <t>-1965247492</t>
  </si>
  <si>
    <t>2  "A15 - práce na silnici</t>
  </si>
  <si>
    <t>2  "E3a - vzdálenost</t>
  </si>
  <si>
    <t>913121211</t>
  </si>
  <si>
    <t>Montáž a demontáž dočasných dopravních značek Příplatek za první a každý další den použití dočasných dopravních značek k ceně 12-1111</t>
  </si>
  <si>
    <t>-925321320</t>
  </si>
  <si>
    <t>4*90 "Přepočtené koeficientem množství</t>
  </si>
  <si>
    <t>5</t>
  </si>
  <si>
    <t>913211113</t>
  </si>
  <si>
    <t>Montáž a demontáž dočasných dopravních zábran reflexních, šířky 3 m</t>
  </si>
  <si>
    <t>171300279</t>
  </si>
  <si>
    <t>Poznámka k souboru cen:_x000D_
1. V cenách jsou započteny náklady na montáž i demontáž dočasné zábrany. 2. V cenách světelných dočasných dopravních zábran 913 22-11 nejsou započteny náklady na akumulátor, které se oceňují cenami souboru cen 913 91-1.</t>
  </si>
  <si>
    <t>2   "Zábrana pro označení uzavírky</t>
  </si>
  <si>
    <t>6</t>
  </si>
  <si>
    <t>913211213</t>
  </si>
  <si>
    <t>Montáž a demontáž dočasných dopravních zábran Příplatek za první a každý další den použití dočasných dopravních zábran k ceně 21-1113</t>
  </si>
  <si>
    <t>-1786400079</t>
  </si>
  <si>
    <t>7</t>
  </si>
  <si>
    <t>913221113</t>
  </si>
  <si>
    <t>Montáž a demontáž dočasných dopravních zábran světelných včetně zásobníku na akumulátor, šířky 3 m, 5 světel</t>
  </si>
  <si>
    <t>774733109</t>
  </si>
  <si>
    <t>8</t>
  </si>
  <si>
    <t>913221213</t>
  </si>
  <si>
    <t>Montáž a demontáž dočasných dopravních zábran Příplatek za první a každý další den použití dočasných dopravních zábran k ceně 22-1113</t>
  </si>
  <si>
    <t>-638679913</t>
  </si>
  <si>
    <t>9</t>
  </si>
  <si>
    <t>913321111</t>
  </si>
  <si>
    <t>Montáž a demontáž dočasných dopravních vodících zařízení směrové desky základní</t>
  </si>
  <si>
    <t>1374726803</t>
  </si>
  <si>
    <t>Poznámka k souboru cen:_x000D_
1. V cenách jsou započteny náklady na montáž i demontáž dočasného vodícího zařízení.</t>
  </si>
  <si>
    <t>27  "Z4a směrová deska</t>
  </si>
  <si>
    <t>913321211</t>
  </si>
  <si>
    <t>Montáž a demontáž dočasných dopravních vodících zařízení Příplatek za první a každý další den použití dočasných dopravních vodících zařízení k ceně 32-1111</t>
  </si>
  <si>
    <t>-1287096427</t>
  </si>
  <si>
    <t>27*90 "Přepočtené koeficientem množství</t>
  </si>
  <si>
    <t>11</t>
  </si>
  <si>
    <t>913331115</t>
  </si>
  <si>
    <t>Montáž a demontáž dočasných dopravních vodících zařízení signální svítilny včetně akumulátoru</t>
  </si>
  <si>
    <t>-672655406</t>
  </si>
  <si>
    <t>12</t>
  </si>
  <si>
    <t>913331215</t>
  </si>
  <si>
    <t>Montáž a demontáž dočasných dopravních vodících zařízení Příplatek za první a každý další den použití dočasných dopravních vodících zařízení k ceně 33-1115</t>
  </si>
  <si>
    <t>-1615910893</t>
  </si>
  <si>
    <t>13</t>
  </si>
  <si>
    <t>913411111</t>
  </si>
  <si>
    <t>Montáž a demontáž mobilní semaforové soupravy 2 semafory</t>
  </si>
  <si>
    <t>-1816290029</t>
  </si>
  <si>
    <t>Poznámka k souboru cen:_x000D_
1. V cenách jsou započteny náklady na montáž i demontáž dočasné semaforové soupravy. 2. V cenách nejsou započteny náklady na akumulátor, zásobník a řídící jednotku, které se oceňují cenami souboru cen 913 91-1.</t>
  </si>
  <si>
    <t>14</t>
  </si>
  <si>
    <t>913411211</t>
  </si>
  <si>
    <t>Montáž a demontáž mobilní semaforové soupravy Příplatek za první a každý další den použití mobilní semaforové soupravy k ceně 41-1111</t>
  </si>
  <si>
    <t>-1831208989</t>
  </si>
  <si>
    <t>1*90 "Přepočtené koeficientem množství</t>
  </si>
  <si>
    <t>913911112</t>
  </si>
  <si>
    <t>Montáž a demontáž akumulátorů a zásobníků dočasného dopravního značení akumulátoru olověného 12V/55 Ah</t>
  </si>
  <si>
    <t>-174328191</t>
  </si>
  <si>
    <t>Poznámka k souboru cen:_x000D_
1. V cenách jsou započteny náklady na montáž i demontáž dočasného akumulátoru a zásobníku.</t>
  </si>
  <si>
    <t>16</t>
  </si>
  <si>
    <t>913911122</t>
  </si>
  <si>
    <t>Montáž a demontáž akumulátorů a zásobníků dočasného dopravního značení zásobníku na akumulátor a řídící jednotku ocelového</t>
  </si>
  <si>
    <t>-768589946</t>
  </si>
  <si>
    <t>17</t>
  </si>
  <si>
    <t>913911212</t>
  </si>
  <si>
    <t>Montáž a demontáž akumulátorů a zásobníků dočasného dopravního značení Příplatek za první a každý další den použití akumulátorů a zásobníků dočasného dopravního značení k ceně 91-1112</t>
  </si>
  <si>
    <t>1188434037</t>
  </si>
  <si>
    <t>18</t>
  </si>
  <si>
    <t>913911222</t>
  </si>
  <si>
    <t>Montáž a demontáž akumulátorů a zásobníků dočasného dopravního značení Příplatek za první a každý další den použití akumulátorů a zásobníků dočasného dopravního značení k ceně 91-1122</t>
  </si>
  <si>
    <t>2073715552</t>
  </si>
  <si>
    <t>19</t>
  </si>
  <si>
    <t>915131115</t>
  </si>
  <si>
    <t>Vodorovné dopravní značení stříkané barvou přechody pro chodce, šipky, symboly žluté základní</t>
  </si>
  <si>
    <t>m2</t>
  </si>
  <si>
    <t>-871074051</t>
  </si>
  <si>
    <t>Poznámka k souboru cen:_x000D_
1. Ceny jsou určeny pro dělící čáry bílé souvislé č. V1a, bílé přerušované č. V2a, žluté souvislé č. V12b, žluté přerušované č. V12c a vodící čáry bílé č. V4. 2. V cenách nejsou započteny náklady na: a) předznačení, tyto se oceňují cenami souboru cen 915 6.-11 Předznačení pro vodorovné značení, b) očištění vozovky, tyto se oceňují cenami souboru cen 938 90-9 . Odstranění bláta, prachu nebo hlinitého nánosu s povrchu podkladu nebo krytu části C 01 tohoto katalogu. 3. Množství měrných jednotek se určuje: a) u cen 915 11 a 915 12 v m délky dělící nebo vodící čáry (včetně mezer), b) u ceny 915 13 v m2 stříkané plochy bez mezer.</t>
  </si>
  <si>
    <t>"V5 Příčná souvislá čára dl. 3,00 š 0,15m; 2ks"</t>
  </si>
  <si>
    <t xml:space="preserve">(3,00*0,15)*2  </t>
  </si>
  <si>
    <t>20</t>
  </si>
  <si>
    <t>915621111</t>
  </si>
  <si>
    <t>Předznačení pro vodorovné značení stříkané barvou nebo prováděné z nátěrových hmot plošné šipky, symboly, nápisy</t>
  </si>
  <si>
    <t>1211671714</t>
  </si>
  <si>
    <t>Poznámka k souboru cen:_x000D_
1. Množství měrných jednotek se určuje: a) pro cenu -1111 v m délky dělicí čáry nebo vodícího proužku (včetně mezer), b) pro cenu -1112 v m2 natírané nebo stříkané plochy.</t>
  </si>
  <si>
    <t>938902122</t>
  </si>
  <si>
    <t>Čištění nádrží, ploch dřevěných nebo betonových konstrukcí, potrubí ploch betonových konstrukcí tlakovou vodou</t>
  </si>
  <si>
    <t>-31087977</t>
  </si>
  <si>
    <t>Poznámka k souboru cen:_x000D_
1. V ceně -1131 jsou započteny i náklady na rozpojení bahna a naložení, ruční přemístění vodorovné za prvních 10 m, svislé za prvních 3,5 m, ztížení prací při rozmáčení. 2. V ceně -1132 jsou započteny i náklady na odstranění zbytků nečistot zametením nebo seškrábáním včetně naložení, ruční vodorovné přemístění za prvních 10 m, svislé přemístění za prvních 3,5 m, opláchnutí vyčištěných míst proudem tlakové vody. 3. V ceně -1150, -1151 jsou započteny i náklady na vodorovné přemístění m3 bahna za každých dalších 10 m, nebo svislé přemístění za každých 3,5 m nad základní přemístění započítané v cenách -1131 a -1132. 4. V cenách -1150 a -1151 nejsou započteny náklady na odvoz bahna auty. Toto vodorovné přemístění se oceňuje cenami ceníku 800-1 Zemní práce. 5. Množství měrných jednotek se určuje u cen: a) 1131, -1150, -1151 za m3 odstraňovaného nerozpojeného bahna; b) 1132, -2121, -2122, -2123 v m2 očištěné plochy.</t>
  </si>
  <si>
    <t>Poznámka k položce:
porovnávací položka  - odstranění vodor. dopravního značení
V5 Příčná souvislá čára dl. 3,00 š 0,15m; 2ks
výměra viz. položka 915131115</t>
  </si>
  <si>
    <t>998</t>
  </si>
  <si>
    <t>Přesun hmot</t>
  </si>
  <si>
    <t>22</t>
  </si>
  <si>
    <t>998223011</t>
  </si>
  <si>
    <t>Přesun hmot pro pozemní komunikace s krytem dlážděným dopravní vzdálenost do 200 m jakékoliv délky objektu</t>
  </si>
  <si>
    <t>t</t>
  </si>
  <si>
    <t>-1652373959</t>
  </si>
  <si>
    <t>O1HAm3</t>
  </si>
  <si>
    <t>Odkopávka SO 101 (Hlavní aktivita)</t>
  </si>
  <si>
    <t>m3</t>
  </si>
  <si>
    <t>225</t>
  </si>
  <si>
    <t>OB1HAm3</t>
  </si>
  <si>
    <t>obsyp potrubí štěrkopískem</t>
  </si>
  <si>
    <t>8,28</t>
  </si>
  <si>
    <t>R1HAm3</t>
  </si>
  <si>
    <t>Výkop rýh SO 101 (Hlavní aktivita)</t>
  </si>
  <si>
    <t>42,563</t>
  </si>
  <si>
    <t>Z1HAm3</t>
  </si>
  <si>
    <t>zásyp štěrkopískem</t>
  </si>
  <si>
    <t>28,155</t>
  </si>
  <si>
    <t>ZZ1HAm3</t>
  </si>
  <si>
    <t>Zásyp vhodnou vytěženou zeminou nenemrzavou</t>
  </si>
  <si>
    <t>73,6</t>
  </si>
  <si>
    <t xml:space="preserve">101 - SO 101_Chodníky a nástupiště </t>
  </si>
  <si>
    <t>Soupis:</t>
  </si>
  <si>
    <t>101_1 - Chodníky a nástupiště (Způsobilé výdaje - Hlaní aktivita)</t>
  </si>
  <si>
    <t xml:space="preserve">    10 - Zemní práce</t>
  </si>
  <si>
    <t xml:space="preserve">    11 - Zemní práce - přípravné a přidružené práce</t>
  </si>
  <si>
    <t xml:space="preserve">    45 - Podkladní a vedlejší konstrukce kromě vozovek a železničního svršku</t>
  </si>
  <si>
    <t xml:space="preserve">    56 - Podkladní vrstvy komunikací, letišť a ploch</t>
  </si>
  <si>
    <t xml:space="preserve">    59 - Kryty pozemních komunikací, letišť a ploch dlážděné</t>
  </si>
  <si>
    <t xml:space="preserve">    87 - Potrubí z trub plastických a skleněných</t>
  </si>
  <si>
    <t xml:space="preserve">    89 - Ostatní konstrukce</t>
  </si>
  <si>
    <t xml:space="preserve">    96 - Bourání konstrukcí</t>
  </si>
  <si>
    <t xml:space="preserve">    997 - Přesun sutě</t>
  </si>
  <si>
    <t>Zemní práce</t>
  </si>
  <si>
    <t>121101101</t>
  </si>
  <si>
    <t>Sejmutí ornice nebo lesní půdy s vodorovným přemístěním na hromady v místě upotřebení nebo na dočasné či trvalé skládky se složením, na vzdálenost do 50 m</t>
  </si>
  <si>
    <t>1695997001</t>
  </si>
  <si>
    <t>Poznámka k souboru cen:_x000D_
1. V cenách jsou započteny i náklady na příp. nutné naložení sejmuté ornice na dopravní prostředek. 2. V cenách nejsou započteny náklady na odstranění nevhodných přimísenin (kamenů, kořenů apod.); tyto práce se ocení individuálně. 3. Množství ornice odebírané ze skládek se do objemu vykopávek pro volbu cen podle množství nezapočítává. Ceny souboru cen 122 . 0-11 Odkopávky a prokopávky nezapažené, se volí pro ornici odebíranou z projektovaných dočasných skládek; a) na staveništi podle součtu objemu ze všech skládek, b) mimo staveniště podle objemu každé skládky zvlášť. 4. Uložení ornice na skládky se oceňuje podle ustanovení v poznámkách č. 1 a 2 k ceně 171 20-1201 Uložení sypaniny na skládky. Složení ornice na hromady v místě upotřebení se neoceňuje. 5. Odebírá-li se ornice z projektované dočasné skládky, oceňuje se její naložení a přemístění podle čl. 3172 Všeobecných podmínek tohoto katalogu. 6. Přemísťuje-li se ornice na vzdálenost větší něž 250 m, vzdálenost 50 m se pro určení vzdálenosti vodorovného přemístění neodečítá a ocení se sejmutí a přemístění bez ohledu na ustanovení pozn. č. 1 takto: a) sejmutí ornice na vzdálenost 50m cenou 121 10-1101; b) naložení příslušnou cenou souboru cen 167 10- . . c) vodorovné přemístění cenami souboru cen 162 . 0- . . Vodorovné přemístění výkopku. 7. Sejmutí podorničí se oceňuje cenami odkopávek s přihlédnutím k ustanovení čl. 3112 Všeobecných podmínek tohoto katalogu.</t>
  </si>
  <si>
    <t>"dle výkazu projektanta A+B+C"</t>
  </si>
  <si>
    <t>"viz, B3, Bilance ZP"</t>
  </si>
  <si>
    <t>(647+84+38)*0,10</t>
  </si>
  <si>
    <t>122201102</t>
  </si>
  <si>
    <t>Odkopávky a prokopávky nezapažené s přehozením výkopku na vzdálenost do 3 m nebo s naložením na dopravní prostředek v hornině tř. 3 přes 100 do 1 000 m3</t>
  </si>
  <si>
    <t>332647314</t>
  </si>
  <si>
    <t>Poznámka k souboru cen:_x000D_
1. Odkopávky a prokopávky v roubených prostorech se oceňují podle čl. 3116 Všeobecných podmínek tohoto katalogu. 2. Odkopávky a prokopávky ve stržích při lesnicko-technických melioracích (LTM) se oceňují cenami do 100 m3 pro jakýkoliv skutečný objem výkopu; ostatní odkopávky a prokopávky při LTM se oceňují při jakémkoliv objemu výkopu přes 100 m3 cenami přes 100 do 1 000 m3. 3. Ceny lze použít i pro vykopávky odpadových jam. 4. Ceny lze použít i pro sejmutí podorničí. Přitom se přihlíží k ustanovení čl. 3112 Všeobecných podmínek tohoto katalogu.</t>
  </si>
  <si>
    <t>70+113+42</t>
  </si>
  <si>
    <t>122201109</t>
  </si>
  <si>
    <t>Odkopávky a prokopávky nezapažené s přehozením výkopku na vzdálenost do 3 m nebo s naložením na dopravní prostředek v hornině tř. 3 Příplatek k cenám za lepivost horniny tř. 3</t>
  </si>
  <si>
    <t>1610290582</t>
  </si>
  <si>
    <t>Poznámka k položce:
předpoklad 25ˇ%</t>
  </si>
  <si>
    <t>"předpoklad 25ˇ%</t>
  </si>
  <si>
    <t>O1HAm3*0,25</t>
  </si>
  <si>
    <t>132201201</t>
  </si>
  <si>
    <t>Hloubení zapažených i nezapažených rýh šířky přes 600 do 2 000 mm s urovnáním dna do předepsaného profilu a spádu v hornině tř. 3 do 100 m3</t>
  </si>
  <si>
    <t>-2055471866</t>
  </si>
  <si>
    <t>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t>
  </si>
  <si>
    <t>"Přípojky PVC DN 150mm, V1, V7-10"</t>
  </si>
  <si>
    <t>(0,80*1,50)*23,00</t>
  </si>
  <si>
    <t>"dopočet na rozšíření vpustí"</t>
  </si>
  <si>
    <t>"š = 0,60*2+0,55 = 1,75m"</t>
  </si>
  <si>
    <t>(((1,75-0,80)*1,75)*1,50)*6</t>
  </si>
  <si>
    <t>132201209</t>
  </si>
  <si>
    <t>Hloubení zapažených i nezapažených rýh šířky přes 600 do 2 000 mm s urovnáním dna do předepsaného profilu a spádu v hornině tř. 3 Příplatek k cenám za lepivost horniny tř. 3</t>
  </si>
  <si>
    <t>-1823454626</t>
  </si>
  <si>
    <t>Poznámka k položce:
předpoklad 30ˇ%</t>
  </si>
  <si>
    <t>"předpoklad 30ˇ%"</t>
  </si>
  <si>
    <t>R1HAm3*0,30</t>
  </si>
  <si>
    <t>151101101</t>
  </si>
  <si>
    <t>Zřízení pažení a rozepření stěn rýh pro podzemní vedení pro všechny šířky rýhy příložné pro jakoukoliv mezerovitost, hloubky do 2 m</t>
  </si>
  <si>
    <t>261066425</t>
  </si>
  <si>
    <t>Poznámka k souboru cen:_x000D_
1. Ceny jsou určeny pro roubení a rozepření stěn i jiných výkopů se svislými stěnami, pokud jsou tyto výkopy pro podzemní vedení rozměru do 1 250 mm. 2. Plocha mezer mezi pažinami příložného pažení se od plochy příložného pažení neodečítá; nezapažené plochy u pažení zátažného nebo hnaného se od plochy pažení odečítají. 3. Předepisuje-li projekt: a) ponechat pažení ve výkopu, oceňuje se toto pažení cenami souboru cen 151 . 0-19 Pažení stěn s ponecháním a rozepření stěn cenami souboru cen 151 . 0-13 Zřízení rozepření zapažených stěn výkopů, b) vzepření stěn, oceňuje se toto odstranění pažení stěn výkopu cenami souboru cen 151 . 0-12 Pažení stěn a vzepření stěn cenami souboru cen 151 . 0-14 odstranění vzepření stěn, c) kotvení stěn, oceňuje se toto Odstranění pažení stěn cenami souboru cen 151 . 0-12 Pažení stěn a kotvení stěn příslušnými cenami katalogu 800-2 Zvláštní zakládání objektů.</t>
  </si>
  <si>
    <t>(1,50*2)*23,00</t>
  </si>
  <si>
    <t>((0,60*4)*1,50)*6</t>
  </si>
  <si>
    <t>151101111</t>
  </si>
  <si>
    <t>Odstranění pažení a rozepření stěn rýh pro podzemní vedení s uložením materiálu na vzdálenost do 3 m od kraje výkopu příložné, hloubky do 2 m</t>
  </si>
  <si>
    <t>-98391988</t>
  </si>
  <si>
    <t>161101101</t>
  </si>
  <si>
    <t>Svislé přemístění výkopku bez naložení do dopravní nádoby avšak s vyprázdněním dopravní nádoby na hromadu nebo do dopravního prostředku z horniny tř. 1 až 4, při hloubce výkopu přes 1 do 2,5 m</t>
  </si>
  <si>
    <t>820211320</t>
  </si>
  <si>
    <t>Poznámka k souboru cen:_x000D_
1. Ceny -1151 až -1158 lze použít i pro svislé přemístění materiálu a stavební suti z konstrukcí ze zdiva cihelného nebo kamenného, z betonu prostého, prokládaného, železového i předpjatého, pokud tyto konstrukce byly vybourány ve výkopišti. 2. Ceny pro hloubku přes 1 do 2,5 m, přes 2,5 m do 4 m atd. jsou určeny pro svislé přemístění výkopku od 0 do 2,5 m, od 0 do 4 m atd. 3. Množství materiálu i stavební suti z rozbouraných konstrukcí pro přemístění se rovná objemu konstrukcí před rozbouráním.</t>
  </si>
  <si>
    <t>162301102</t>
  </si>
  <si>
    <t>Vodorovné přemístění výkopku nebo sypaniny po suchu na obvyklém dopravním prostředku, bez naložení výkopku, avšak se složením bez rozhrnutí z horniny tř. 1 až 4 na vzdálenost přes 500 do 1 000 m</t>
  </si>
  <si>
    <t>559759902</t>
  </si>
  <si>
    <t>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t>
  </si>
  <si>
    <t>"odvoz na meziskládku a zpět"</t>
  </si>
  <si>
    <t>ZZ1HAm3*2  "vhodná vytěž. zemina"</t>
  </si>
  <si>
    <t>"-----------------------------------------------------------"</t>
  </si>
  <si>
    <t>"viz. položka 121101101"</t>
  </si>
  <si>
    <t>76,90*2   "ornice</t>
  </si>
  <si>
    <t>"dovoz ornice z meziskládky, viz. SO 102"</t>
  </si>
  <si>
    <t>19,00*1   "ornice</t>
  </si>
  <si>
    <t>162601102</t>
  </si>
  <si>
    <t>Vodorovné přemístění výkopku nebo sypaniny po suchu na obvyklém dopravním prostředku, bez naložení výkopku, avšak se složením bez rozhrnutí z horniny tř. 1 až 4 na vzdálenost přes 4 000 do 5 000 m</t>
  </si>
  <si>
    <t>1468718087</t>
  </si>
  <si>
    <t>"dovoz chybějícího humusu"</t>
  </si>
  <si>
    <t>"plocha pro humusování SO 101"</t>
  </si>
  <si>
    <t>975,00*0,10</t>
  </si>
  <si>
    <t>"odtěžený humus SO 101+102"</t>
  </si>
  <si>
    <t>-(769,00+190,00)*0,10</t>
  </si>
  <si>
    <t>162701105</t>
  </si>
  <si>
    <t>Vodorovné přemístění výkopku nebo sypaniny po suchu na obvyklém dopravním prostředku, bez naložení výkopku, avšak se složením bez rozhrnutí z horniny tř. 1 až 4 na vzdálenost přes 9 000 do 10 000 m</t>
  </si>
  <si>
    <t>1450083743</t>
  </si>
  <si>
    <t>"odvoz výkopů na skládku"</t>
  </si>
  <si>
    <t>"výkopy-zásyp"</t>
  </si>
  <si>
    <t>-(ZZ1HAm3)</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</si>
  <si>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</si>
  <si>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</si>
  <si>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-691371314</t>
  </si>
  <si>
    <t>"dopočet odvoz výkopů na skládku"</t>
  </si>
  <si>
    <t>"viz. položka"</t>
  </si>
  <si>
    <t>193,963*(25-10)</t>
  </si>
  <si>
    <t>167101101</t>
  </si>
  <si>
    <t>Nakládání, skládání a překládání neulehlého výkopku nebo sypaniny nakládání, množství do 100 m3, z hornin tř. 1 až 4</t>
  </si>
  <si>
    <t>1578543628</t>
  </si>
  <si>
    <t>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t>
  </si>
  <si>
    <t>"viz. položka 121101101, ornice"</t>
  </si>
  <si>
    <t>76,900*2</t>
  </si>
  <si>
    <t>19,000*1</t>
  </si>
  <si>
    <t>1,600*1</t>
  </si>
  <si>
    <t>171101141</t>
  </si>
  <si>
    <t>Uložení sypaniny do násypů s rozprostřením sypaniny ve vrstvách a s hrubým urovnáním zhutněných s uzavřením povrchu násypu z jakýchkoliv hornin pro jakýkoliv způsob uložení, při průměrném množství násypu do 0,75 m3 na 1 m</t>
  </si>
  <si>
    <t>-384105393</t>
  </si>
  <si>
    <t>Poznámka k souboru cen:_x000D_
1. Ceny lze použít i pro sypaniny odebírané z hald, pro hlušinu apod. 2. Cenu 20-1101 lze použít i pro: a) rozprostření zbylého výkopu na místě po zásypu jam a rýh pro podzemní vedení a zářezů pro podzemní vedení; toto množství se určí v m3 uloženého výkopku, měřeného v rostlém stavu, b) uložení výkopku do násypů pod vodou. 3. Ceny lze použít i pro uložení sypaniny s předepsaným zhutněním na trvalé skládky, do koryt vodotečí a do prohlubní terénu. 4. Cenu 10-1131 lze použít i pro ukládání sypaniny z hornin nesoudržných i soudržných společně bez možnosti jejich roztřídění. 5. Ceny -1121 a -1131 lze použít jen tehdy, jestliže objem násypů, oceňovaných těmito cenami, měřený podle ustanovení čl. 3571 Všeobecných podmínek katalogu nepřesáhne 100 000 m3na objektu. Násypy, jejichž součet objemů přesáhne 100 000 m3 na objektu, se ocení individuálně. 6. Ceny jsou určeny pro míru zhutnění určenou projektem: a) pro ceny -1101 až -1105 v % výsledku zkoušky PS, b) pro ceny -1111 a -1112 relativní ulehlostí I(d), c) pro ceny -1121 a -1131 stanovením technologie. 7. Ceny nelze použít: a) pro uložení sypaniny do hrází; uložení netříděné sypaniny do hrází se oceňuje cenami souboru cen 171 uložení netříděných sypanin do hrází části A 03, případně cenovými normativy podle části A 31, b) pro uložení sypaniny do ochranných valů nebo těch jejich částí, jejichž šířka je menší než 3 m. Toto uložení se oceňuje cenami souboru cen 175 10-11 Obsyp objektů. 8. Cena 20-1101 neplatí pro uložení výkopku nebo ornice při vykopávkách pro podzemní vedení podél hrany výkopu, z něhož byl výkopek získán a to ani tehdy, jestliže se výkopek po vyhození z výkopiště na povrch území ještě dále přemísťuje na hromady . podél výkopu. 9. Horninami soudržnými se rozumějí takové horniny, u nichž zdrojem pevnosti jsou molekulární a chemické vazby mezi částicemi horniny. Jde o horniny, které jsou schopny plastických deformací. 10. Horninami nesoudržnými se rozumějí horniny, u nichž hlavním zdrojem pevnosti ve smyku je pouze tření mezi jednotlivými oddělenými pevnými částicemi horniny. 11. Horninami sypkými se rozumějí horniny III. skupiny podle ČSN 72 1002 se zrnem do 125 mm. Množství zrn velikosti přes 125 mm může být nejvýše 5 % objemu. 12. Horninami kamenitými se rozumějí nestmelené úlomkovité horniny skalní a sypké se zrny přes 125 mm. Množství zrn velikosti přes 125 mm musí být vyšší než 5 % objemu. 13. Ceny pro uložení soudržných hornin lze použít, jestliže jejich přirozená vlhkost při ukládání do násypu není vyšší než 2 % optimální vlhkosti dle zkoušky PS na neredukovaný materiál. Je-li vlhkost při ukládání sypaniny do násypu vyšší, ocení se uložení sypaniny individuálně. 14. Zajišťuje-li se předepsané zhutnění násypu přesypáním podle čl. 120 ČSN 73 3050, ocení se odstranění přesypané části cenami 122 . 0-71 Odkopávky nebo prokopávky při pozemkových úpravách</t>
  </si>
  <si>
    <t>Poznámka k položce:
vhodnou vytěženou nenamrzavou zeminou</t>
  </si>
  <si>
    <t>(52+6+6)*1,15</t>
  </si>
  <si>
    <t>171201201</t>
  </si>
  <si>
    <t>Uložení sypaniny na skládky</t>
  </si>
  <si>
    <t>602979074</t>
  </si>
  <si>
    <t>Poznámka k souboru cen:_x000D_
1. Cena -1201 je určena i pro: a) uložení výkopku nebo ornice na dočasné skládky předepsané projektem tak, že na 1 m2 projektem určené plochy této skládky připadá přes 2 m3 výkopku nebo ornice; v opačném případě se uložení neoceňuje. Množství výkopku nebo ornice připadající na 1 m2 skládky se určí jako podíl množství výkopku nebo ornice, měřeného v rostlém stavu a projektem určené plochy dočasné skládky; b) zasypání koryt vodotečí a prohlubní v terénu bez předepsaného zhutnění sypaniny; c) uložení výkopku pod vodou do prohlubní ve dně vodotečí nebo nádrží. 2. Cenu -1201 nelze použít pro uložení výkopku nebo ornice: a) při vykopávkách pro podzemní vedení podél hrany výkopu, z něhož byl výkopek získán, a to ani tehdy, jestliže se výkopek po vyhození z výkopu na povrch území ještě dále přemisťuje na hromady podél výkopu; b) na dočasné skládky, které nejsou předepsány projektem; c) na dočasné skládky předepsané projektem tak, že na 1 m2 projektem určené plochy této skládky připadají nejvýše 2 m3 výkopku nebo ornice (viz. též poznámku č. 1 a); d) na dočasné skládky, oceňuje-li se cenou 121 10-1101 Sejmutí ornice nebo lesní půdy do 50 m, nebo oceňuje-li se vodorovné přemístění výkopku do 20 m a 50 m cenami 162 20-1101, 162 20-1102, 162 20-1151 a 162 20-1152. V těchto případech se uložení výkopku nebo ornice na dočasnou skládku neoceňuje. e) na trvalé skládky s předepsaným zhutněním; toto uložení výkopku se oceňuje cenami souboru cen 171 . 0- . . Uložení sypaniny do násypů. 3. V ceně -1201 jsou započteny i náklady na rozprostření sypaniny ve vrstvách s hrubým urovnáním na skládce. 4. V ceně -1201 nejsou započteny náklady na získání skládek ani na poplatky za skládku. 5. Množství jednotek uložení výkopku (sypaniny) se určí v m3 uloženého výkopku (sypaniny),v rostlém stavu zpravidla ve výkopišti. 6. Cenu -1211 lze po dohodě upravit podle místních podmínek.</t>
  </si>
  <si>
    <t>171R20119</t>
  </si>
  <si>
    <t>Uložení sypaniny poplatek za uložení sypaniny na skládce (skládkovné)</t>
  </si>
  <si>
    <t>499604625</t>
  </si>
  <si>
    <t>"poplatek za skládku"</t>
  </si>
  <si>
    <t>193,963*1,80</t>
  </si>
  <si>
    <t>171R20120</t>
  </si>
  <si>
    <t>Nákup zeminy (humusu) vhodné pro založení trávníku</t>
  </si>
  <si>
    <t>-720373003</t>
  </si>
  <si>
    <t>"viz. pložka 162601102"</t>
  </si>
  <si>
    <t>"zemina vhodná pro humusování"</t>
  </si>
  <si>
    <t>1,600</t>
  </si>
  <si>
    <t>174101101</t>
  </si>
  <si>
    <t>Zásyp sypaninou z jakékoliv horniny s uložením výkopku ve vrstvách se zhutněním jam, šachet, rýh nebo kolem objektů v těchto vykopávkách</t>
  </si>
  <si>
    <t>326014341</t>
  </si>
  <si>
    <t>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t>
  </si>
  <si>
    <t>"dle výkazu projektanta; A+B+C"</t>
  </si>
  <si>
    <t>"kanalizační přípojky; V1, V7-10"</t>
  </si>
  <si>
    <t>(23,00*0,80)*(1,50-0,45)</t>
  </si>
  <si>
    <t>"uliční vpusti V1, V7-11"</t>
  </si>
  <si>
    <t>(((1,75-0,80)*1,75)*1,10)*6</t>
  </si>
  <si>
    <t>-(PI*(0,275)^2*1,50)*6</t>
  </si>
  <si>
    <t>M</t>
  </si>
  <si>
    <t>583441710</t>
  </si>
  <si>
    <t>štěrkodrť frakce 0-32</t>
  </si>
  <si>
    <t>1909116372</t>
  </si>
  <si>
    <t>Z1HAm3*1,67*1,212*1,03</t>
  </si>
  <si>
    <t>175151101</t>
  </si>
  <si>
    <t>Obsypání potrubí strojně sypaninou z vhodných hornin tř. 1 až 4 nebo materiálem připraveným podél výkopu ve vzdálenosti do 3 m od jeho kraje, pro jakoukoliv hloubku výkopu a míru zhutnění bez prohození sypaniny</t>
  </si>
  <si>
    <t>1859841060</t>
  </si>
  <si>
    <t>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4. V cenách nejsou zahrnuty náklady na prohození sypaniny, tyto náklady se oceňují položkou 17511-1109 Příplatek za prohození sypaniny.</t>
  </si>
  <si>
    <t>"viz. položka 871315221"</t>
  </si>
  <si>
    <t>(23,00*0,80)*(0,15+0,30)  "V1, V7-10</t>
  </si>
  <si>
    <t>583336740</t>
  </si>
  <si>
    <t>kamenivo těžené hrubé frakce 16-32</t>
  </si>
  <si>
    <t>715470686</t>
  </si>
  <si>
    <t>OB1HAm3*1,67*1,212*1,03</t>
  </si>
  <si>
    <t>181301101</t>
  </si>
  <si>
    <t>Rozprostření a urovnání ornice v rovině nebo ve svahu sklonu do 1:5 při souvislé ploše do 500 m2, tl. vrstvy do 100 mm</t>
  </si>
  <si>
    <t>1585350135</t>
  </si>
  <si>
    <t>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2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t>
  </si>
  <si>
    <t>200+105</t>
  </si>
  <si>
    <t>23</t>
  </si>
  <si>
    <t>181301111</t>
  </si>
  <si>
    <t>Rozprostření a urovnání ornice v rovině nebo ve svahu sklonu do 1:5 při souvislé ploše přes 500 m2, tl. vrstvy do 100 mm</t>
  </si>
  <si>
    <t>1698031370</t>
  </si>
  <si>
    <t>670</t>
  </si>
  <si>
    <t>24</t>
  </si>
  <si>
    <t>181451311</t>
  </si>
  <si>
    <t>Založení trávníku strojně výsevem včetně utažení na ploše v rovině nebo na svahu do 1:5</t>
  </si>
  <si>
    <t>-1945681755</t>
  </si>
  <si>
    <t>Poznámka k souboru cen:_x000D_
1. V cenách jsou započteny i náklady na osetí, zapravení, urovnání povrchu hladkým válcem a na první pokosení, naložení shrabu na dopravní prostředek, odvoz do 20 km a jeho složení. 2. V cenách nejsou započteny náklady na: a) přípravu půdy, b) travní semeno a substrát, tyto náklady se oceňují ve specifikaci, c) vypletí a zalévání; tyto práce se oceňují cenami části C02 souborů cen 185 80-42 Vypletí a 185 80-43 Zalití rostlin vodou, d) plošnou úpravu terénu, tyto náklady se oceňují souborem cen 18 1.-.. Plošná úprava terénu a 183 40-3... Obdělání půdy. 3. Strojním založením trávníku se rozumí nakypření půdy, osetí, případné pohnojení a zapravení osiva do půdy a uválcování povrchu strojem v jedné pracovní operaci.</t>
  </si>
  <si>
    <t>670+200+105</t>
  </si>
  <si>
    <t>25</t>
  </si>
  <si>
    <t>0057244_R</t>
  </si>
  <si>
    <t>dodávka osiva směsi travní krajinná s protierozní funkcí ve skladbě: jílek vytrvalý, kostřava červená trsnatá, kostřava červená výběžkatá, lipnice luční</t>
  </si>
  <si>
    <t>kg</t>
  </si>
  <si>
    <t>289931132</t>
  </si>
  <si>
    <t>975*0,02 "Přepočtené koeficientem množství</t>
  </si>
  <si>
    <t>26</t>
  </si>
  <si>
    <t>181951102</t>
  </si>
  <si>
    <t>Úprava pláně vyrovnáním výškových rozdílů v hornině tř. 1 až 4 se zhutněním</t>
  </si>
  <si>
    <t>-163150488</t>
  </si>
  <si>
    <t>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(berem) šířky do 3 m přerušujících svahy, pro urovnání dna silničních a železničních příkopů pro jakoukoliv šířku dna; toto urovnání se oceňuje cenami souboru cen 182 .0-1 Svahování. 3. Urovnání ploch ve sklonu přes 1 : 5 se oceňuje cenami souboru cen 182 . 0-11 Svahování trvalých svahů do projektovaných profilů. 4. Náklady na urovnání dna a stěn při čištění příkopů pozemních komunikací jsou započteny v cenách souborů cen 938 90-2 . Čištění příkopů komunikací v suchu nebo ve vodě části A02 Zemní práce pro objekty oborů 821 až 828. 5. Míru zhutnění určuje projekt. Ceny se zhutněním jsou určeny pro jakoukoliv míru zhutnění.</t>
  </si>
  <si>
    <t>463+350+94</t>
  </si>
  <si>
    <t>27</t>
  </si>
  <si>
    <t>185803112</t>
  </si>
  <si>
    <t>Ošetření trávníku jednorázové na svahu přes 1:5 do 1:2</t>
  </si>
  <si>
    <t>311666050</t>
  </si>
  <si>
    <t>Poznámka k souboru cen:_x000D_
1. V cenách nejsou započteny náklady na : a) vypletí; tyto práce se oceňují cenami části C02 souboru cen 185 80-42 Vypletí, b) zalití; tyto práce se oceňují cenami části C02 souboru cen 185 80-43 Zalití rostlin vodou c) chemické odplevelení; tyto práce se oceňují cenami části A02 souboru cen 184 80-22 Chemické odplevelení trávníku, d) hnojení; tyto práce se oceňuji cenami části A02 souboru cen 184 85-11 Hnojení roztokem hnojiva nebo 185 80-21 Hnojení. 2. V cenách jsou započteny i náklady na pokosení se shrabáním, naložením shrabu na dopravní prostředek s odvezením do vzdálenosti 20 km a vyložením shrabu. 3. V cenách o sklonu svahu přes 1:1 jsou uvažovány podmínky pro svahy běžně schůdné; bez použití lezeckých technik. V případě použití lezeckých technik se tyto náklady oceňují individuálně.</t>
  </si>
  <si>
    <t>"Dokončující péče v prvním roce po výsadbě"</t>
  </si>
  <si>
    <t>975,00*4  "opakovat 4x/rok, osetí</t>
  </si>
  <si>
    <t>28</t>
  </si>
  <si>
    <t>185804215</t>
  </si>
  <si>
    <t>Vypletí v rovině nebo na svahu do 1:5 trávníku po výsevu</t>
  </si>
  <si>
    <t>746366851</t>
  </si>
  <si>
    <t>Poznámka k souboru cen:_x000D_
1. V cenách jsou započteny i náklady spojené s případným naložením odpadu na dopravní prostředek, odvozem do 20 km, se složením a na vysbírání případných odpadků ze záhonů nebo trávníků. 2. V cenách nejsou započteny náklady na uložení odpadu na skládku.</t>
  </si>
  <si>
    <t>"viz. pložka 181451311"</t>
  </si>
  <si>
    <t>975,000</t>
  </si>
  <si>
    <t>29</t>
  </si>
  <si>
    <t>185804312</t>
  </si>
  <si>
    <t>Zalití rostlin vodou plochy záhonů jednotlivě přes 20 m2</t>
  </si>
  <si>
    <t>1475821643</t>
  </si>
  <si>
    <t>(907,00*25*4)/1000    "osetí, opakovat 4x; 25l/m2</t>
  </si>
  <si>
    <t>30</t>
  </si>
  <si>
    <t>185851121</t>
  </si>
  <si>
    <t>Dovoz vody pro zálivku rostlin na vzdálenost do 1000 m</t>
  </si>
  <si>
    <t>-1276229588</t>
  </si>
  <si>
    <t>Poznámka k souboru cen:_x000D_
1. Ceny lze použít pouze tehdy, když není voda dostupná z vodovodního řádu. 2. V cenách jsou započteny i náklady na čerpání vody do cisterny. 3. V cenách nejsou započteny náklady na dodání vody. Tyto náklady se oceňují individuálně.</t>
  </si>
  <si>
    <t>"viz. položka 185804312"</t>
  </si>
  <si>
    <t>90,70</t>
  </si>
  <si>
    <t>31</t>
  </si>
  <si>
    <t>185851129</t>
  </si>
  <si>
    <t>Dovoz vody pro zálivku rostlin Příplatek k ceně za každých dalších i započatých 1000 m</t>
  </si>
  <si>
    <t>-285973142</t>
  </si>
  <si>
    <t>90,7*5 "Přepočtené koeficientem množství</t>
  </si>
  <si>
    <t>Zemní práce - přípravné a přidružené práce</t>
  </si>
  <si>
    <t>32</t>
  </si>
  <si>
    <t>111201101</t>
  </si>
  <si>
    <t>Odstranění křovin a stromů s odstraněním kořenů průměru kmene do 100 mm do sklonu terénu 1 : 5, při celkové ploše do 1 000 m2</t>
  </si>
  <si>
    <t>2049591313</t>
  </si>
  <si>
    <t>Poznámka k souboru cen:_x000D_
1. Cenu -1104 lze použít jestliže se odstranění stromů a křovin neprovádí na holo. 2. Cena -1101 je určena i pro: a) odstraňování křovin a stromů o průměru kmene do 100 mm z ploch, jejichž celková výměra je větší než 1 000 m2 při sklonu terénu strmějším než 1 : 5; b) LTM při jakékoliv celkové ploše jednotlivě přes 30 m2. 3. V ceně jsou započteny i náklady na případné nutné odklizení křovin a stromů na hromady na vzdálenost do 50 m nebo naložení na dopravní prostředek. 4. Průměr kmenů stromů (křovin) se měří 0,15 m nad přilehlým terénem. 5. Množství jednotek se určí samostatně za každý objekt v m2 plochy rovné součtu půdorysných ploch omezených obalovými křivkami korun jednotlivých stromů a křovin, popř. skupin stromů a křovin, jejichž koruny se půdorysně překrývají. Jestliže by byl zmíněný součet ploch větší než půdorysná plocha staveniště, počítá se pouze s plochou staveniště.</t>
  </si>
  <si>
    <t>"dle výkazu projektanta; část A+B+C"</t>
  </si>
  <si>
    <t>15+6+2</t>
  </si>
  <si>
    <t>33</t>
  </si>
  <si>
    <t>111251111</t>
  </si>
  <si>
    <t>Drcení ořezaných větví strojně - (štěpkování) o průměru větví do 100 mm</t>
  </si>
  <si>
    <t>-1264047429</t>
  </si>
  <si>
    <t>Poznámka k souboru cen:_x000D_
1. V cenách jsou započteny i náklady na naložení na dopravní prostředek, odvoz dřevní drtě do 20 km a se složením. 2. V cenách nejsou započteny náklady na uložení drti na skládku. 3. Měří se objem nadrcené hmoty.</t>
  </si>
  <si>
    <t>"viz. položka 111201101"</t>
  </si>
  <si>
    <t>23,00/100   "přepočet = 100m2 = 1m3</t>
  </si>
  <si>
    <t>34</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</si>
  <si>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</si>
  <si>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t>
  </si>
  <si>
    <t>2095004507</t>
  </si>
  <si>
    <t>Poznámka k souboru cen:_x000D_
1. Ceny jsou určeny pro rozebrání dlažeb a dílců včetně odstranění lože. 2. Ceny nelze použít pro rozebrání dlažeb uložených do betonového lože nebo do cementové malty, které se oceňují cenami -7130, -7131, -7132, -7170, -7171, -7172, -7230, -7231 a -7232 Odstranění podkladů nebo krytů z betonu prostého; pro volbu těchto cen je rozhodující tloušťka bourané dlažby včetně lože nebo podkladu. 3. U komunikací pro pěší a u vozovek a ploch menších než 50 m2 jsou ceny určeny pro ruční rozebrání (kromě silničních dílců), u vozovek a ploch větších než 50 m2 pro rozebrání strojní. 4. V cenách nejsou započteny náklady na popř. nutné očištění: a) dlažebních nebo mozaikových kostek, které se oceňuje cenami souboru cen 979 07-11 Očištění vybouraných dlažebních kostek části C01 tohoto ceníku, b) betonových, kameninových nebo kamenných desek nebo dlaždic, které se oceňuje cenami souboru cen 979 0 . - . . Očištění vybouraných obrubníků, krajníků, desek nebo dílců části C01 tohoto ceníku. 5. Přemístění vybourané dlažby včetně materiálu z lože a spár na vzdálenost přes 3 m se oceňuje cenami souborů cen 997 22-1 Vodorovná doprava suti a vybouraných hmot.</t>
  </si>
  <si>
    <t>414+442  "beton. dl. plošná 30x30 cm (chodníku)</t>
  </si>
  <si>
    <t>35</t>
  </si>
  <si>
    <t>113106221</t>
  </si>
  <si>
    <t>Rozebrání dlažeb a dílců komunikací pro pěší, vozovek a ploch s přemístěním hmot na skládku na vzdálenost do 3 m nebo s naložením na dopravní prostředek vozovek a ploch, s jakoukoliv výplní spár v ploše jednotlivě přes 50 m2 do 200 m2 z drobných kostek ne</t>
  </si>
  <si>
    <t>-1252683618</t>
  </si>
  <si>
    <t>"žulová kostka 10/10/10 cm - vozovka"</t>
  </si>
  <si>
    <t>126,000</t>
  </si>
  <si>
    <t>36</t>
  </si>
  <si>
    <t>113107135</t>
  </si>
  <si>
    <t>Odstranění podkladů nebo krytů s přemístěním hmot na skládku na vzdálenost do 3 m nebo s naložením na dopravní prostředek v ploše jednotlivě do 50 m2 z betonu vyztuženého sítěmi, o tl. vrstvy do 100 mm</t>
  </si>
  <si>
    <t>-165343128</t>
  </si>
  <si>
    <t>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t>
  </si>
  <si>
    <t>"porovnávací položka - betonová žlabovka"</t>
  </si>
  <si>
    <t>4,2*0,30   "tl. 100mm</t>
  </si>
  <si>
    <t>37</t>
  </si>
  <si>
    <t>113107137</t>
  </si>
  <si>
    <t>Odstranění podkladů nebo krytů s přemístěním hmot na skládku na vzdálenost do 3 m nebo s naložením na dopravní prostředek v ploše jednotlivě do 50 m2 z betonu vyztuženého sítěmi, o tl. vrstvy přes 150 do 300 mm</t>
  </si>
  <si>
    <t>-233001620</t>
  </si>
  <si>
    <t>4,5   "tl. 200mm</t>
  </si>
  <si>
    <t>38</t>
  </si>
  <si>
    <t>113202111</t>
  </si>
  <si>
    <t>Vytrhání obrub s vybouráním lože, s přemístěním hmot na skládku na vzdálenost do 3 m nebo s naložením na dopravní prostředek z krajníků nebo obrubníků stojatých</t>
  </si>
  <si>
    <t>m</t>
  </si>
  <si>
    <t>-1186293200</t>
  </si>
  <si>
    <t>Poznámka k souboru cen:_x000D_
1. Ceny jsou určeny: a) pro vytrhání obrub, obrubníků nebo krajníků jakéhokoliv druhu a velikosti uložených v jakémkoliv loži popř. i s opěrami a vyspárovaných jakýmkoliv materiálem, b) pro obruby z dlažebních kostek uložených v jedné řadě. 2. V cenách nejsou započteny náklady na popř. nutné očištění: a) vytrhaných obrubníků nebo krajníků, které se oceňuje cenami souboru cen 979 0 . - . . Očištění vybouraných obrubníků, krajníků, desek nebo dílců části C 01 tohoto ceníku, b) vytrhaných dlažebních kostek, které se oceňují cenami souboru cen 979 07-11 Očištění vybouraných dlažebních kostek části C 01 tohoto ceníku. 3. Vytrhání obrub ze dvou řad kostek se oceňuje jako dvojnásobné množství vytrhání obrub z jedné řady kostek. 4. Přemístění vybouraných obrub, krajníků nebo dlažebních kostek včetně materiálu z lože a spár na vzdálenost přes 3 m se oceňuje cenami souborů cen 997 22-1 Vodorovná doprava suti a vybouraných hmot.</t>
  </si>
  <si>
    <t>186,000  "silniční obruba š. 15cm"</t>
  </si>
  <si>
    <t>712,000  "chodníková obruba š .10cm"</t>
  </si>
  <si>
    <t>39</t>
  </si>
  <si>
    <t>113203111</t>
  </si>
  <si>
    <t>Vytrhání obrub s vybouráním lože, s přemístěním hmot na skládku na vzdálenost do 3 m nebo s naložením na dopravní prostředek z dlažebních kostek</t>
  </si>
  <si>
    <t>143948985</t>
  </si>
  <si>
    <t>64,00  "žulová kostka velká š 16cm</t>
  </si>
  <si>
    <t>40</t>
  </si>
  <si>
    <t>162301501</t>
  </si>
  <si>
    <t>Vodorovné přemístění smýcených křovin do průměru kmene 100 mm na vzdálenost do 5 000 m</t>
  </si>
  <si>
    <t>1958002839</t>
  </si>
  <si>
    <t>Poznámka k souboru cen:_x000D_
1. Ceny nelze použít pro přemístění křovin do 50 m; toto přemístění je započteno v cenách souboru cen 111 20-11 Odstranění křovin a stromů s odstraněním kořenů této části a 111 20-32 Odstranění křovin a stromů s ponecháním kořenů části A 03 Zemní práce pro objekty oborů 831 až 833. 2. V cenách jsou započteny i náklady na složení křovin z dopravního prostředku do hromad na vykázaném místě.</t>
  </si>
  <si>
    <t>45</t>
  </si>
  <si>
    <t>Podkladní a vedlejší konstrukce kromě vozovek a železničního svršku</t>
  </si>
  <si>
    <t>41</t>
  </si>
  <si>
    <t>451572111</t>
  </si>
  <si>
    <t>Lože pod potrubí, stoky a drobné objekty v otevřeném výkopu z kameniva drobného těženého 0 až 4 mm</t>
  </si>
  <si>
    <t>-981939561</t>
  </si>
  <si>
    <t>Poznámka k souboru cen:_x000D_
1. Ceny -1111 a -1192 lze použít i pro zřízení sběrných vrstev nad drenážními trubkami. 2. V cenách -5111 a -1192 jsou započteny i náklady na prohození výkopku získaného při zemních pracích.</t>
  </si>
  <si>
    <t>(23,00*0,80)*0,10  "V1, V7-10</t>
  </si>
  <si>
    <t>42</t>
  </si>
  <si>
    <t>451577777</t>
  </si>
  <si>
    <t>Podklad nebo lože pod dlažbu (přídlažbu) v ploše vodorovné nebo ve sklonu do 1:5, tloušťky od 30 do 100 mm z kameniva těženého</t>
  </si>
  <si>
    <t>119274889</t>
  </si>
  <si>
    <t>Poznámka k souboru cen:_x000D_
1. Ceny lze použít i pro podklad nebo lože pod dlažby silničních příkopů a kuželů. 2. Ceny nelze použít pro: a) lože rigolů dlážděných, které je započteno v cenách souborů cen 597 . 6- . 1 Rigol dlážděný, 597 17- . 1 Rigol krajnicový s kamennou obrubou a 597 16-1111 Rigol dlážděný z lomového kamene, b) podklad nebo lože pod dlažby (přídlažby) související s vodotečí, které se oceňují cenami části A 01 katalogu 832-1 Hráze a úpravy na tocích - úpravy toků a kanálů. 3. V cenách -7777 Podklad z prohozené zeminy, -9777 Příplatek za dalších 10 mm tloušťky z prohozené zeminy, -9779 Příplatek za sklon přes 1:5 z prohozené zeminy jsou započteny i náklady na prohození zeminy. 4. V cenách nejsou započteny náklady na: a) opatření zeminy a její přemístění k místu zabudování, které se oceňují podle ustanovení čl. 3111 Všeobecných podmínek části A 01 tohoto katalogu, b) úpravu pláně, která se oceňuje u silnic cenami části A 01, u dálnic cenami části A 02 katalogu 800-1 Zemní práce, c) odklizení odpadu po prohození zeminy, které se oceňuje cenami části A 01 katalogu 800-1 Zemní práce, d) svahování, které se oceňuje cenami části A 01 katalogu 800-1 Zemní práce.</t>
  </si>
  <si>
    <t>"dopočet pod dlažbu celk.tl. lože 40mm"</t>
  </si>
  <si>
    <t>762,500 "viz. položka 596811123</t>
  </si>
  <si>
    <t>43</t>
  </si>
  <si>
    <t>452386111</t>
  </si>
  <si>
    <t>Podkladní a vyrovnávací konstrukce z betonu vyrovnávací prstence z prostého betonu tř. C 25/30 pod poklopy a mříže, výšky do 100 mm</t>
  </si>
  <si>
    <t>-2042574393</t>
  </si>
  <si>
    <t>Poznámka k souboru cen:_x000D_
1. V cenách jsou započteny i náklady na bednění, odbednění a na nátěr bednění proti přilnavosti betonu. 2. Množství podkladní konstrukce z pražců se určuje v m součtem jednotlivých délek pražců. 3. Pro výpočet přesunu hmot se celková hmotnost položky sníží o hmotnost betonu, pokud je beton dodáván přímo na místo zabudování nebo do prostoru technologické manipulace.</t>
  </si>
  <si>
    <t>"viz. C.1.6"</t>
  </si>
  <si>
    <t>6  "uliční vpusti V1, V7-11</t>
  </si>
  <si>
    <t>44</t>
  </si>
  <si>
    <t>592238640</t>
  </si>
  <si>
    <t>prstenec betonový pro uliční vpusť vyrovnávací 39 x 6 x 13 cm</t>
  </si>
  <si>
    <t>-895000698</t>
  </si>
  <si>
    <t>56</t>
  </si>
  <si>
    <t>Podkladní vrstvy komunikací, letišť a ploch</t>
  </si>
  <si>
    <t>564851111</t>
  </si>
  <si>
    <t>Podklad ze štěrkodrti ŠD s rozprostřením a zhutněním, po zhutnění tl. 150 mm</t>
  </si>
  <si>
    <t>-404646314</t>
  </si>
  <si>
    <t>762,50*1,50  "viz. položka 596811123</t>
  </si>
  <si>
    <t>59</t>
  </si>
  <si>
    <t>Kryty pozemních komunikací, letišť a ploch dlážděné</t>
  </si>
  <si>
    <t>46</t>
  </si>
  <si>
    <t>591211111</t>
  </si>
  <si>
    <t>Kladení dlažby z kostek s provedením lože do tl. 50 mm, s vyplněním spár, s dvojím beraněním a se smetením přebytečného materiálu na krajnici drobných z kamene, do lože z kameniva těženého</t>
  </si>
  <si>
    <t>2005169363</t>
  </si>
  <si>
    <t>Poznámka k souboru cen:_x000D_
1. Ceny 591 1.- pro dlažbu z kostek velkých jsou určeny pro dlažbu úhlopříčnou a řádkovou. 2. Ceny 591 2.- pro dlažbu z kostek drobných jsou určeny pro dlažbu úhlopříčnou, řádkovou a kroužkovou. 3. Dlažba vějířová z kostek drobných se oceňuje cenami 591 41-2111 a 591 44-2111 Kladení dlažby z mozaiky dvoubarevné a vícebarevné komunikací pro pěší. 4. V cenách jsou započteny i náklady na dodání hmot pro lože a na dodání téhož materiálu na výplň spár. 5. V cenách nejsou započteny náklady na: a) dodání dlažebních kostek, které se oceňuje ve specifikaci; ztratné lze dohodnout - u velkých kostek ve výši 1 %, - u drobných kostek ve výši 2 %, b) vyplnění spár dlažby živičnou zálivkou, které se oceňuje cenami souboru cen 599 1 . -11 Zálivka živičná spár dlažby. 6. Část lože přesahující tloušťku 50 mm se oceňuje cenami souboru cen 451 31-97 Příplatek za každých dalších 10 mm tloušťky podkladu nebo lože.</t>
  </si>
  <si>
    <t>"dle výkazu projektanta"</t>
  </si>
  <si>
    <t>"součet ploch z výkresu"</t>
  </si>
  <si>
    <t>1+2,5+2+1,5+3+1,5+3+2,5</t>
  </si>
  <si>
    <t>47</t>
  </si>
  <si>
    <t>583R80120</t>
  </si>
  <si>
    <t>kostka dlažební drobná, žula velikost 10/10/10 cm černá</t>
  </si>
  <si>
    <t>378502575</t>
  </si>
  <si>
    <t>Poznámka k položce:
Výrobky lomařské a kamenické pro komunikace (kostky dlažební, krajníky a obrubníky) kostka dlažební drobná žula (materiálová skupina I/2) vel. 10/10/10 cm černá  
1m3 = 2,400t</t>
  </si>
  <si>
    <t>"viz. položka 591211111"</t>
  </si>
  <si>
    <t>((17,00*0,10)*2,40)*1,03</t>
  </si>
  <si>
    <t>48</t>
  </si>
  <si>
    <t>596211110</t>
  </si>
  <si>
    <t xml:space="preserve">Kladení dlažby z betonových zámkových dlaždic komunikací pro pěší s ložem z kameniva těženého nebo drceného tl. do 40 mm, s vyplněním spár s dvojitým hutněním, vibrováním a se smetením přebytečného materiálu na krajnici tl. 60 mm skupiny A, pro plochy do </t>
  </si>
  <si>
    <t>1065583151</t>
  </si>
  <si>
    <t>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t>
  </si>
  <si>
    <t>4,50+4,50</t>
  </si>
  <si>
    <t>49</t>
  </si>
  <si>
    <t>592R45114</t>
  </si>
  <si>
    <t>dlažba betonová zámková skladebná 20x10x6 cm bílá</t>
  </si>
  <si>
    <t>-848390666</t>
  </si>
  <si>
    <t>Poznámka k položce:
Dlaždice betonové dlažba zámková (ČSN EN 1338) dlažba skladebná 20x10x6 blá 
spotřeba: 50 kus/m2</t>
  </si>
  <si>
    <t>9*1,03 "Přepočtené koeficientem množství</t>
  </si>
  <si>
    <t>50</t>
  </si>
  <si>
    <t>596811123</t>
  </si>
  <si>
    <t>Kladení dlažby z betonových nebo kameninových dlaždic komunikací pro pěší s vyplněním spár a se smetením přebytečného materiálu na vzdálenost do 3 m s ložem z kameniva těženého tl. do 30 mm velikosti dlaždic do 0,09 m2 (bez zámku), pro plochy přes 300 m2</t>
  </si>
  <si>
    <t>1685099350</t>
  </si>
  <si>
    <t>Poznámka k souboru cen:_x000D_
1. V cenách jsou započteny i náklady na dodání hmot pro lože a na dodání materiálu pro výplň spár. 2. V cenách nejsou započteny náklady na dodání dlaždic, které se oceňují ve specifikaci; ztratné lze dohodnout u plochy a) do 100 m2 ve výši 3 %, b) přes 100 do 300 m2 ve výši 2 %, c) přes 300 m2 ve výši 1 %. 3. Část lože přesahující tloušťku 30 mm se oceňuje cenami souboru cen 451 . . -9 . Příplatek za každých dalších 10 mm tloušťky podkladu nebo lože.</t>
  </si>
  <si>
    <t>9+24+115+8+6+32+2+15+43,5+32,5+46+13+33</t>
  </si>
  <si>
    <t>34+27+32+43+36+10,5+54+19+100+2+17+9</t>
  </si>
  <si>
    <t>51</t>
  </si>
  <si>
    <t>592R45704</t>
  </si>
  <si>
    <t>dlažba betonová plošná tryskaná 30x30x6 cm šedá</t>
  </si>
  <si>
    <t>-2108883833</t>
  </si>
  <si>
    <t>Poznámka k položce:
Dlaždice betonové dlažba desková betonová dlažba plošná - tryskaná 30x30x4 cm šedá
Spotřeba: 11,11 kus/m2</t>
  </si>
  <si>
    <t>762,5*1,01 "Přepočtené koeficientem množství</t>
  </si>
  <si>
    <t>52</t>
  </si>
  <si>
    <t>596811220</t>
  </si>
  <si>
    <t>Kladení dlažby z betonových nebo kameninových dlaždic komunikací pro pěší s vyplněním spár a se smetením přebytečného materiálu na vzdálenost do 3 m s ložem z kameniva těženého tl. do 30 mm velikosti dlaždic přes 0,09 m2 do 0,25 m2, pro plochy do 50 m2</t>
  </si>
  <si>
    <t>612475266</t>
  </si>
  <si>
    <t>3,000</t>
  </si>
  <si>
    <t>53</t>
  </si>
  <si>
    <t>592R45320</t>
  </si>
  <si>
    <t>umělá vodící linie betonová dlažba 40/40/4cm s podélnými drážkami bílá</t>
  </si>
  <si>
    <t>1224482261</t>
  </si>
  <si>
    <t>Poznámka k položce:
Povrch umělé vodící linie tvoří podélné drážky. Dlažbu je možné kombinovat s jinými typy dlažeb</t>
  </si>
  <si>
    <t>Dlaždice betonové dlažba desková betonová 40 x 40 x 4 cm s podélnými drážkami</t>
  </si>
  <si>
    <t>barva bílá</t>
  </si>
  <si>
    <t>3,00*1,01</t>
  </si>
  <si>
    <t>87</t>
  </si>
  <si>
    <t>Potrubí z trub plastických a skleněných</t>
  </si>
  <si>
    <t>54</t>
  </si>
  <si>
    <t>871315221</t>
  </si>
  <si>
    <t>Kanalizační potrubí z tvrdého PVC v otevřeném výkopu ve sklonu do 20 %, hladkého plnostěnného jednovrstvého, tuhost třídy SN 8 DN 160</t>
  </si>
  <si>
    <t>-1616501226</t>
  </si>
  <si>
    <t>Poznámka k souboru cen:_x000D_
1. V cenách jsou započteny i náklady na dodání trub včetně gumového těsnění. 2. Použití trub dle tuhostí: a) třída SN 4: kanalizační sítě, přípojky, odvodňování pozemků s výškou krytí až 4 m b) třída SN 8: kanalizační sítě v nestandartních podmínkách uložení, vysoké teplotní a mechanické zatížení s výškou krytí do 8 m c) SN 10: kanalizační sítě, přípojky, odvodňování pozemků s výškou krytí &gt; 8 m d) třída SN 12: kanalizační sítě s vysokým statickým zatížením a dynamickými rázy, při rychlosti média až 15 m/s a výškou krytí 0,7-10 m e) třída SN 16: kanalizační sítě s vysokým statickým zatížením a dynamickými rázy avýškou krytí 0,5-12 m.</t>
  </si>
  <si>
    <t>3+8+0   "V1, V7-10</t>
  </si>
  <si>
    <t>12+0+0  "V1, V-10</t>
  </si>
  <si>
    <t>89</t>
  </si>
  <si>
    <t>Ostatní konstrukce</t>
  </si>
  <si>
    <t>55</t>
  </si>
  <si>
    <t>895941311</t>
  </si>
  <si>
    <t>Zřízení vpusti kanalizační uliční z betonových dílců typ UVB-50</t>
  </si>
  <si>
    <t>1478082855</t>
  </si>
  <si>
    <t>Poznámka k souboru cen:_x000D_
1. V cenách jsou započteny i náklady na zřízení lože ze štěrkopísku. 2. V cenách nejsou započteny náklady na: a) dodání betonových dílců; betonové dílce se oceňují ve specifikaci, b) dodání kameninových dílců; kameninové dílce se oceňují ve specifikaci, c) litinové mříže; osazení mříží se oceňuje cenami souboru cen 899 20- . 1 Osazení mříží litinových včetně rámů a košů na bahno části A 01 tohoto katalogu; dodání mříží se oceňuje ve specifikaci, d) podkladní prstence; tyto se oceňují cenami souboru cen 452 38-6 . Podkladní a a vyrovnávací prstence části A 01 tohoto katalogu.</t>
  </si>
  <si>
    <t>592238520</t>
  </si>
  <si>
    <t>dno betonové pro uliční vpusť s kalovou prohlubní 45x30x5 cm</t>
  </si>
  <si>
    <t>-1232261661</t>
  </si>
  <si>
    <t>57</t>
  </si>
  <si>
    <t>592238540</t>
  </si>
  <si>
    <t>skruž betonová pro uliční vpusť s výtokovým otvorem PVC, 45x35x5 cm</t>
  </si>
  <si>
    <t>-558577849</t>
  </si>
  <si>
    <t>58</t>
  </si>
  <si>
    <t>592238620</t>
  </si>
  <si>
    <t>skruž betonová pro uliční vpusť středová 45 x 29,5 x 5 cm</t>
  </si>
  <si>
    <t>-727340980</t>
  </si>
  <si>
    <t>899104112</t>
  </si>
  <si>
    <t>Osazení poklopů litinových a ocelových včetně rámů pro třídu zatížení D400, E600</t>
  </si>
  <si>
    <t>-489424584</t>
  </si>
  <si>
    <t>Poznámka k souboru cen:_x000D_
1. V cenách 899 10 -.112 nejsou započteny náklady na dodání poklopů včetně rámů; tyto náklady se oceňují ve specifikaci. 2. V cenách 899 10 -.113 nejsou započteny náklady na: a) dodání poklopů; tyto náklady se oceňují ve specifikaci, b) montáž rámů, která se oceňuje cenami souboru 452 11-21.. části A01 tohoto katalogu. 3. Poklopy a vtokové mříže dělíme do těchto tříd zatížení: a) A15, A50 pro plochy používané výlučně chodci a cyklisty, b) B125 pro chodníky, pěší zóny a plochy srovnatelné, plochy pro stání a parkování osobních automobilů i v patrech, c) C250 pro poklopy umístěné v ploše odvodňovacích proužků pozemní komunikace, která měřeno od hrany obrubníku, zasahuje nejvíce 0,5 m do vozovkya nejvíce 0,2 m do chodníku, d) D400 pro vozovky pozemních komunikací, ulice pro pěší, zpevněné krajnice a parkovací plochy, které jsou přístupné pro všechny druhy silničních vozidel, e) E600 pro plochy, které budou vystavené zvláště vysokému zatížení kol.</t>
  </si>
  <si>
    <t>"dle výkazu projektanta, část A+B+C"</t>
  </si>
  <si>
    <t>"osazení litin.poklopů šachty od stáv. vpustí"</t>
  </si>
  <si>
    <t>3  "SV6+SV10+SV11"</t>
  </si>
  <si>
    <t>60</t>
  </si>
  <si>
    <t>552R41014</t>
  </si>
  <si>
    <t>poklop šachtový litinový pr. 600mm uzamykatelný vč. rámu, třída zatížení D 400</t>
  </si>
  <si>
    <t>692401506</t>
  </si>
  <si>
    <t>Poznámka k položce:
víko s pantem je zabezpečeno proti nechtěnému zavření a uzamykacím ramenem proti odcizení
přírubový rám s tlumící vložkou z PE-HD
jednobodové pružinové samouzamykání
snadné otevírání vhodným nástrojem
rám se zvětšenou dosedací plochou
materiál tvární litina s antokorozní úpravou</t>
  </si>
  <si>
    <t xml:space="preserve">Výrobky kanalizační litinové a ocelové šachtové poklopy z tvárné litiny poklop třída D 400, kruhový rám 785,  vstup 600 mm </t>
  </si>
  <si>
    <t>61</t>
  </si>
  <si>
    <t>899204112</t>
  </si>
  <si>
    <t>Osazení mříží litinových včetně rámů a košů na bahno pro třídu zatížení D400, E600</t>
  </si>
  <si>
    <t>-1836182622</t>
  </si>
  <si>
    <t>Poznámka k souboru cen:_x000D_
1. V cenách nejsou započteny náklady na dodání mříží, rámů a košů na bahno; tyto náklady se oceňují ve specifikaci.</t>
  </si>
  <si>
    <t>"-----------------------------------------------"</t>
  </si>
  <si>
    <t>"osazení litin.poklopů šachty od stáv. vpustí (SV6, SV10)"</t>
  </si>
  <si>
    <t>1  "uliční vpusť SV11</t>
  </si>
  <si>
    <t>62</t>
  </si>
  <si>
    <t>286R61938</t>
  </si>
  <si>
    <t>mříž litinová vtoková čtvercová s rámen se zámkem proti odcizení, zatížení D400</t>
  </si>
  <si>
    <t>-1437280749</t>
  </si>
  <si>
    <t>Poznámka k položce:
rám vpusti pro římé osazení kalového koše do spodní části vpusti
po zabudování tvoří nerozebiratelný celek, omezuje tak odcizení 
mříž je zabezpečena proti nechtěnému zavření 
zvětšená dosedací plocha
materiál tvární litina s antokorozní úpravou</t>
  </si>
  <si>
    <t xml:space="preserve">Revizní šachty a dvorní vpusti - kanalizační šachty revizní šachtymříž litinová vtoková </t>
  </si>
  <si>
    <t>čtvercová s rámen se zámkem proti odcizení, zatížení D400</t>
  </si>
  <si>
    <t>63</t>
  </si>
  <si>
    <t>552423240</t>
  </si>
  <si>
    <t>koš kalový pro mříž mříž D 400</t>
  </si>
  <si>
    <t>1537863786</t>
  </si>
  <si>
    <t xml:space="preserve">Výrobky kanalizační litinové a ocelové vtokové mříže koš kalový pro mříž vtkovou </t>
  </si>
  <si>
    <t>litinovou (D400)</t>
  </si>
  <si>
    <t>64</t>
  </si>
  <si>
    <t>899202211</t>
  </si>
  <si>
    <t>Demontáž mříží litinových včetně rámů, hmotnosti jednotlivě přes 50 do 100 Kg</t>
  </si>
  <si>
    <t>1644935454</t>
  </si>
  <si>
    <t xml:space="preserve">"Uliční vpust 500x500 mm s litinovou mříží - vtoková mříž nahrazena" </t>
  </si>
  <si>
    <t>3  "SV6, SV10, SV11"</t>
  </si>
  <si>
    <t>65</t>
  </si>
  <si>
    <t>899331111</t>
  </si>
  <si>
    <t>Výšková úprava uličního vstupu nebo vpusti do 200 mm zvýšením poklopu</t>
  </si>
  <si>
    <t>-526592072</t>
  </si>
  <si>
    <t>Poznámka k souboru cen:_x000D_
1. V cenách jsou započteny i náklady na: a) odbourání dosavadního krytu, podkladu, nadezdívky nebo prstence s odklizením vybouraných hmot do 3 m, b) zarovnání plochy nadezdívky cementovou maltou, c) podbetonování nebo podezdění rámu, d) odstranění a znovuosazení rámu, poklopu, mříže, krycího hrnce nebo hydrantu, e) úpravu a doplnění krytu popř. podkladu vozovky v místě provedené výškové úpravy. 2. V cenách nejsou započteny náklady na příp. nutné dodání nové mříže, rámu, poklopu nebo krycího hrnce. Jejich dodání se oceňuje ve specifikaci, ztratné se nestanoví.</t>
  </si>
  <si>
    <t>3  "šachty od stáv. vpustí (SV6, SV10-11)</t>
  </si>
  <si>
    <t>66</t>
  </si>
  <si>
    <t>899431111</t>
  </si>
  <si>
    <t>Výšková úprava uličního vstupu nebo vpusti do 200 mm zvýšením krycího hrnce, šoupěte nebo hydrantu bez úpravy armatur</t>
  </si>
  <si>
    <t>-1114030422</t>
  </si>
  <si>
    <t>10  "šoupátka (plyn + voda)</t>
  </si>
  <si>
    <t>67</t>
  </si>
  <si>
    <t>914111111</t>
  </si>
  <si>
    <t>Montáž svislé dopravní značky základní velikosti do 1 m2 objímkami na sloupky nebo konzoly</t>
  </si>
  <si>
    <t>-932619760</t>
  </si>
  <si>
    <t>Poznámka k souboru cen:_x000D_
1. V cenách jsou započteny i náklady na montáž značek včetně upevňovacího materiálu na předem připravenou nosnou konstrukci (sloupek, konzolu, sloup). 2. V cenách nejsou započteny náklady na: a) dodání značek, tyto se oceňují ve specifikaci, b) na montáž a dodávku ocelových nosných konstrukcí – sloupků, konzol, tyto se oceňují cenami souboru cen 914 51 Montáž sloupku a 914 53 Montáž konzol a nástavců, c) nátěry, tyto se oceňují jako práce PSV příslušnými cenami katalogu 800-783 Nátěry, d) naložení a odklizení výkopku, tyto se oceňují cenami části A 01 katalogu 800-1 Zemní práce. 3. Ceny nelze použít pro osazení a montáž svislých dopravních značek: a) světelných, tyto se oceňují cenami katalogu 800-741 Elektroinstalace - silnoproud, b) upevněných na lanech nebo speciálních konstrukcích nesoucích více značek, tyto se oceňují individuálně.</t>
  </si>
  <si>
    <t>2  "IJ4b - označník zastávky</t>
  </si>
  <si>
    <t>1  "IS4- směrová tabule</t>
  </si>
  <si>
    <t>68</t>
  </si>
  <si>
    <t>404441030</t>
  </si>
  <si>
    <t>značka dopravní svislá reflexní zákazová B AL- NK 500 mm</t>
  </si>
  <si>
    <t>1026299330</t>
  </si>
  <si>
    <t>69</t>
  </si>
  <si>
    <t>404442860</t>
  </si>
  <si>
    <t>značka dopravní svislá reflexní AL- NK 1100 (1350) x 500 mm</t>
  </si>
  <si>
    <t>-1053197868</t>
  </si>
  <si>
    <t>70</t>
  </si>
  <si>
    <t>914511112</t>
  </si>
  <si>
    <t>Montáž sloupku dopravních značek délky do 3,5 m do hliníkové patky</t>
  </si>
  <si>
    <t>1101242592</t>
  </si>
  <si>
    <t>Poznámka k souboru cen:_x000D_
1. V cenách jsou započteny i náklady na: a) vykopání jamek s odhozem výkopku na vzdálenost do 3 m, b) osazení sloupku včetně montáže a dodávky plastového víčka, 2. V cenách -1111 jsou započteny i náklady na betonový základ. 3. V cenách -1112 jsou započteny i náklady na hliníkovou patku s betonovým základem. 4. V cenách nejsou započteny náklady na: a) dodání sloupku, tyto se oceňují ve specifikaci b) naložení a odklizení výkopku, tyto se oceňují cenami části A01 katalogu 800-1 Zemní práce.</t>
  </si>
  <si>
    <t>71</t>
  </si>
  <si>
    <t>404452350</t>
  </si>
  <si>
    <t>sloupek Al 60 - 350</t>
  </si>
  <si>
    <t>-58368866</t>
  </si>
  <si>
    <t>72</t>
  </si>
  <si>
    <t>404452560</t>
  </si>
  <si>
    <t>upínací svorka na sloupek D 60 mm</t>
  </si>
  <si>
    <t>-1072325090</t>
  </si>
  <si>
    <t>3  "dopravní značky svislé</t>
  </si>
  <si>
    <t>1  "odpodkový koš</t>
  </si>
  <si>
    <t>73</t>
  </si>
  <si>
    <t>916131213</t>
  </si>
  <si>
    <t>Osazení silničního obrubníku betonového se zřízením lože, s vyplněním a zatřením spár cementovou maltou stojatého s boční opěrou z betonu prostého tř. C 12/15, do lože z betonu prostého téže značky</t>
  </si>
  <si>
    <t>-1181292032</t>
  </si>
  <si>
    <t>Poznámka k souboru cen:_x000D_
1. V cenách silničních obrubníků ležatých i stojatých jsou započteny: a) pro osazení do lože z kameniva těženého i náklady na dodání hmot pro lože tl. 80 až 100 mm, b) pro osazení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t>
  </si>
  <si>
    <t>110+114+3      "bet. obrubník</t>
  </si>
  <si>
    <t>2+14+3            "snížený bet. obrubník</t>
  </si>
  <si>
    <t>2+6+0              "přechod. bet. obrubník</t>
  </si>
  <si>
    <t>74</t>
  </si>
  <si>
    <t>592174650</t>
  </si>
  <si>
    <t>obrubník betonový silniční vibrolisovaný 100x15x25 cm</t>
  </si>
  <si>
    <t>-1054912288</t>
  </si>
  <si>
    <t xml:space="preserve">230,000  </t>
  </si>
  <si>
    <t>75</t>
  </si>
  <si>
    <t>592174680</t>
  </si>
  <si>
    <t>obrubník betonový silniční nájezdový vibrolisovaný 100x15x15 cm</t>
  </si>
  <si>
    <t>1348769643</t>
  </si>
  <si>
    <t>19,00</t>
  </si>
  <si>
    <t>76</t>
  </si>
  <si>
    <t>592174690</t>
  </si>
  <si>
    <t>obrubník betonový silniční přechodový L + P vibrolisovaný 100x15x15-25 cm</t>
  </si>
  <si>
    <t>1943029759</t>
  </si>
  <si>
    <t>8,00</t>
  </si>
  <si>
    <t>77</t>
  </si>
  <si>
    <t>916231213</t>
  </si>
  <si>
    <t>Osazení chodníkového obrubníku betonového se zřízením lože, s vyplněním a zatřením spár cementovou maltou stojatého s boční opěrou z betonu prostého tř. C 12/15, do lože z betonu prostého téže značky</t>
  </si>
  <si>
    <t>485008189</t>
  </si>
  <si>
    <t>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t>
  </si>
  <si>
    <t>349+184+106  "chodníková obruba 8/20/100 cm</t>
  </si>
  <si>
    <t>78</t>
  </si>
  <si>
    <t>592174110</t>
  </si>
  <si>
    <t>obrubník betonový chodníkový vibrolisovaný 100x8x20 cm</t>
  </si>
  <si>
    <t>569581281</t>
  </si>
  <si>
    <t>639,000</t>
  </si>
  <si>
    <t>79</t>
  </si>
  <si>
    <t>916431111</t>
  </si>
  <si>
    <t>Osazení betonového bezbariérového obrubníku z betonu prostého tř. C 30/37 s ložem betonovým tl. 150 mm úložná šířka do 400 mm</t>
  </si>
  <si>
    <t>1916361984</t>
  </si>
  <si>
    <t>Poznámka k souboru cen:_x000D_
1. Cenu lze použít pro osazení přímých i náběhových bezbariérových obrubníků. 2. V cenách nejsou započteny náklady na dodání obrubníků, tyto se oceňují ve specifikaci.</t>
  </si>
  <si>
    <t xml:space="preserve">0+27+0  "bezbariér. zatávk. obrubník přímý 43,5x35x100cm  </t>
  </si>
  <si>
    <t>0+2+0    "bezbariér. zatáv. přechodový pravý 43,5x27x100 cm</t>
  </si>
  <si>
    <t>0+2+0    "bezbariér. zatáv. přechodový levý 43,5x27x100 cm</t>
  </si>
  <si>
    <t>0+2+0    "bezbariér. zatáv. náběhový pravý 43,5x35x33,5 cm</t>
  </si>
  <si>
    <t>0+2+0     "bezbariér. zatáv. náběhový levý 43,5x35x33,5 cm</t>
  </si>
  <si>
    <t>80</t>
  </si>
  <si>
    <t>592R17530</t>
  </si>
  <si>
    <t>obrubník bezbaiérový zastávkový přímý 43,5x35x100 cm přírodní</t>
  </si>
  <si>
    <t>1278621308</t>
  </si>
  <si>
    <t>Poznámka k položce:
Obrubníky betonové a železobetonové bezbariérové zatávkové přímé rozměr šxvxl 43,5x35x100 cm odstín přírodní</t>
  </si>
  <si>
    <t>27,00</t>
  </si>
  <si>
    <t>81</t>
  </si>
  <si>
    <t>592R17531</t>
  </si>
  <si>
    <t>obrubník bezbariérový náběhový pravý 43,5x33-35x33,5 cm přírodní</t>
  </si>
  <si>
    <t>-265241218</t>
  </si>
  <si>
    <t>Poznámka k položce:
Obrubníky betonové a železobetonové bezbariérové zatávkové náběhové pravé rozměr š/v/l  43,5x33-35x33,5 cm odstín přírodní</t>
  </si>
  <si>
    <t>82</t>
  </si>
  <si>
    <t>592R17532</t>
  </si>
  <si>
    <t>obrubník bezbariérový náběhový levý 43,5x33-35x33,5 cm přírodní</t>
  </si>
  <si>
    <t>-1960645015</t>
  </si>
  <si>
    <t>Poznámka k položce:
Obrubníky betonové a železobetonové bezbariérové zatávkové náběhové levé rozměr š/v/l  43,5x33-35x33,5 cm odstín přírodní</t>
  </si>
  <si>
    <t>83</t>
  </si>
  <si>
    <t>592R17538</t>
  </si>
  <si>
    <t>obrubník bezbariérový přechodový pravý 43,5x27-33x100 cm přírodní</t>
  </si>
  <si>
    <t>144857743</t>
  </si>
  <si>
    <t>Poznámka k položce:
Obrubníky betonové a železobetonové bezbariérové zatávkové přechodové pravé rozměr šxvxl 43,5x27-33x100 cm odstín přírodní</t>
  </si>
  <si>
    <t>84</t>
  </si>
  <si>
    <t>592R17539</t>
  </si>
  <si>
    <t>obrubník bezbariérový přechodový levý 43,5x27-33x100 cm přírodní</t>
  </si>
  <si>
    <t>-816064063</t>
  </si>
  <si>
    <t>Poznámka k položce:
Obrubníky betonové a železobetonové bezbariérové zatávkové přechodové levé rozměr šxvxl 43,5x27-33x100 cm odstín přírodní</t>
  </si>
  <si>
    <t>85</t>
  </si>
  <si>
    <t>916991121</t>
  </si>
  <si>
    <t>Lože pod obrubníky, krajníky nebo obruby z dlažebních kostek z betonu prostého tř. C 16/20</t>
  </si>
  <si>
    <t>254458985</t>
  </si>
  <si>
    <t>"dopočet  betonové lože C12/15"</t>
  </si>
  <si>
    <t>11,35+1,900+0,800+63,900</t>
  </si>
  <si>
    <t>4,05+0,3*2+0,1*2</t>
  </si>
  <si>
    <t>Mezisoučet</t>
  </si>
  <si>
    <t>"------------------------------------------------------"</t>
  </si>
  <si>
    <t>"odpočet viz. položka 916131213"</t>
  </si>
  <si>
    <t>-(254,000*0,06720)</t>
  </si>
  <si>
    <t>"odpočet viz. položka 916231213"</t>
  </si>
  <si>
    <t>-(639*0,0560)</t>
  </si>
  <si>
    <t>"odpočet viz. položka 916431111"</t>
  </si>
  <si>
    <t>-(35,00*0,072)</t>
  </si>
  <si>
    <t>86</t>
  </si>
  <si>
    <t>919726121</t>
  </si>
  <si>
    <t>Geotextilie netkaná pro ochranu, separaci nebo filtraci měrná hmotnost do 200 g/m2</t>
  </si>
  <si>
    <t>168353248</t>
  </si>
  <si>
    <t>Poznámka k souboru cen:_x000D_
1. V cenách jsou započteny i náklady na položení a dodání geotextilie včetně přesahů.</t>
  </si>
  <si>
    <t>762,500*1,50</t>
  </si>
  <si>
    <t>96</t>
  </si>
  <si>
    <t>Bourání konstrukcí</t>
  </si>
  <si>
    <t>961044111</t>
  </si>
  <si>
    <t>Bourání základů z betonu prostého</t>
  </si>
  <si>
    <t>-654925118</t>
  </si>
  <si>
    <t xml:space="preserve">0,30*5,50   "schodiště </t>
  </si>
  <si>
    <t>88</t>
  </si>
  <si>
    <t>963042819</t>
  </si>
  <si>
    <t>Bourání schodišťových stupňů betonových zhotovených na místě</t>
  </si>
  <si>
    <t>-1444618721</t>
  </si>
  <si>
    <t>1,25*2</t>
  </si>
  <si>
    <t>1,45*2</t>
  </si>
  <si>
    <t>1,60*3</t>
  </si>
  <si>
    <t>966006132</t>
  </si>
  <si>
    <t>Odstranění dopravních nebo orientačních značek se sloupkem s uložením hmot na vzdálenost do 20 m nebo s naložením na dopravní prostředek, se zásypem jam a jeho zhutněním s betonovou patkou</t>
  </si>
  <si>
    <t>1356040558</t>
  </si>
  <si>
    <t>Poznámka k souboru cen:_x000D_
1. Ceny jsou určeny pro odstranění značek z jakéhokoliv materiálu. 2. V cenách -6131 a -6132 nejsou započteny náklady na demontáž tabulí (značek) od sloupků, tyto se oceňují cenou 966 00-6211 Odstranění svislých dopravních značek. 3. Přemístění vybouraných značek na vzdálenost přes 20 m se oceňuje cenami souboru cen 997 22-1 Vodorovná doprava vybouraných hmot.</t>
  </si>
  <si>
    <t>2  "IJ4b</t>
  </si>
  <si>
    <t>1  "IS5</t>
  </si>
  <si>
    <t>90</t>
  </si>
  <si>
    <t>979071111</t>
  </si>
  <si>
    <t>Očištění vybouraných dlažebních kostek od spojovacího materiálu, s uložením očištěných kostek na skládku, s odklizením odpadových hmot na hromady a s odklizením vybouraných kostek na vzdálenost do 3 m velkých, s původním vyplněním spár kamenivem těženým</t>
  </si>
  <si>
    <t>515241810</t>
  </si>
  <si>
    <t>Poznámka k souboru cen:_x000D_
1. Ceny jsou určeny jen pro očištění vybouraných kostek uložených do lože ze sypkého materiálu bez pojiva. 2. Přemístění vybouraných dlažebních kostek na vzdálenost přes 3 m se oceňuje cenami souborů cen 997 22-1 Vodorovná doprava suti.</t>
  </si>
  <si>
    <t>"viz. položka 113106221"</t>
  </si>
  <si>
    <t>126,00  "dlažební kostky 10/10/10 cm</t>
  </si>
  <si>
    <t>997</t>
  </si>
  <si>
    <t>Přesun sutě</t>
  </si>
  <si>
    <t>997013501</t>
  </si>
  <si>
    <t>Odvoz suti a vybouraných hmot na skládku nebo meziskládku se složením, na vzdálenost do 1 km</t>
  </si>
  <si>
    <t>-1853009066</t>
  </si>
  <si>
    <t>Poznámka k souboru cen:_x000D_
1. Délka odvozu suti je vzdálenost od místa naložení suti na dopravní prostředek až po místo složení na určené skládce nebo meziskládce. 2. V ceně -3501 jsou započteny i náklady na složení suti na skládku nebo meziskládku. 3. Ceny jsou určeny pro odvoz suti na skládku nebo meziskládku jakýmkoliv způsobem silniční dopravy (i prostřednictvím kontejnerů). 4. Odvoz suti z meziskládky se oceňuje cenou 997 01-3511.</t>
  </si>
  <si>
    <t>"Odvoz na skládku"</t>
  </si>
  <si>
    <t>"viz. položka 961044111, základ schody"</t>
  </si>
  <si>
    <t>1,65*2,000</t>
  </si>
  <si>
    <t>"viz. položka 963042819, bet. schody"</t>
  </si>
  <si>
    <t>10,20*0,070</t>
  </si>
  <si>
    <t>92</t>
  </si>
  <si>
    <t>997013509</t>
  </si>
  <si>
    <t>Odvoz suti a vybouraných hmot na skládku nebo meziskládku se složením, na vzdálenost Příplatek k ceně za každý další i započatý 1 km přes 1 km</t>
  </si>
  <si>
    <t>735129247</t>
  </si>
  <si>
    <t>"viz. položka 997013501"</t>
  </si>
  <si>
    <t>4,014*(25-1)</t>
  </si>
  <si>
    <t>93</t>
  </si>
  <si>
    <t>997221551</t>
  </si>
  <si>
    <t>Vodorovná doprava suti bez naložení, ale se složením a s hrubým urovnáním ze sypkých materiálů, na vzdálenost do 1 km</t>
  </si>
  <si>
    <t>358518789</t>
  </si>
  <si>
    <t>Poznámka k souboru cen:_x000D_
1. Ceny nelze použít pro vodorovnou dopravu suti po železnici, po vodě nebo neobvyklými dopravními prostředky. 2. Je-li na dopravní dráze pro vodorovnou dopravu suti překážka, pro kterou je nutno suť překládat z jednoho dopravního prostředku na druhý, oceňuje se tato doprava v každém úseku samostatně. 3. Ceny 997 22-155 jsou určeny pro sypký materiál, např. kamenivo a hmoty kamenitého charakteru stmelené vápnem, cementem nebo živicí. 4. Ceny 997 22-156 jsou určeny pro drobný kusový materiál (dlažební kostky, lomový kámen).</t>
  </si>
  <si>
    <t>"Odvoz na skládku do 25km"</t>
  </si>
  <si>
    <t>"viz. položka 113106221, žul. kostka  10/10/10cm"</t>
  </si>
  <si>
    <t>"odpad z očištěných kostek, odvoz na skládku"</t>
  </si>
  <si>
    <t>126,00*(0,320-0,240)</t>
  </si>
  <si>
    <t>94</t>
  </si>
  <si>
    <t>997221559</t>
  </si>
  <si>
    <t>Vodorovná doprava suti bez naložení, ale se složením a s hrubým urovnáním Příplatek k ceně za každý další i započatý 1 km přes 1 km</t>
  </si>
  <si>
    <t>-1302709404</t>
  </si>
  <si>
    <t>"viz. položka 997221551"</t>
  </si>
  <si>
    <t>10,080*(25-1)</t>
  </si>
  <si>
    <t>95</t>
  </si>
  <si>
    <t>997221561</t>
  </si>
  <si>
    <t>Vodorovná doprava suti bez naložení, ale se složením a s hrubým urovnáním z kusových materiálů, na vzdálenost do 1 km</t>
  </si>
  <si>
    <t>-543729352</t>
  </si>
  <si>
    <t>"Odvoz na meziskládku a zpět"</t>
  </si>
  <si>
    <t>126,00*0,320</t>
  </si>
  <si>
    <t>"viz. položka 997221551, odpad z očištěných kostek"</t>
  </si>
  <si>
    <t>-10,080</t>
  </si>
  <si>
    <t>"---------------------------------------------------------"</t>
  </si>
  <si>
    <t>"viz. položka  113107135, bet. žlab"</t>
  </si>
  <si>
    <t>1,26*0,189</t>
  </si>
  <si>
    <t>"viz. položka  113107137, bet. podklad tl. 300mm"</t>
  </si>
  <si>
    <t>4,50*0,504</t>
  </si>
  <si>
    <t>"viz. položka 113203111, žulová kostka velká š.16cm"</t>
  </si>
  <si>
    <t>64,00*0,115</t>
  </si>
  <si>
    <t>"======================================"</t>
  </si>
  <si>
    <t>"Poznámka"</t>
  </si>
  <si>
    <t>"Přebytek ŽK 10/10/10cm zůstává na meziskládce"</t>
  </si>
  <si>
    <t>"investorovi"</t>
  </si>
  <si>
    <t>997221569</t>
  </si>
  <si>
    <t>84722033</t>
  </si>
  <si>
    <t>"předpoklad 10% odpad, odvoz na skládku"</t>
  </si>
  <si>
    <t>(126,00*0,320)*0,10*(25-1)</t>
  </si>
  <si>
    <t>(1,26*0,189)*(25-1)</t>
  </si>
  <si>
    <t>(4,50*0,504)*(25-1)</t>
  </si>
  <si>
    <t>(64,00*0,115)*(25-1)</t>
  </si>
  <si>
    <t>97</t>
  </si>
  <si>
    <t>997221571</t>
  </si>
  <si>
    <t>Vodorovná doprava vybouraných hmot bez naložení, ale se složením a s hrubým urovnáním na vzdálenost do 1 km</t>
  </si>
  <si>
    <t>1651406615</t>
  </si>
  <si>
    <t>Poznámka k souboru cen:_x000D_
1. Ceny nelze použít pro vodorovnou dopravu vybouraných hmot po železnici, po vodě nebo neobvyklými dopravními prostředky. 2. Je-li na dopravní dráze pro vodorovnou dopravu vybouraných hmot překážka, pro kterou je nutno vybourané hmoty překládat z jednoho dopravního prostředku na druhý, oceňuje se tato doprava v každém úseku samostatně.</t>
  </si>
  <si>
    <t>"viz. položka 113106121, bet. dlažba 30x30cm"</t>
  </si>
  <si>
    <t>856,00*0,255</t>
  </si>
  <si>
    <t>"viz. položka 113202111, bet. obrubníky"</t>
  </si>
  <si>
    <t>898,00*0,205</t>
  </si>
  <si>
    <t>"viz. položka 966006132"</t>
  </si>
  <si>
    <t>3*0,082  "dopravní značky</t>
  </si>
  <si>
    <t>98</t>
  </si>
  <si>
    <t>997221579</t>
  </si>
  <si>
    <t>Vodorovná doprava vybouraných hmot bez naložení, ale se složením a s hrubým urovnáním na vzdálenost Příplatek k ceně za každý další i započatý 1 km přes 1 km</t>
  </si>
  <si>
    <t>1724611626</t>
  </si>
  <si>
    <t>"Dopočet odvoz na skládku 25km"</t>
  </si>
  <si>
    <t>(856,000*0,255)*(25-1)</t>
  </si>
  <si>
    <t>(898,00*0,205)*(25-1)</t>
  </si>
  <si>
    <t>"viz. položka 966006132, dopravní značky"</t>
  </si>
  <si>
    <t>(3*0,082)*(25-1)</t>
  </si>
  <si>
    <t>99</t>
  </si>
  <si>
    <t>997R22181</t>
  </si>
  <si>
    <t>Poplatek za uložení stavebního odpadu na skládce (skládkovné) betonového</t>
  </si>
  <si>
    <t>1438092892</t>
  </si>
  <si>
    <t>Poznámka k souboru cen:_x000D_
1. Ceny uvedené v souboru cen lze po dohodě upravit podle místních podmínek. 2. Uložení odpadů neuvedených v souboru cen se oceňuje individuálně. 3. V cenách je započítán poplatek za ukládání odpadu dle zákona 185/2001 Sb. 4. Případné drcení stavebního odpadu lze ocenit cenami souboru cen 997 00-60 Drcení stavebního odpadu z katalogu 800-6 Demolice objektů.</t>
  </si>
  <si>
    <t>856,000*0,255</t>
  </si>
  <si>
    <t>3*0,082</t>
  </si>
  <si>
    <t>997R22185</t>
  </si>
  <si>
    <t>Poplatek za uložení stavebního odpadu na skládce (skládkovné) z kameniva</t>
  </si>
  <si>
    <t>-162612584</t>
  </si>
  <si>
    <t>(126,00*0,320)*0,10</t>
  </si>
  <si>
    <t>997R01389</t>
  </si>
  <si>
    <t>Výtěžnost - železný šrot; nenaceňovat předat investorovi</t>
  </si>
  <si>
    <t>1126924464</t>
  </si>
  <si>
    <t>Poznámka k souboru cen:_x000D_
1. Ceny uvedené v souboru lze po dohodě upravit podle místních podmínek.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t>
  </si>
  <si>
    <t>"viz. položka 899202211"</t>
  </si>
  <si>
    <t>3*0,100</t>
  </si>
  <si>
    <t>-786965253</t>
  </si>
  <si>
    <t>S1VAm3</t>
  </si>
  <si>
    <t>Výkop šachet (Vedlejší aktivita)</t>
  </si>
  <si>
    <t>2,196</t>
  </si>
  <si>
    <t>101_2 - Chodníky a nástupiště (Způsobilé výdaje - Vedlejší aktivita)</t>
  </si>
  <si>
    <t xml:space="preserve">    27 - Zakládání - základy</t>
  </si>
  <si>
    <t xml:space="preserve">    38 - Různé kompletní konstrukce</t>
  </si>
  <si>
    <t xml:space="preserve">    93 - Různé dokončovací konstrukce a práce inženýrských staveb</t>
  </si>
  <si>
    <t>133202011</t>
  </si>
  <si>
    <t>Hloubení zapažených i nezapažených šachet plocha výkopu do 20 m2 ručním nebo pneumatickým nářadím s případným nutným přemístěním výkopku ve výkopišti v horninách soudržných tř. 3, plocha výkopu do 4 m2</t>
  </si>
  <si>
    <t>-2042213529</t>
  </si>
  <si>
    <t>Poznámka k souboru cen:_x000D_
1. V cenách jsou započteny i náklady na přehození výkopku na přilehlém terénu na vzdálenost do 5 m od hrany šachty nebo naložení na dopravní prostředek. 2. V cenách 10-2011 až 30-3012 jsou započteny i náklady na svislý přesun horniny po házečkách do 2 metrů.</t>
  </si>
  <si>
    <t>"pro iformační tabuli"</t>
  </si>
  <si>
    <t>((0,30*0,30)*0,60)*2</t>
  </si>
  <si>
    <t>"pro lavičku"</t>
  </si>
  <si>
    <t>((0,4*0,4)*0,90)*2</t>
  </si>
  <si>
    <t>"pro přístřešek"</t>
  </si>
  <si>
    <t>((0,50*0,50)*0,90)*8</t>
  </si>
  <si>
    <t>133202019</t>
  </si>
  <si>
    <t>Hloubení zapažených i nezapažených šachet plocha výkopu do 20 m2 ručním nebo pneumatickým nářadím s případným nutným přemístěním výkopku ve výkopišti v horninách soudržných tř. 3, plocha výkopu Příplatek k cenám za lepivost horniny tř. 3</t>
  </si>
  <si>
    <t>448508604</t>
  </si>
  <si>
    <t>"předpoklad 30ˇ%</t>
  </si>
  <si>
    <t>S1VAm3*0,30</t>
  </si>
  <si>
    <t>-488269254</t>
  </si>
  <si>
    <t>1540487545</t>
  </si>
  <si>
    <t>S1VAm3*(25-10)</t>
  </si>
  <si>
    <t>1570911807</t>
  </si>
  <si>
    <t>636263095</t>
  </si>
  <si>
    <t>S1VAm3*1,80</t>
  </si>
  <si>
    <t>Zakládání - základy</t>
  </si>
  <si>
    <t>271572211</t>
  </si>
  <si>
    <t>Podsyp pod základové konstrukce se zhutněním a urovnáním povrchu ze štěrkopísku netříděného</t>
  </si>
  <si>
    <t>1735253435</t>
  </si>
  <si>
    <t>Poznámka k souboru cen:_x000D_
1. Ceny slouží pro ocenění násypů pod základové konstrukce tloušťky vrstvy do 300 mm. 2. Násypy s tloušťkou vrstvy přesahující 300 mm se ocení cenami souboru cen 213 31-…. Polštáře zhutněné pod základy v katalogu 800-2 Zvláštní zakládání objektů.</t>
  </si>
  <si>
    <t>((0,30*0,30)*0,10)*2</t>
  </si>
  <si>
    <t>((0,4*0,4)*0,10)*2</t>
  </si>
  <si>
    <t>((0,50*0,50)*0,10)*6</t>
  </si>
  <si>
    <t>275313811</t>
  </si>
  <si>
    <t>Základy z betonu prostého patky a bloky z betonu kamenem neprokládaného tř. C 25/30</t>
  </si>
  <si>
    <t>-160366631</t>
  </si>
  <si>
    <t>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t>
  </si>
  <si>
    <t>((0,30*0,30)*0,50)*2</t>
  </si>
  <si>
    <t>((0,4*0,4)*0,80)*2</t>
  </si>
  <si>
    <t>((0,50*0,50)*0,80)*8</t>
  </si>
  <si>
    <t>Mezisoučet v m3</t>
  </si>
  <si>
    <t>"-------------------------------------------"</t>
  </si>
  <si>
    <t xml:space="preserve">"přípočet na beton přímo do výkopů" </t>
  </si>
  <si>
    <t>1,946*1,035</t>
  </si>
  <si>
    <t>Různé kompletní konstrukce</t>
  </si>
  <si>
    <t>381R18001</t>
  </si>
  <si>
    <t>Nosnou část ocelové sloupy s kvalitní povrch.úpr.žárovým zinkováním, i v dutinách. Tyto jsou v okapové úrovni staženy pozednicovým rámem, na který je kotvena střešní konstrukce, taktéž upravena žárovým zinkováním. Střecha je pokryta komůrkovým polykarbonátem.</t>
  </si>
  <si>
    <t>-796727312</t>
  </si>
  <si>
    <t>Poznámka k položce:
V ceně jsou započteny náklady na projerktovou dokumentaci, statické osvědčení, 
prohlášení o shodě. Dále je v ceně započteno osazení přístřešku na předem 
připravený podklad, urovnání, vyvážení přístřešku a jeho sestavení na místě 
vč. dopravy. Přístřešek (čekárna) je dodána ve smontovaném stavu.</t>
  </si>
  <si>
    <t>Různé dokončovací konstrukce a práce inženýrských staveb</t>
  </si>
  <si>
    <t>936001001</t>
  </si>
  <si>
    <t>Montáž prvků městské a zahradní architektury hmotnosti do 0,1 t</t>
  </si>
  <si>
    <t>633140515</t>
  </si>
  <si>
    <t>Poznámka k souboru cen:_x000D_
1. V cenách nejsou započteny náklady na dodání architektonických prvků, tyto se ocení ve specifikaci.</t>
  </si>
  <si>
    <t>"stávající demontovaná informační tabule"</t>
  </si>
  <si>
    <t>936104212</t>
  </si>
  <si>
    <t>Montáž odpadkového koše páskováním na sloupy nebo sloupky</t>
  </si>
  <si>
    <t>1861642303</t>
  </si>
  <si>
    <t>Poznámka k souboru cen:_x000D_
1. V ceně-4211 jsou započteny i náklady na zemní práce. 2. V cenách -4212 a -4213 jsou započteny i náklady na upevňovací materiál. 3. V cenách nejsou započteny náklady na dodání odpadkového koše, tyto se oceňují ve specifikaci.</t>
  </si>
  <si>
    <t>749R10120</t>
  </si>
  <si>
    <t>koš odpadkový plastový (možnost upevnění na sloupek), výška 84 cm, průměr 35 cm, obsah 50 l</t>
  </si>
  <si>
    <t>-1418439232</t>
  </si>
  <si>
    <t>Poznámka k položce:
Zařízení městského mobiliáře koše odpadkové plastové (možnost upevnění na sloupek) výška 84 cm, průměr 35 cm, obsah 50 l</t>
  </si>
  <si>
    <t>936124113</t>
  </si>
  <si>
    <t>Montáž lavičky parkové stabilní přichycené kotevními šrouby</t>
  </si>
  <si>
    <t>-823121454</t>
  </si>
  <si>
    <t>Poznámka k souboru cen:_x000D_
1. V cenách -4111 a -4112 jsou započteny i náklady na zemní práce s odhozem výkopku na vzdálenost do 3 m. 2. V cenách nejsou započteny náklady na: a) vysekání otvorů pro osazení noh do stávajících konstrukcí; tyto práce se oceňují cenami souboru cen 974 04-25 Vysekání rýh částí B01 katalogu 801-3 Budovy a haly – bourání konstrukcí, b) dodání lavičky, tyto se oceňují ve specifikaci, c) odklizení výkopku, tyto se oceňují cenami části A 01 katalogu 800-1 Zemní práce.</t>
  </si>
  <si>
    <t>Poznámka k položce:
umístění v přístřešku</t>
  </si>
  <si>
    <t>"stávající demontovaná dřevěná lavička"</t>
  </si>
  <si>
    <t>966001211</t>
  </si>
  <si>
    <t>Odstranění lavičky parkové stabilní zabetonované</t>
  </si>
  <si>
    <t>-607119098</t>
  </si>
  <si>
    <t>Poznámka k souboru cen:_x000D_
1. V cenách jsou započteny i náklady na odklizení materiálu na vzdálenost do 20 m nebo naložení na dopravní prostředek. 2. Přemístění vybouraných hmot na vzdálenost přes 20 m se oceňuje cenami souborů cen 997 22-1 . Vodorovná doprava vybouraných hmot katalogu 822-1 Komunikace pozemní a letiště.</t>
  </si>
  <si>
    <t>"stávající dřevěná lavička - znovu použití na jiném místě"</t>
  </si>
  <si>
    <t>966001311</t>
  </si>
  <si>
    <t>Odstranění odpadkového koše s betonovou patkou</t>
  </si>
  <si>
    <t>-954326583</t>
  </si>
  <si>
    <t>Poznámka k souboru cen:_x000D_
1. V cenách jsou započteny i náklady na odklizení materiálu na vzdálenost do 20 m nebo naložení na dopravní prostředek. 2. Přemístění vybouraných hmot na vzdálenost přes 20 m se oceňuje cenami souborů cen 997 22-1 . Vodorovná doprava vybouraných hmot katalogu 822-1 Komunikace pozemní. a letiště.</t>
  </si>
  <si>
    <t>966R00111</t>
  </si>
  <si>
    <t>Odstranění (demontáž) informační tabule</t>
  </si>
  <si>
    <t>-967152491</t>
  </si>
  <si>
    <t>152250744</t>
  </si>
  <si>
    <t>"viz. položka 966001211, lavička"</t>
  </si>
  <si>
    <t>(1*0,482)*1</t>
  </si>
  <si>
    <t>"viz. položka 966R00111, infor. tabule"</t>
  </si>
  <si>
    <t>(1*0,230)*1</t>
  </si>
  <si>
    <t>"viz. položka 966001311, koš"</t>
  </si>
  <si>
    <t>1*0,087</t>
  </si>
  <si>
    <t>-1139859395</t>
  </si>
  <si>
    <t>1*0,087*(25-1)</t>
  </si>
  <si>
    <t>"viz. položka 966001211, lavička základy"</t>
  </si>
  <si>
    <t>1*(0,482-0,075)*(25-1)  "základy</t>
  </si>
  <si>
    <t>"viz. položka 966R00111, infor. tabule základy"</t>
  </si>
  <si>
    <t>1*(0,230-0,032)*(25-1)  "základy</t>
  </si>
  <si>
    <t>976156289</t>
  </si>
  <si>
    <t>1*(0,482-0,075)</t>
  </si>
  <si>
    <t>1*(0,230-0,032)*0,198</t>
  </si>
  <si>
    <t>231695730</t>
  </si>
  <si>
    <t>OB102_m3</t>
  </si>
  <si>
    <t>obsyp SO 102</t>
  </si>
  <si>
    <t>8,976</t>
  </si>
  <si>
    <t>OD102_m3</t>
  </si>
  <si>
    <t>odkop SO 102</t>
  </si>
  <si>
    <t>284,355</t>
  </si>
  <si>
    <t>R102_m3</t>
  </si>
  <si>
    <t>výkop rýh SO 102</t>
  </si>
  <si>
    <t>35,989</t>
  </si>
  <si>
    <t>Z102_m3</t>
  </si>
  <si>
    <t>zásyp SO 102</t>
  </si>
  <si>
    <t>25,706</t>
  </si>
  <si>
    <t>102 - SO 102 Parkovací stání (Nezpůsobilé výdaje)</t>
  </si>
  <si>
    <t xml:space="preserve">    30 - Svislé a kompletní konstrukce</t>
  </si>
  <si>
    <t>M - Práce a dodávky M</t>
  </si>
  <si>
    <t xml:space="preserve">    22-M - Montáže technologických zařízení pro dopravní stavby</t>
  </si>
  <si>
    <t xml:space="preserve">    46-M - Zemní práce při extr.mont.pracích</t>
  </si>
  <si>
    <t>1638722004</t>
  </si>
  <si>
    <t>(190+0+0)*0,10</t>
  </si>
  <si>
    <t>1453295514</t>
  </si>
  <si>
    <t>204+0+0  "odkop</t>
  </si>
  <si>
    <t>"sanace tl. 300mm plocha parkovacího stání"</t>
  </si>
  <si>
    <t>(243,5*1,10)*0,30</t>
  </si>
  <si>
    <t>-2130679039</t>
  </si>
  <si>
    <t>Poznámka k položce:
předpoklad 25%</t>
  </si>
  <si>
    <t>284,355*0,25 "Přepočtené koeficientem množství</t>
  </si>
  <si>
    <t>-2012953574</t>
  </si>
  <si>
    <t>"Přípojky PVC DN 150mm, V2-6"</t>
  </si>
  <si>
    <t>(0,80*1,50)*14,00</t>
  </si>
  <si>
    <t>(((1,75-0,80)*1,75)*1,50)*5</t>
  </si>
  <si>
    <t>"-------------------------------------------------"</t>
  </si>
  <si>
    <t>"Chránička kabelu DN 100"</t>
  </si>
  <si>
    <t>(0,80*0,70)*12,00</t>
  </si>
  <si>
    <t>-1669741530</t>
  </si>
  <si>
    <t>35,989*0,3 "Přepočtené koeficientem množství</t>
  </si>
  <si>
    <t>253974631</t>
  </si>
  <si>
    <t>(1,50*2)*14,00</t>
  </si>
  <si>
    <t>((0,60*4)*1,50)*5</t>
  </si>
  <si>
    <t>-1330489865</t>
  </si>
  <si>
    <t>1736874943</t>
  </si>
  <si>
    <t>-1876897669</t>
  </si>
  <si>
    <t>19,000  "odvpz na meziskládku</t>
  </si>
  <si>
    <t>-1326186882</t>
  </si>
  <si>
    <t>-314740012</t>
  </si>
  <si>
    <t>OD102_m3*(25-10)</t>
  </si>
  <si>
    <t>R102_m3*(25-10)</t>
  </si>
  <si>
    <t>110986140</t>
  </si>
  <si>
    <t>19,000</t>
  </si>
  <si>
    <t>882642432</t>
  </si>
  <si>
    <t>-29704570</t>
  </si>
  <si>
    <t>OD102_m3*1,80</t>
  </si>
  <si>
    <t>R102_m3*1,80</t>
  </si>
  <si>
    <t>1694228663</t>
  </si>
  <si>
    <t>"kanalizační přípojky; V2-6"</t>
  </si>
  <si>
    <t>(14,00*0,80)*(1,50-0,45)</t>
  </si>
  <si>
    <t>"uliční vpusti V2-6"</t>
  </si>
  <si>
    <t>-(PI*(0,275)^2*1,10)*5</t>
  </si>
  <si>
    <t>"chránička kabelu DN 110"</t>
  </si>
  <si>
    <t>(12,00*0,80)*(0,70-0,41)</t>
  </si>
  <si>
    <t>599153984</t>
  </si>
  <si>
    <t>Z102_m3*1,67*1,212*1,03</t>
  </si>
  <si>
    <t>-398435956</t>
  </si>
  <si>
    <t>"viz. položka 388R99500"</t>
  </si>
  <si>
    <t>(12,000*0,80)*(0,11+0,30)</t>
  </si>
  <si>
    <t>"přípojky DN 150, V2-V6"</t>
  </si>
  <si>
    <t>(14,00*0,80)*(0,15+0,30)  "V2-6</t>
  </si>
  <si>
    <t>1839599569</t>
  </si>
  <si>
    <t>OB102_m3*1,67*1,212*1,03</t>
  </si>
  <si>
    <t>-1484522025</t>
  </si>
  <si>
    <t>649+0,0</t>
  </si>
  <si>
    <t>113105113</t>
  </si>
  <si>
    <t>Rozebrání dlažeb z lomového kamene s přemístěním hmot na skládku na vzdálenost do 3 m nebo s naložením na dopravní prostředek, kladených do cementové malty se spárami zalitými cementovou maltou</t>
  </si>
  <si>
    <t>-1182198002</t>
  </si>
  <si>
    <t>Poznámka k souboru cen:_x000D_
1. Ceny jsou určeny pro rozebrání dlažby jakékoliv tloušťky v rovině i ve sklonu. 2. V cenách nejsou započteny náklady na popř. nutné očištění, třídění a rovnání lomového kamene získaného rozebráním dlažeb, které se oceňuje cenami části A 03 ceníku 800-1 Zemní práce. 3. Přemístění vybourané dlažby z lomového kamene včetně materiálu z lože a spár na vzdálenost přes 3 m se oceňuje cenami souborů cen 997 22-1 Vodorovná doprava suti a vybouraných hmot.</t>
  </si>
  <si>
    <t>291+0+0  "odseková žulová dlažba tl. cca 10 cm</t>
  </si>
  <si>
    <t>1308368815</t>
  </si>
  <si>
    <t>72,00</t>
  </si>
  <si>
    <t>1558793228</t>
  </si>
  <si>
    <t>"žulový obrubník š 15cm"</t>
  </si>
  <si>
    <t>214,00</t>
  </si>
  <si>
    <t>1610380964</t>
  </si>
  <si>
    <t>"žulový kostka drobná š 10cm"</t>
  </si>
  <si>
    <t>8,000</t>
  </si>
  <si>
    <t>"žulový kostka velká š 16cm"</t>
  </si>
  <si>
    <t>226,000</t>
  </si>
  <si>
    <t>979071121</t>
  </si>
  <si>
    <t>Očištění vybouraných dlažebních kostek od spojovacího materiálu, s uložením očištěných kostek na skládku, s odklizením odpadových hmot na hromady a s odklizením vybouraných kostek na vzdálenost do 3 m drobných, s původním vyplněním spár kamenivem těženým</t>
  </si>
  <si>
    <t>-1643359425</t>
  </si>
  <si>
    <t>72,00    "viz. položka 113106221</t>
  </si>
  <si>
    <t>8*0,10   "viz. položka 113203111</t>
  </si>
  <si>
    <t>Svislé a kompletní konstrukce</t>
  </si>
  <si>
    <t>388R99500</t>
  </si>
  <si>
    <t>Chránička kabelů z trub HDPE přes DN 80 do DN 110</t>
  </si>
  <si>
    <t>-1951619649</t>
  </si>
  <si>
    <t>Poznámka k položce:
1. V cenách jsou započteny náklady na osazení a dodání trubek a jejich spojkování na potřebnou
    délku, a  napojení trubních chrániček.
2. V cenách nejsou započteny náklady na:
    a) výkop rýhy pro chráničku, výkop se oceňuje cenami katalogu 800-1 Zemní práce,
    c) pískové lože chráničky, lože se oceňuje souborem cen 451 57- . 1 Podkladní a výplňová vrstva
        z kameniva,
    d) obsyp chráničky a výstražnou fólii, protažení protahovacího lanka a kabelu trubní chráničkou.</t>
  </si>
  <si>
    <t>2+4+6</t>
  </si>
  <si>
    <t>1988575658</t>
  </si>
  <si>
    <t>(12,00*0,80)*0,10</t>
  </si>
  <si>
    <t>(14,00*0,80)*0,10  "V2-6</t>
  </si>
  <si>
    <t>1189109878</t>
  </si>
  <si>
    <t>5  "uliční vpusti V2-6</t>
  </si>
  <si>
    <t>-692222567</t>
  </si>
  <si>
    <t>564861111</t>
  </si>
  <si>
    <t>Podklad ze štěrkodrti ŠD s rozprostřením a zhutněním, po zhutnění tl. 200 mm</t>
  </si>
  <si>
    <t>-920617158</t>
  </si>
  <si>
    <t>"viz. položka 596811123"</t>
  </si>
  <si>
    <t>"součet ploch z výkresu - nová dlažba"</t>
  </si>
  <si>
    <t>243,500*1,50</t>
  </si>
  <si>
    <t>"součet ploch z výkresu - stávající rozebraná dlažba"</t>
  </si>
  <si>
    <t>170,00</t>
  </si>
  <si>
    <t>564R87116</t>
  </si>
  <si>
    <t>Podklad ze lomového kameniva s rozprostřením a zhutněním, po zhutnění tl. 300 mm</t>
  </si>
  <si>
    <t>-753541059</t>
  </si>
  <si>
    <t>(41,5+21+30+22+30+23+15+38+23)*1,5</t>
  </si>
  <si>
    <t>2040717309</t>
  </si>
  <si>
    <t>"plocha parkovacích stání - nová dlažba"</t>
  </si>
  <si>
    <t>"součet ploch - měřeno digitálně</t>
  </si>
  <si>
    <t>41,5+21+30+22+30+23+15+38+23</t>
  </si>
  <si>
    <t>"-------------------------------------------------------------------"</t>
  </si>
  <si>
    <t>"plocha části roebrané komunikce - stávající rozebraná dlažba"</t>
  </si>
  <si>
    <t>133,00</t>
  </si>
  <si>
    <t>583R80124</t>
  </si>
  <si>
    <t>kostka dlažební drobná, žula velikost 10/10/10 cm šedá</t>
  </si>
  <si>
    <t>788469851</t>
  </si>
  <si>
    <t>Poznámka k položce:
Výrobky lomařské a kamenické pro komunikace (kostky dlažební, krajníky a obrubníky) kostka dlažební drobná žula (materiálová skupina I/2) vel. 10/10/10 cm šedožlutá tř.II šedá
1m3 = 2,400t</t>
  </si>
  <si>
    <t>((376,500*0,10)*2,40)*1,02</t>
  </si>
  <si>
    <t>"odpočet bourané stáv. žulové kostky 10/10/10"</t>
  </si>
  <si>
    <t>"pžedpoklad 90% vrácení zpět"</t>
  </si>
  <si>
    <t>-((72,00*0,10)*0,90)*2,40</t>
  </si>
  <si>
    <t>-1197691912</t>
  </si>
  <si>
    <t>14,000    "V2-6</t>
  </si>
  <si>
    <t>-600713592</t>
  </si>
  <si>
    <t>5  "nové uliční vpusti V2-6</t>
  </si>
  <si>
    <t>-1983619969</t>
  </si>
  <si>
    <t>1005925893</t>
  </si>
  <si>
    <t>2060146647</t>
  </si>
  <si>
    <t>-672325812</t>
  </si>
  <si>
    <t>"osazení litin.poklopů šachty od stáv. vpustí (SV1-5)"</t>
  </si>
  <si>
    <t xml:space="preserve">5 </t>
  </si>
  <si>
    <t>2022718717</t>
  </si>
  <si>
    <t>-1459578336</t>
  </si>
  <si>
    <t>309443768</t>
  </si>
  <si>
    <t>-1063364300</t>
  </si>
  <si>
    <t>1912787447</t>
  </si>
  <si>
    <t>"demontáž litin. mříží šachet od stáv. vpustí (SV1-5)"</t>
  </si>
  <si>
    <t>-1431040502</t>
  </si>
  <si>
    <t>5  "šachty od stáv. vpustí (SV1-5)</t>
  </si>
  <si>
    <t>-1398848601</t>
  </si>
  <si>
    <t>5  "šoupátka (plyn + voda)</t>
  </si>
  <si>
    <t>912R32001</t>
  </si>
  <si>
    <t>Všesměrná skleněná oka; D+M komplet</t>
  </si>
  <si>
    <t>283390117</t>
  </si>
  <si>
    <t>18,000  "á 0,50m</t>
  </si>
  <si>
    <t>916111113</t>
  </si>
  <si>
    <t>Osazení silniční obruby z dlažebních kostek v jedné řadě s ložem tl. přes 50 do 100 mm, s vyplněním a zatřením spár cementovou maltou z velkých kostek s boční opěrou z betonu prostého tř. C 12/15, do lože z betonu prostého téže značky</t>
  </si>
  <si>
    <t>1321026088</t>
  </si>
  <si>
    <t>Poznámka k souboru cen:_x000D_
1. Část lože z betonu prostého přesahující tl. 100 mm se oceňuje cenou 916 99-1121 Lože pod obrubníky, krajníky nebo obruby z dlažebních kostek. 2. V cenách nejsou započteny náklady na dodání dlažebních kostek, tyto se oceňují ve specifikaci. Množství uvedené ve specifikaci se určí jako součin celkové délky obrub a objemové hmotnosti 1 m obruby a to: a) 0,065 t/m pro velké kostky, b) 0,024 t/m pro malé kostky. Ztratné lze dohodnout ve výši 1 % pro velké kostky, 2 % pro malé kostky. 3. Osazení silniční obruby ze dvou řad kostek se oceňuje: a) bez boční opěry jako dvojnásobné množství silniční obruby z jedné řady kostek, b) s boční opěrou jako osazení silniční obruby z jedné řady kostek s boční opěrou a osazení silniční obruby z jedné řady kostek bez boční opěry.</t>
  </si>
  <si>
    <t>148+0+0</t>
  </si>
  <si>
    <t>583R80159</t>
  </si>
  <si>
    <t>kostka dlažební velká, žula velikost 16/16/16 třída II šedá</t>
  </si>
  <si>
    <t>46028726</t>
  </si>
  <si>
    <t>Poznámka k položce:
Výrobky lomařské a kamenické pro komunikace (kostky dlažební, krajníky a obrubníky) kostka dlažební velká žula (materiálová skupina I/2) vel. 16/16/16 tř. II šedá
1m3 = 2,400t</t>
  </si>
  <si>
    <t>"viz. položka 916111113"</t>
  </si>
  <si>
    <t>(148,00*0,16*0,16)*2,40</t>
  </si>
  <si>
    <t>9,093*1,01 "Přepočtené koeficientem množství</t>
  </si>
  <si>
    <t>-1072128326</t>
  </si>
  <si>
    <t>84+0+0                "bet. obrubník</t>
  </si>
  <si>
    <t>(36+0+0)*0,80*2  "bet. obrubník obloukový</t>
  </si>
  <si>
    <t>-936678128</t>
  </si>
  <si>
    <t>84,00</t>
  </si>
  <si>
    <t>592174710</t>
  </si>
  <si>
    <t>obrubník betonový silniční vnější oblý R 1,0 vibrolisovaný 78x15x25 cm</t>
  </si>
  <si>
    <t>870728404</t>
  </si>
  <si>
    <t>36,00*2</t>
  </si>
  <si>
    <t>-1832544857</t>
  </si>
  <si>
    <t>8,400+14,800+(3,600*2)</t>
  </si>
  <si>
    <t>"--------------------------------------------------------------"</t>
  </si>
  <si>
    <t>"odpočet lože viz. položka 916131213"</t>
  </si>
  <si>
    <t>-(141,600*0,06720)</t>
  </si>
  <si>
    <t>"odpočet lože viz. položka 916111113"</t>
  </si>
  <si>
    <t>-(148,00*0,0470)</t>
  </si>
  <si>
    <t>-400317610</t>
  </si>
  <si>
    <t>1828994756</t>
  </si>
  <si>
    <t>"Odvoz - druhotné suroviny"</t>
  </si>
  <si>
    <t>5*0,100</t>
  </si>
  <si>
    <t>-383737457</t>
  </si>
  <si>
    <t>0,500*(20-1)</t>
  </si>
  <si>
    <t>526599349</t>
  </si>
  <si>
    <t>72,00*(0,320-0,240)</t>
  </si>
  <si>
    <t>"viz. položka 113203111, žul. kostka  10/10/10cm"</t>
  </si>
  <si>
    <t>8,00*0,1*(0,320-0,240)</t>
  </si>
  <si>
    <t>-232667966</t>
  </si>
  <si>
    <t>5,824*(25-1)</t>
  </si>
  <si>
    <t>36420771</t>
  </si>
  <si>
    <t>"stávající rozebraná dlažba, předpoklad 90%"</t>
  </si>
  <si>
    <t>"viz. položka 113106221, žul. kostka 10/10/10cm"</t>
  </si>
  <si>
    <t>((72,00*0,10)*0,90)*2,40</t>
  </si>
  <si>
    <t>"viz. položka 113203111, žulová kostka 10/10/10cm"</t>
  </si>
  <si>
    <t>((8,00*0,10*0,10)*0,90)*2,40</t>
  </si>
  <si>
    <t>"-----------------------------------------------------------------"</t>
  </si>
  <si>
    <t>"viz. položka 113105113, odseková žula"</t>
  </si>
  <si>
    <t>291,00*0,586</t>
  </si>
  <si>
    <t>"viz. položka 113202111, žulový obrubník"</t>
  </si>
  <si>
    <t>214,00*0,205</t>
  </si>
  <si>
    <t>"viz. položka 113203111, žulová kostka"</t>
  </si>
  <si>
    <t>226,00*0,115</t>
  </si>
  <si>
    <t>(8,00*0,10)*0,115  "10%</t>
  </si>
  <si>
    <t>(72,00*0,10)*(0,320-0,08)  "10%</t>
  </si>
  <si>
    <t>1838414945</t>
  </si>
  <si>
    <t>"předpoklad 10% odpad"</t>
  </si>
  <si>
    <t xml:space="preserve">(8,00*0,10)*0,115 </t>
  </si>
  <si>
    <t>(72,00*0,10)*0,320</t>
  </si>
  <si>
    <t>Mezisoučet celkem v tunách</t>
  </si>
  <si>
    <t>242,782*(25-1)</t>
  </si>
  <si>
    <t>997221611</t>
  </si>
  <si>
    <t>Nakládání na dopravní prostředky pro vodorovnou dopravu suti</t>
  </si>
  <si>
    <t>66141603</t>
  </si>
  <si>
    <t>Poznámka k souboru cen:_x000D_
1. Ceny lze použít i pro překládání při lomené dopravě. 2. Ceny nelze použít při dopravě po železnici, po vodě nebo neobvyklými dopravními prostředky.</t>
  </si>
  <si>
    <t>Poznámka k položce:
viz. položka 997221561, naložení z meziskládky</t>
  </si>
  <si>
    <t>"z meziskládky"</t>
  </si>
  <si>
    <t>"výměra viz. položka 113106221"</t>
  </si>
  <si>
    <t>-1535239486</t>
  </si>
  <si>
    <t>5,824</t>
  </si>
  <si>
    <t>1852811030</t>
  </si>
  <si>
    <t>-2119129298</t>
  </si>
  <si>
    <t>Práce a dodávky M</t>
  </si>
  <si>
    <t>22-M</t>
  </si>
  <si>
    <t>Montáže technologických zařízení pro dopravní stavby</t>
  </si>
  <si>
    <t>220182002</t>
  </si>
  <si>
    <t>Zatažení trubek do chráničky 110 mm ochranné z HDPE</t>
  </si>
  <si>
    <t>485254465</t>
  </si>
  <si>
    <t>12,000</t>
  </si>
  <si>
    <t>46-M</t>
  </si>
  <si>
    <t>Zemní práce při extr.mont.pracích</t>
  </si>
  <si>
    <t>460490012</t>
  </si>
  <si>
    <t>Krytí kabelů, spojek, koncovek a odbočnic kabelů výstražnou fólií z PVC včetně vyrovnání povrchu rýhy, rozvinutí a uložení fólie do rýhy, fólie šířky do 25cm</t>
  </si>
  <si>
    <t>-72578155</t>
  </si>
  <si>
    <t>8,576</t>
  </si>
  <si>
    <t>OD103_m3</t>
  </si>
  <si>
    <t>výkopy - odkop SO 103</t>
  </si>
  <si>
    <t>301,03</t>
  </si>
  <si>
    <t>R103_m3</t>
  </si>
  <si>
    <t>výkop rýhy SO 103</t>
  </si>
  <si>
    <t>34,908</t>
  </si>
  <si>
    <t>Z103_m3</t>
  </si>
  <si>
    <t>zásyp SO 103</t>
  </si>
  <si>
    <t>78,309</t>
  </si>
  <si>
    <t>103 - SO 103 - BUS zálivy  (Nezpůsobilé výdaje)</t>
  </si>
  <si>
    <t xml:space="preserve">    21 - Zakládání - úprava podloží a základové spáry, zlepšování vlastností hornin</t>
  </si>
  <si>
    <t>-1211136779</t>
  </si>
  <si>
    <t>"dle výkazu projektanta; část B"</t>
  </si>
  <si>
    <t>"viz, B3, Bilance ZP vč výkopu pro drenáže</t>
  </si>
  <si>
    <t>238,000</t>
  </si>
  <si>
    <t>(191*1,1)*0,30</t>
  </si>
  <si>
    <t>-761650083</t>
  </si>
  <si>
    <t>301,03*0,25 "Přepočtené koeficientem množství</t>
  </si>
  <si>
    <t>911912308</t>
  </si>
  <si>
    <t>"Přípojky PVC DN 150mm, Ž1 a Ž2"</t>
  </si>
  <si>
    <t>(0,80*1,50)*6,00</t>
  </si>
  <si>
    <t>"dopočet na šachty"</t>
  </si>
  <si>
    <t>((1,75-0,80)*1,75)*1,50*2</t>
  </si>
  <si>
    <t>"Přípojky PVC DN 100mm"</t>
  </si>
  <si>
    <t>(0,80*1,50)*18,00</t>
  </si>
  <si>
    <t>(0,80*0,70)*2,00</t>
  </si>
  <si>
    <t>339540471</t>
  </si>
  <si>
    <t>34,908*0,3 "Přepočtené koeficientem množství</t>
  </si>
  <si>
    <t>-306314450</t>
  </si>
  <si>
    <t>(1,50*2)*6,00</t>
  </si>
  <si>
    <t>((0,60*4)*1,50)*2</t>
  </si>
  <si>
    <t>(1,50*2)*18,000</t>
  </si>
  <si>
    <t>-2007712865</t>
  </si>
  <si>
    <t>1069438275</t>
  </si>
  <si>
    <t>-355044541</t>
  </si>
  <si>
    <t>-1132010156</t>
  </si>
  <si>
    <t>OD103_m3*(25-10)</t>
  </si>
  <si>
    <t>R103_m3*(25-10)</t>
  </si>
  <si>
    <t>-618423829</t>
  </si>
  <si>
    <t>1731826558</t>
  </si>
  <si>
    <t>OD103_m3*1,80</t>
  </si>
  <si>
    <t>R103_m3*1,80</t>
  </si>
  <si>
    <t>-1034708372</t>
  </si>
  <si>
    <t>"drenáže"</t>
  </si>
  <si>
    <t>0,50*105,00</t>
  </si>
  <si>
    <t>(0,80*(1,50-0,45))*6,00</t>
  </si>
  <si>
    <t>(0,80*(1,50-0,40))*18,00</t>
  </si>
  <si>
    <t>"uliční vpusti "</t>
  </si>
  <si>
    <t>(((1,75-0,80)*1,75)*1,50)*2</t>
  </si>
  <si>
    <t>-(PI*(0,275)^2*1,10)*2</t>
  </si>
  <si>
    <t>"Chránička kabelu DN 110"</t>
  </si>
  <si>
    <t>(0,80*(0,70-0,41))*2,00</t>
  </si>
  <si>
    <t>-1810268252</t>
  </si>
  <si>
    <t>Z103_m3*1,67*1,212*1,03</t>
  </si>
  <si>
    <t>1857559431</t>
  </si>
  <si>
    <t>"chránička kabelu D 110"</t>
  </si>
  <si>
    <t>(2,000*0,80)*(0,11+0,30)</t>
  </si>
  <si>
    <t>"viz. položka 871265221"</t>
  </si>
  <si>
    <t>"přípojky DN 100"</t>
  </si>
  <si>
    <t>(18,000*0,80)*(0,10+0,30)</t>
  </si>
  <si>
    <t>"přípojky DN 150, Ž1 a Ž2"</t>
  </si>
  <si>
    <t xml:space="preserve">(6,00*0,80)*(0,15+0,30)  </t>
  </si>
  <si>
    <t>-1935799508</t>
  </si>
  <si>
    <t>2033407373</t>
  </si>
  <si>
    <t>366,00  "viz, B3, Bilance ZP</t>
  </si>
  <si>
    <t>113106521</t>
  </si>
  <si>
    <t>Rozebrání dlažeb a dílců komunikací pro pěší, vozovek a ploch s přemístěním hmot na skládku na vzdálenost do 3 m nebo s naložením na dopravní prostředek vozovek a ploch, s jakoukoliv výplní spár v ploše jednotlivě přes 200 m2 z drobných kostek nebo odseků</t>
  </si>
  <si>
    <t>1495862398</t>
  </si>
  <si>
    <t>240,00</t>
  </si>
  <si>
    <t>732438767</t>
  </si>
  <si>
    <t>"žulová kostka š 16cm"</t>
  </si>
  <si>
    <t>100,00</t>
  </si>
  <si>
    <t>Zakládání - úprava podloží a základové spáry, zlepšování vlastností hornin</t>
  </si>
  <si>
    <t>211971121</t>
  </si>
  <si>
    <t>Zřízení opláštění výplně z geotextilie odvodňovacích žeber nebo trativodů v rýze nebo zářezu se stěnami svislými nebo šikmými o sklonu přes 1:2 při rozvinuté šířce opláštění do 2,5 m</t>
  </si>
  <si>
    <t>1154523382</t>
  </si>
  <si>
    <t>Poznámka k souboru cen:_x000D_
1. Ceny jsou určeny: a) pro jakékoliv druhy a rozměry geotextilií, b) i pro zřízení svislého drénu z jedné nebo více vrstev geotextilie přiložených na stěnu rýhy nebo zářezu, c) pro způsob spojování geotextilií přesahy. 2. Ceny nelze použít: a) pro zřízení opláštění výplně v zapažených rýhách; toto opláštění se oceňuje individuálně, b) pro knotové drény (geodrény); tyto drény se oceňují cenami souboru cen 211 97-21 Vpichování svislých konsolidačních prefabrikovaných drénů, c) pro zřízení vrstev z geotextilií; toto zřízení vrstev z geotextilií se ocení cenami souboru cen 213 14 Zřízení vrstvy z geotextilie. 3. V cenách jsou započteny i náklady na zřízení předepsaných přesahů a na potřebné zatěžování nebo připevňování geotextilie ke stěnám výkopu při provádění. 4. V cenách nejsou započteny náklady na dodání geotextilie; toto dodání se oceňuje ve specifikaci. Ztratné lze dohodnout ve výši 2 %. 5. Množství měrných jednotek: a) se určuje v m2 rozvinuté plochy opláštění bez jakýchkoliv přesahů. Při opláštění z více vrstev geotextilií se pro určení množství měrných jednotek oceňuje každá vrstva samostatně, b) pro dodání geotextilie oceňované ve specifikaci se určí v m2 geotextilie včetně přesahů a prořezů stanovených projektovou dokumentací.</t>
  </si>
  <si>
    <t>0,35*105,00  "okolo drenáže</t>
  </si>
  <si>
    <t>693111690</t>
  </si>
  <si>
    <t>textilie ÚV stabilizace 200 g/m2 do š 8,8 m</t>
  </si>
  <si>
    <t>-1048956374</t>
  </si>
  <si>
    <t>Poznámka k položce:
geotextilie netkané (polyesterová vlákna) 1.kvality s vyšší tepelnou odolností s vyšší odol.vůči ropným látkám než polypropylenová geotextilie plošná hmotnost min. 200 g/m2</t>
  </si>
  <si>
    <t>36,75*1,2 "Přepočtené koeficientem množství</t>
  </si>
  <si>
    <t>212572121</t>
  </si>
  <si>
    <t>Lože pro trativody z kameniva drobného těženého</t>
  </si>
  <si>
    <t>-1317512375</t>
  </si>
  <si>
    <t>Poznámka k souboru cen:_x000D_
1. V cenách jsou započteny i náklady na vyčištění dna rýh a na urovnání povrchu lože. 2. V ceně materiálu jsou započteny i náklady na prohození výkopku.</t>
  </si>
  <si>
    <t>0,05*105,00  "pod drenáž</t>
  </si>
  <si>
    <t>212755214</t>
  </si>
  <si>
    <t>Trativody bez lože z drenážních trubek plastových flexibilních D 100 mm</t>
  </si>
  <si>
    <t>-798052579</t>
  </si>
  <si>
    <t>Poznámka k souboru cen:_x000D_
1. Ceny jsou určeny pro uložení drenážních trubek do výkopu bez lože a obsypu. 2. Trativody včetně lože a obsypu trubek se ocení cenami souboru cen 212 75-2 . Trativody z drenážních trubek katalogu 827-1 Vedení trubní dálková a přípojná – vodovody a kanalizace.</t>
  </si>
  <si>
    <t>105,00</t>
  </si>
  <si>
    <t>Chránička kabelů z trub HDPE DN 110; D+M komplet</t>
  </si>
  <si>
    <t>-152230807</t>
  </si>
  <si>
    <t>2,00</t>
  </si>
  <si>
    <t>-495002839</t>
  </si>
  <si>
    <t>"viz. položka 388R99500; DN 110"</t>
  </si>
  <si>
    <t>(2,00*0,80)*0,10</t>
  </si>
  <si>
    <t>"viz. položka 871265221; DN 100"</t>
  </si>
  <si>
    <t>(18,00*0,80)*0,10</t>
  </si>
  <si>
    <t>"viz. položka 871315221; DN 150"</t>
  </si>
  <si>
    <t>(6,00*0,80)*0,10  "Ž1 a Ž2</t>
  </si>
  <si>
    <t>-1121077876</t>
  </si>
  <si>
    <t>"Plocha bus zálivů"</t>
  </si>
  <si>
    <t>95+96</t>
  </si>
  <si>
    <t>82644164</t>
  </si>
  <si>
    <t>(95+96)*1,20</t>
  </si>
  <si>
    <t>567114132</t>
  </si>
  <si>
    <t>Podklad ze směsi stmelené cementem SC bez dilatačních spár, s rozprostřením a zhutněním SC C 16/20 (PB II), po zhutnění tl. 120 mm</t>
  </si>
  <si>
    <t>-1339682555</t>
  </si>
  <si>
    <t>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t>
  </si>
  <si>
    <t>591241111</t>
  </si>
  <si>
    <t>Kladení dlažby z kostek s provedením lože do tl. 50 mm, s vyplněním spár, s dvojím beraněním a se smetením přebytečného materiálu na krajnici drobných z kamene, do lože z cementové malty</t>
  </si>
  <si>
    <t>-961089494</t>
  </si>
  <si>
    <t>1047270823</t>
  </si>
  <si>
    <t>"nová dlažba - předpoklad 10%"</t>
  </si>
  <si>
    <t>((191,00*0,10)*2,40)*0,10</t>
  </si>
  <si>
    <t>871265231</t>
  </si>
  <si>
    <t>Kanalizační potrubí z tvrdého PVC v otevřeném výkopu ve sklonu do 20 %, hladkého plnostěnného jednovrstvého, tuhost třídy SN 10 DN 110</t>
  </si>
  <si>
    <t>1212031164</t>
  </si>
  <si>
    <t>18,000</t>
  </si>
  <si>
    <t>731053849</t>
  </si>
  <si>
    <t>6,00    "Ž1 a Ž2</t>
  </si>
  <si>
    <t>-821616802</t>
  </si>
  <si>
    <t>2  "nové vpusti Ž1 a Ž2</t>
  </si>
  <si>
    <t>-532615853</t>
  </si>
  <si>
    <t>-1259573205</t>
  </si>
  <si>
    <t>592R238620</t>
  </si>
  <si>
    <t>Prefabrikáty pro uliční vpusti dílce betonové pro uliční vpusti skruže středové TBV-Q 450/300  45 x 30 x 5</t>
  </si>
  <si>
    <t>-1637793666</t>
  </si>
  <si>
    <t>351765155</t>
  </si>
  <si>
    <t>"dle výkazu projektanta, část B"</t>
  </si>
  <si>
    <t>"osazení litin.poklopů šachty od stáv. vpustí (SV7-9)"</t>
  </si>
  <si>
    <t>113829272</t>
  </si>
  <si>
    <t xml:space="preserve">Výrobky kanalizační litinové a ocelové šachtové poklopy z tvárné litiny poklop třída D </t>
  </si>
  <si>
    <t xml:space="preserve">400, kruhový rám 785,  vstup 600 mm </t>
  </si>
  <si>
    <t>1544697887</t>
  </si>
  <si>
    <t>"demontáž litin. mříží šachet od stáv. vpustí (SV7-9)"</t>
  </si>
  <si>
    <t>899R20111</t>
  </si>
  <si>
    <t>Osazení košů na bahno - kalové koše</t>
  </si>
  <si>
    <t>2072955114</t>
  </si>
  <si>
    <t>753156927</t>
  </si>
  <si>
    <t>731440590</t>
  </si>
  <si>
    <t>3  "šachty od stáv. vpustí (SV7-9)</t>
  </si>
  <si>
    <t>2105929131</t>
  </si>
  <si>
    <t>4  "šoupátka (plyn + voda)</t>
  </si>
  <si>
    <t>915121111</t>
  </si>
  <si>
    <t>Vodorovné dopravní značení stříkané barvou vodící čára bílá šířky 250 mm souvislá základní</t>
  </si>
  <si>
    <t>-1020607976</t>
  </si>
  <si>
    <t>15,000/0,250  "V4</t>
  </si>
  <si>
    <t>915121112</t>
  </si>
  <si>
    <t>Vodorovné dopravní značení stříkané barvou vodící čára bílá šířky 250 mm souvislá retroreflexní</t>
  </si>
  <si>
    <t>-1184565713</t>
  </si>
  <si>
    <t>60*2 "Přepočtené koeficientem množství</t>
  </si>
  <si>
    <t>410439050</t>
  </si>
  <si>
    <t>10,00     "V11a - BUS - vodorovné DZ, žlutá barva</t>
  </si>
  <si>
    <t>915131116</t>
  </si>
  <si>
    <t>Vodorovné dopravní značení stříkané barvou přechody pro chodce, šipky, symboly žluté retroreflexní</t>
  </si>
  <si>
    <t>791592929</t>
  </si>
  <si>
    <t>10*2 "Přepočtené koeficientem množství</t>
  </si>
  <si>
    <t>915611111</t>
  </si>
  <si>
    <t>Předznačení pro vodorovné značení stříkané barvou nebo prováděné z nátěrových hmot liniové dělicí čáry, vodicí proužky</t>
  </si>
  <si>
    <t>1511387517</t>
  </si>
  <si>
    <t>274179972</t>
  </si>
  <si>
    <t>-1442791951</t>
  </si>
  <si>
    <t>935R11412</t>
  </si>
  <si>
    <t>Štěrbinový odvodňovací betonový žlab se základem z betonu prostého a s obetonováním rozměru 450x500 mm bez obrubníku se spádem dna 0,5 %</t>
  </si>
  <si>
    <t>213758742</t>
  </si>
  <si>
    <t>Poznámka k souboru cen:_x000D_
1. V ceně jsou započteny i náklady na dodání štěrbinového žlabu včetně čistícího kusu, vpusťového kusu a záslepky, které jsou poměrově přepočteny na 1 bm žlabu.</t>
  </si>
  <si>
    <t>"Ž1 a Ž2"</t>
  </si>
  <si>
    <t>4,00*6+1,00*3</t>
  </si>
  <si>
    <t>6,3*6</t>
  </si>
  <si>
    <t>-520837088</t>
  </si>
  <si>
    <t>"viz. položka 113106521"</t>
  </si>
  <si>
    <t>240,00  "dlažební kostky 10/10/10 cm</t>
  </si>
  <si>
    <t>-218588002</t>
  </si>
  <si>
    <t>327943894</t>
  </si>
  <si>
    <t>0,300*(20-1)</t>
  </si>
  <si>
    <t>-2026135568</t>
  </si>
  <si>
    <t>"viz. položka 1131065121, žul. kostka  10/10/10cm"</t>
  </si>
  <si>
    <t>240,00*(0,320-0,240)</t>
  </si>
  <si>
    <t>2057997937</t>
  </si>
  <si>
    <t>19,200*(25-1)</t>
  </si>
  <si>
    <t>-1408996657</t>
  </si>
  <si>
    <t>"stávající rozebraná dlažba"</t>
  </si>
  <si>
    <t>"výměra viz. položka 591211111"</t>
  </si>
  <si>
    <t>(191,00*0,10)*2,40</t>
  </si>
  <si>
    <t>"--------------------------------------------------"</t>
  </si>
  <si>
    <t>"odvoz na skládku do 25km"</t>
  </si>
  <si>
    <t>"viz. položka 113203111"</t>
  </si>
  <si>
    <t>100,000*0,115</t>
  </si>
  <si>
    <t>1975307209</t>
  </si>
  <si>
    <t>"-------------------------------------------------------------"</t>
  </si>
  <si>
    <t>(240*0,10)*0,320*(25-1)</t>
  </si>
  <si>
    <t>(100,000*0,115)*(25-1)</t>
  </si>
  <si>
    <t>82717090</t>
  </si>
  <si>
    <t>-111058955</t>
  </si>
  <si>
    <t>19,200</t>
  </si>
  <si>
    <t>615151594</t>
  </si>
  <si>
    <t>-1051768085</t>
  </si>
  <si>
    <t>-1449489335</t>
  </si>
  <si>
    <t>2,000</t>
  </si>
  <si>
    <t>-1514274050</t>
  </si>
  <si>
    <t>O4HAm3</t>
  </si>
  <si>
    <t>Odkop SO 104 (Hlavní aktivita)</t>
  </si>
  <si>
    <t>66,47</t>
  </si>
  <si>
    <t xml:space="preserve">104 - SO 104 - Vjezdy </t>
  </si>
  <si>
    <t>104_1 - SO 104 - Vjezdy (Způsobilé výdaje - Hlavní aktivita)</t>
  </si>
  <si>
    <t xml:space="preserve">    97 - Prorážení otvorů a ostatní bourací práce</t>
  </si>
  <si>
    <t>-900569299</t>
  </si>
  <si>
    <t>12,78+6,39+3,02</t>
  </si>
  <si>
    <t>(123,00*1,20)*0,30</t>
  </si>
  <si>
    <t>694027650</t>
  </si>
  <si>
    <t>"předpoklad 25%</t>
  </si>
  <si>
    <t>O4HAm3*0,25</t>
  </si>
  <si>
    <t>16,618*0,25 "Přepočtené koeficientem množství</t>
  </si>
  <si>
    <t>129583619</t>
  </si>
  <si>
    <t>183083856</t>
  </si>
  <si>
    <t>O4HAm3*(25-10)</t>
  </si>
  <si>
    <t>888323267</t>
  </si>
  <si>
    <t>-131081328</t>
  </si>
  <si>
    <t>O4HAm3*1,80</t>
  </si>
  <si>
    <t>628969644</t>
  </si>
  <si>
    <t>"plocha pod chodníkem"</t>
  </si>
  <si>
    <t>73,00+36,50+11,60</t>
  </si>
  <si>
    <t>113106161</t>
  </si>
  <si>
    <t xml:space="preserve">Rozebrání dlažeb a dílců komunikací pro pěší, vozovek a ploch s přemístěním hmot na skládku na vzdálenost do 3 m nebo s naložením na dopravní prostředek vozovek a ploch, s jakoukoliv výplní spár v ploše jednotlivě do 50 m2 z drobných kostek nebo odseků s </t>
  </si>
  <si>
    <t>1465097737</t>
  </si>
  <si>
    <t>0+44+13     "žulová kostka 10/10/10cm, vjezd v chodníku</t>
  </si>
  <si>
    <t>60846591</t>
  </si>
  <si>
    <t>77+0+0          "žulová kostka 10/10/10cm, vjezd v chodníku</t>
  </si>
  <si>
    <t>-1788528465</t>
  </si>
  <si>
    <t>"Plocha vjezdů pod chodníkem"</t>
  </si>
  <si>
    <t>123,00</t>
  </si>
  <si>
    <t>934912554</t>
  </si>
  <si>
    <t>123,00*1,20</t>
  </si>
  <si>
    <t>591141111</t>
  </si>
  <si>
    <t>Kladení dlažby z kostek s provedením lože do tl. 50 mm, s vyplněním spár, s dvojím beraněním a se smetením přebytečného materiálu na krajnici velkých z kamene, do lože z cementové malty</t>
  </si>
  <si>
    <t>-502334833</t>
  </si>
  <si>
    <t>"Plocha vjezdů pod chodníkem;  100% nové dlažby"</t>
  </si>
  <si>
    <t>"součet ploch z projektu"</t>
  </si>
  <si>
    <t>4,00*4+5,00*7+6,00*5+12,00*1</t>
  </si>
  <si>
    <t>532337236</t>
  </si>
  <si>
    <t>Poznámka k položce:
Výrobky lomařské a kamenické pro komunikace (kostky dlažební, krajníky a obrubníky) kostka dlažební velká žula (materiálová skupina I/2)  20/10/8 cm  tř. II šedá
1m3 = 2,400t</t>
  </si>
  <si>
    <t>"viz. položka 591141111"</t>
  </si>
  <si>
    <t>((93,00*0,08)*2,400)*1,01</t>
  </si>
  <si>
    <t>1501877426</t>
  </si>
  <si>
    <t>"Plocha varovného pásu;  100% nové dlažby"</t>
  </si>
  <si>
    <t>17,50+9,50+3,00</t>
  </si>
  <si>
    <t>-579452026</t>
  </si>
  <si>
    <t>((30,00*0,10)*2,40)*1,03</t>
  </si>
  <si>
    <t>-1815173063</t>
  </si>
  <si>
    <t>(93,00+30,00)*1,20</t>
  </si>
  <si>
    <t>Prorážení otvorů a ostatní bourací práce</t>
  </si>
  <si>
    <t>2054716297</t>
  </si>
  <si>
    <t>57,000  "dlažební kostky 10/10/10 cm</t>
  </si>
  <si>
    <t>77,000  "dlažební kostky 10/10/10 cm</t>
  </si>
  <si>
    <t>-1703876305</t>
  </si>
  <si>
    <t>"viz. položka 113106161, žul. kostka  10/10/10cm"</t>
  </si>
  <si>
    <t>57,000*(0,320-0,240)</t>
  </si>
  <si>
    <t>77,00*(0,320-0,240)</t>
  </si>
  <si>
    <t>-1703980052</t>
  </si>
  <si>
    <t>10,720*(25-1)</t>
  </si>
  <si>
    <t>-911381352</t>
  </si>
  <si>
    <t>57,000*0,320</t>
  </si>
  <si>
    <t>77,000*0,320</t>
  </si>
  <si>
    <t>-10,720</t>
  </si>
  <si>
    <t>"pro SO 104 Vjezdy (Vedlejší aktivita) a investorovi"</t>
  </si>
  <si>
    <t>441259365</t>
  </si>
  <si>
    <t>"viz. položka 113106161+113106221"</t>
  </si>
  <si>
    <t>((57,00+77,00)*0,10)*0,320*(25-1)</t>
  </si>
  <si>
    <t>1713019002</t>
  </si>
  <si>
    <t>(93,00*0,10)*2,40</t>
  </si>
  <si>
    <t>-1401862749</t>
  </si>
  <si>
    <t>10,72</t>
  </si>
  <si>
    <t>-1133028816</t>
  </si>
  <si>
    <t>O4VAm3</t>
  </si>
  <si>
    <t xml:space="preserve">Odkopávka SO 104 (Vedlejší aktivita) </t>
  </si>
  <si>
    <t>79,06</t>
  </si>
  <si>
    <t>R4VAm3</t>
  </si>
  <si>
    <t>Rýha SO 104 (Vedlejší aktivita)</t>
  </si>
  <si>
    <t>12,32</t>
  </si>
  <si>
    <t>Z4VAm3</t>
  </si>
  <si>
    <t>Zásyp nakupovaným materiálem</t>
  </si>
  <si>
    <t>5,104</t>
  </si>
  <si>
    <t>104_2 - SO 104 - Vjezdy (Nezpůsobilé výdaje)</t>
  </si>
  <si>
    <t>-806745078</t>
  </si>
  <si>
    <t>15,31+5,55+4,92</t>
  </si>
  <si>
    <t>(148,00*1,20)*0,30</t>
  </si>
  <si>
    <t>1465315833</t>
  </si>
  <si>
    <t>"Předpoklad 25%"</t>
  </si>
  <si>
    <t>O4VAm3*0,25</t>
  </si>
  <si>
    <t>-798052245</t>
  </si>
  <si>
    <t>(0,80*0,70)*22,00</t>
  </si>
  <si>
    <t>-1341783984</t>
  </si>
  <si>
    <t>R4VAm3*0,30</t>
  </si>
  <si>
    <t>-1495319127</t>
  </si>
  <si>
    <t>-1221162359</t>
  </si>
  <si>
    <t>O4VAm3*(25-10)</t>
  </si>
  <si>
    <t>R4VAm3*(25-10)</t>
  </si>
  <si>
    <t>106661157</t>
  </si>
  <si>
    <t>-667146147</t>
  </si>
  <si>
    <t>O4VAm3*1,80</t>
  </si>
  <si>
    <t>R4VAm3*1,80</t>
  </si>
  <si>
    <t>181762599</t>
  </si>
  <si>
    <t>(0,80*(0,70-0,41))*22,00</t>
  </si>
  <si>
    <t>-837997867</t>
  </si>
  <si>
    <t>Z4VAm3*1,67*1,212*1,03</t>
  </si>
  <si>
    <t>905737599</t>
  </si>
  <si>
    <t>87,50+31,70+28,10</t>
  </si>
  <si>
    <t>1569276706</t>
  </si>
  <si>
    <t>70,00  "odseková žulová dlažba tl. cca 10 cm</t>
  </si>
  <si>
    <t>1873533515</t>
  </si>
  <si>
    <t>5,000  "beton. dl. 40x40 cm</t>
  </si>
  <si>
    <t>977527018</t>
  </si>
  <si>
    <t>23+0+0      "žulová kostka 10/10/10cm, v rámci vozovky</t>
  </si>
  <si>
    <t>0+38+0      "žulová kostka 10/10/10cm, před a za chodníkem</t>
  </si>
  <si>
    <t>-245337469</t>
  </si>
  <si>
    <t>118+0+56      "žulová kostka 10/10/10cm, před a za chodníkem</t>
  </si>
  <si>
    <t>113107136</t>
  </si>
  <si>
    <t>Odstranění podkladů nebo krytů s přemístěním hmot na skládku na vzdálenost do 3 m nebo s naložením na dopravní prostředek v ploše jednotlivě do 50 m2 z betonu vyztuženého sítěmi, o tl. vrstvy přes 100 do 150 mm</t>
  </si>
  <si>
    <t>-1057624769</t>
  </si>
  <si>
    <t>11,000  "tl. 150mm, betony ve vjezdech"</t>
  </si>
  <si>
    <t>1820442786</t>
  </si>
  <si>
    <t>0+10+12</t>
  </si>
  <si>
    <t>1388577740</t>
  </si>
  <si>
    <t>"Plocha vjezdů; za a před chodníkem"</t>
  </si>
  <si>
    <t>"viz. položka 591241111"</t>
  </si>
  <si>
    <t>148,00</t>
  </si>
  <si>
    <t>-239453360</t>
  </si>
  <si>
    <t>148,00*1,2</t>
  </si>
  <si>
    <t>567114112</t>
  </si>
  <si>
    <t>Podklad ze směsi stmelené cementem SC bez dilatačních spár, s rozprostřením a zhutněním SC C 16/20 (PB II), po zhutnění tl. 100 mm</t>
  </si>
  <si>
    <t>-512026743</t>
  </si>
  <si>
    <t>7,00+0+0  "přebetonování vjezdu</t>
  </si>
  <si>
    <t>506857567</t>
  </si>
  <si>
    <t>"předláždění stávajícch vjezdů ŽK 10/10/10"</t>
  </si>
  <si>
    <t>"součet ploch dle projektu"</t>
  </si>
  <si>
    <t>"použít stávající vybouranou žul. dlažbu 10/10/10"</t>
  </si>
  <si>
    <t>(6,64+6,76+8,31+7,44+8,47+8,78+7,7+7,4+4,45)</t>
  </si>
  <si>
    <t>8,24+(8,51+9,16)</t>
  </si>
  <si>
    <t>7,20</t>
  </si>
  <si>
    <t>-1979105336</t>
  </si>
  <si>
    <t>13+15+9+5+13+4+6+8+7</t>
  </si>
  <si>
    <t>9+8+7+9+9+8+8+10</t>
  </si>
  <si>
    <t>498116781</t>
  </si>
  <si>
    <t>5,000 "použít stáv. bet. dlažbu 40x40cm</t>
  </si>
  <si>
    <t>1934185442</t>
  </si>
  <si>
    <t>1126330194</t>
  </si>
  <si>
    <t>20+9+0                "bet. obrubník</t>
  </si>
  <si>
    <t>67+20+12            "snížený bet. obrubník</t>
  </si>
  <si>
    <t>(22+1+4)*0,80*2  "obloukový obrubník</t>
  </si>
  <si>
    <t>-1518359799</t>
  </si>
  <si>
    <t>29,00</t>
  </si>
  <si>
    <t>-423701635</t>
  </si>
  <si>
    <t>99,00</t>
  </si>
  <si>
    <t>-779277002</t>
  </si>
  <si>
    <t>27*2</t>
  </si>
  <si>
    <t>-544984604</t>
  </si>
  <si>
    <t>47+15+29  "chodníková obruba 8/20/100 cm</t>
  </si>
  <si>
    <t>609380412</t>
  </si>
  <si>
    <t>91,00</t>
  </si>
  <si>
    <t>589902085</t>
  </si>
  <si>
    <t>2,90+9,90+9,10+(43,20*0,10)</t>
  </si>
  <si>
    <t xml:space="preserve">-(171,200*0,06720)  </t>
  </si>
  <si>
    <t>-(91,00*0,0560)</t>
  </si>
  <si>
    <t>879007909</t>
  </si>
  <si>
    <t>148,00*1,20</t>
  </si>
  <si>
    <t>979054442</t>
  </si>
  <si>
    <t>Očištění vybouraných prvků komunikací od spojovacího materiálu s odklizením a uložením očištěných hmot a spojovacího materiálu na skládku na vzdálenost do 10 m dlaždic, desek nebo tvarovek s původním vyplněním spár cementovou maltou</t>
  </si>
  <si>
    <t>-835491765</t>
  </si>
  <si>
    <t>Poznámka k souboru cen:_x000D_
1. Ceny 05-4441 a 05-4442 jsou určeny jen pro očištění vybouraných dlaždic, desek nebo tvarovek uložených do lože ze sypkého materiálu bez pojiva. 2. Přemístění vybouraných obrubníků, krajníků, desek nebo dílců na vzdálenost přes 10 m se oceňuje cenami souboru cen 997 22-1 Vodorovná doprava vybouraných hmot.</t>
  </si>
  <si>
    <t>"viz. položka 113106121"</t>
  </si>
  <si>
    <t>-1856792209</t>
  </si>
  <si>
    <t>61,000  "dlažební kostky 10/10/10 cm</t>
  </si>
  <si>
    <t>174,000  "dlažební kostky 10/10/10 cm</t>
  </si>
  <si>
    <t>-1718063848</t>
  </si>
  <si>
    <t>61,000*(0,320-0,240)</t>
  </si>
  <si>
    <t>174,00*(0,320-0,240)</t>
  </si>
  <si>
    <t>213851837</t>
  </si>
  <si>
    <t>18,800*(25-1)</t>
  </si>
  <si>
    <t>1015918907</t>
  </si>
  <si>
    <t>"Dovoz na meziskládku a zpět"</t>
  </si>
  <si>
    <t>"stávající rozebraná dlažba ŽK 101/10/10"</t>
  </si>
  <si>
    <t>(61+174)*0,10 *2,40</t>
  </si>
  <si>
    <t>"viz. položka 591211111+591241111"</t>
  </si>
  <si>
    <t>"SO 104 Vedlejší aktivita"</t>
  </si>
  <si>
    <t>((99,060+148,00-61,00-174,00)*0,10)*2,40</t>
  </si>
  <si>
    <t>"viz. položka  113105113, odsek.žulová dlažba tl. cca 10 cm"</t>
  </si>
  <si>
    <t>70,00*0,586</t>
  </si>
  <si>
    <t>"viz. položka  113107136, bet. podklad tl. 150mm"</t>
  </si>
  <si>
    <t>11,00*0,229</t>
  </si>
  <si>
    <t>2144802184</t>
  </si>
  <si>
    <t>((61,00+174,00)*0,10)*0,320*(25-1)</t>
  </si>
  <si>
    <t>(70,00*0,586)*(25-1)</t>
  </si>
  <si>
    <t>(11,00*0,229)*(25-1)</t>
  </si>
  <si>
    <t>922887228</t>
  </si>
  <si>
    <t>"viz. položka 113106121, 40x40cm"</t>
  </si>
  <si>
    <t>5,000*0,255</t>
  </si>
  <si>
    <t>937438121</t>
  </si>
  <si>
    <t>(99,060*0,10)*2,40</t>
  </si>
  <si>
    <t>"výměra viz. položka 591241111"</t>
  </si>
  <si>
    <t>(148,000*0,10)*2,40</t>
  </si>
  <si>
    <t>-8514917</t>
  </si>
  <si>
    <t>-1262919738</t>
  </si>
  <si>
    <t>18,800</t>
  </si>
  <si>
    <t>767179852</t>
  </si>
  <si>
    <t>824028769</t>
  </si>
  <si>
    <t>22,00</t>
  </si>
  <si>
    <t>926579334</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</si>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</sst>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4">
    <font>
      <sz val="8"/>
      <name val="Trebuchet MS"/>
      <family val="2"/>
    </font>
    <font>
      <sz val="8"/>
      <color rgb="FF969696"/>
      <name val="Trebuchet MS"/>
    </font>
    <font>
      <sz val="9"/>
      <name val="Trebuchet MS"/>
    </font>
    <font>
      <b/>
      <sz val="12"/>
      <name val="Trebuchet MS"/>
    </font>
    <font>
      <sz val="11"/>
      <name val="Trebuchet MS"/>
    </font>
    <font>
      <sz val="10"/>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name val="Trebuchet MS"/>
      <charset val="238"/>
    </font>
    <font>
      <sz val="8"/>
      <color rgb="FFFAE682"/>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b/>
      <sz val="10"/>
      <color rgb="FF003366"/>
      <name val="Trebuchet MS"/>
    </font>
    <font>
      <sz val="10"/>
      <color rgb="FF969696"/>
      <name val="Trebuchet MS"/>
    </font>
    <font>
      <sz val="10"/>
      <color theme="1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sz val="8"/>
      <color rgb="FF800080"/>
      <name val="Trebuchet MS"/>
    </font>
    <font>
      <sz val="8"/>
      <color rgb="FFFF0000"/>
      <name val="Trebuchet MS"/>
    </font>
    <font>
      <sz val="8"/>
      <color rgb="FF000000"/>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none"/>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2" fillId="0" borderId="0" applyNumberFormat="0" applyFill="0" applyBorder="0" applyAlignment="0" applyProtection="0"/>
  </cellStyleXfs>
  <cellXfs count="426">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4" fillId="3" borderId="0" xfId="0" applyFont="1" applyFill="1" applyAlignment="1" applyProtection="1">
      <alignment horizontal="left" vertical="center"/>
    </xf>
    <xf numFmtId="0" fontId="5" fillId="3" borderId="0" xfId="0" applyFont="1" applyFill="1" applyAlignment="1" applyProtection="1">
      <alignment vertical="center"/>
    </xf>
    <xf numFmtId="0" fontId="15" fillId="3" borderId="0" xfId="0" applyFont="1" applyFill="1" applyAlignment="1" applyProtection="1">
      <alignment horizontal="left" vertical="center"/>
    </xf>
    <xf numFmtId="0" fontId="16" fillId="3" borderId="0" xfId="1" applyFont="1" applyFill="1" applyAlignment="1" applyProtection="1">
      <alignment vertical="center"/>
    </xf>
    <xf numFmtId="0" fontId="52" fillId="3" borderId="0" xfId="1" applyFill="1"/>
    <xf numFmtId="0" fontId="0" fillId="3" borderId="0" xfId="0" applyFill="1"/>
    <xf numFmtId="0" fontId="14" fillId="3" borderId="0" xfId="0" applyFont="1" applyFill="1" applyAlignment="1">
      <alignment horizontal="left" vertical="center"/>
    </xf>
    <xf numFmtId="0" fontId="14"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7" fillId="0" borderId="0" xfId="0" applyFont="1" applyBorder="1" applyAlignment="1" applyProtection="1">
      <alignment horizontal="left" vertical="center"/>
    </xf>
    <xf numFmtId="0" fontId="0" fillId="0" borderId="6" xfId="0" applyBorder="1" applyProtection="1"/>
    <xf numFmtId="0" fontId="18" fillId="0" borderId="0" xfId="0" applyFont="1" applyAlignment="1">
      <alignment horizontal="left" vertical="center"/>
    </xf>
    <xf numFmtId="0" fontId="19" fillId="0" borderId="0" xfId="0" applyFont="1" applyAlignment="1">
      <alignment horizontal="left" vertical="center"/>
    </xf>
    <xf numFmtId="0" fontId="20"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20" fillId="0" borderId="0" xfId="0" applyFont="1" applyBorder="1" applyAlignment="1" applyProtection="1">
      <alignment horizontal="left" vertical="center"/>
    </xf>
    <xf numFmtId="0" fontId="2" fillId="4" borderId="0" xfId="0" applyFont="1" applyFill="1" applyBorder="1" applyAlignment="1" applyProtection="1">
      <alignment horizontal="left" vertical="center"/>
      <protection locked="0"/>
    </xf>
    <xf numFmtId="49" fontId="2" fillId="4"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2"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0" fillId="5" borderId="10" xfId="0" applyFont="1" applyFill="1" applyBorder="1" applyAlignment="1" applyProtection="1">
      <alignment vertical="center"/>
    </xf>
    <xf numFmtId="0" fontId="3" fillId="5" borderId="10" xfId="0" applyFont="1" applyFill="1" applyBorder="1" applyAlignment="1" applyProtection="1">
      <alignment horizontal="center" vertical="center"/>
    </xf>
    <xf numFmtId="0" fontId="0" fillId="5"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7"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20"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3"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6" borderId="10" xfId="0" applyFont="1" applyFill="1" applyBorder="1" applyAlignment="1" applyProtection="1">
      <alignment vertical="center"/>
    </xf>
    <xf numFmtId="0" fontId="2" fillId="6" borderId="11" xfId="0" applyFont="1" applyFill="1" applyBorder="1" applyAlignment="1" applyProtection="1">
      <alignment horizontal="center" vertical="center"/>
    </xf>
    <xf numFmtId="0" fontId="20" fillId="0" borderId="20" xfId="0" applyFont="1" applyBorder="1" applyAlignment="1" applyProtection="1">
      <alignment horizontal="center" vertical="center" wrapText="1"/>
    </xf>
    <xf numFmtId="0" fontId="20" fillId="0" borderId="21" xfId="0" applyFont="1" applyBorder="1" applyAlignment="1" applyProtection="1">
      <alignment horizontal="center" vertical="center" wrapText="1"/>
    </xf>
    <xf numFmtId="0" fontId="20"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0" fontId="3" fillId="0" borderId="0" xfId="0" applyFont="1" applyAlignment="1" applyProtection="1">
      <alignment horizontal="center" vertical="center"/>
    </xf>
    <xf numFmtId="4" fontId="24" fillId="0" borderId="18" xfId="0" applyNumberFormat="1" applyFont="1" applyBorder="1" applyAlignment="1" applyProtection="1">
      <alignment vertical="center"/>
    </xf>
    <xf numFmtId="4" fontId="24" fillId="0" borderId="0" xfId="0" applyNumberFormat="1" applyFont="1" applyBorder="1" applyAlignment="1" applyProtection="1">
      <alignment vertical="center"/>
    </xf>
    <xf numFmtId="166" fontId="24" fillId="0" borderId="0" xfId="0" applyNumberFormat="1" applyFont="1" applyBorder="1" applyAlignment="1" applyProtection="1">
      <alignment vertical="center"/>
    </xf>
    <xf numFmtId="4" fontId="24" fillId="0" borderId="19" xfId="0" applyNumberFormat="1" applyFont="1" applyBorder="1" applyAlignment="1" applyProtection="1">
      <alignment vertical="center"/>
    </xf>
    <xf numFmtId="0" fontId="3"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4" fillId="0" borderId="5" xfId="0" applyFont="1" applyBorder="1" applyAlignment="1" applyProtection="1">
      <alignment vertical="center"/>
    </xf>
    <xf numFmtId="0" fontId="28" fillId="0" borderId="0" xfId="0" applyFont="1" applyAlignment="1" applyProtection="1">
      <alignment vertical="center"/>
    </xf>
    <xf numFmtId="0" fontId="29" fillId="0" borderId="0" xfId="0" applyFont="1" applyAlignment="1" applyProtection="1">
      <alignment vertical="center"/>
    </xf>
    <xf numFmtId="0" fontId="30" fillId="0" borderId="0" xfId="0" applyFont="1" applyAlignment="1" applyProtection="1">
      <alignment horizontal="center" vertical="center"/>
    </xf>
    <xf numFmtId="0" fontId="4" fillId="0" borderId="5" xfId="0" applyFont="1" applyBorder="1" applyAlignment="1">
      <alignment vertical="center"/>
    </xf>
    <xf numFmtId="4" fontId="31" fillId="0" borderId="18" xfId="0" applyNumberFormat="1" applyFont="1" applyBorder="1" applyAlignment="1" applyProtection="1">
      <alignment vertical="center"/>
    </xf>
    <xf numFmtId="4" fontId="31" fillId="0" borderId="0" xfId="0" applyNumberFormat="1" applyFont="1" applyBorder="1" applyAlignment="1" applyProtection="1">
      <alignment vertical="center"/>
    </xf>
    <xf numFmtId="166" fontId="31" fillId="0" borderId="0" xfId="0" applyNumberFormat="1" applyFont="1" applyBorder="1" applyAlignment="1" applyProtection="1">
      <alignment vertical="center"/>
    </xf>
    <xf numFmtId="4" fontId="31" fillId="0" borderId="19" xfId="0" applyNumberFormat="1" applyFont="1" applyBorder="1" applyAlignment="1" applyProtection="1">
      <alignment vertical="center"/>
    </xf>
    <xf numFmtId="0" fontId="4" fillId="0" borderId="0" xfId="0" applyFont="1" applyAlignment="1">
      <alignment horizontal="left" vertical="center"/>
    </xf>
    <xf numFmtId="0" fontId="5" fillId="0" borderId="5" xfId="0" applyFont="1" applyBorder="1" applyAlignment="1" applyProtection="1">
      <alignment vertical="center"/>
    </xf>
    <xf numFmtId="0" fontId="7" fillId="0" borderId="0" xfId="0" applyFont="1" applyAlignment="1" applyProtection="1">
      <alignment vertical="center"/>
    </xf>
    <xf numFmtId="0" fontId="5" fillId="0" borderId="0" xfId="0" applyFont="1" applyAlignment="1" applyProtection="1">
      <alignment horizontal="center" vertical="center"/>
    </xf>
    <xf numFmtId="0" fontId="5" fillId="0" borderId="5" xfId="0" applyFont="1" applyBorder="1" applyAlignment="1">
      <alignment vertical="center"/>
    </xf>
    <xf numFmtId="4" fontId="33" fillId="0" borderId="18" xfId="0" applyNumberFormat="1" applyFont="1" applyBorder="1" applyAlignment="1" applyProtection="1">
      <alignment vertical="center"/>
    </xf>
    <xf numFmtId="4" fontId="33" fillId="0" borderId="0" xfId="0" applyNumberFormat="1" applyFont="1" applyBorder="1" applyAlignment="1" applyProtection="1">
      <alignment vertical="center"/>
    </xf>
    <xf numFmtId="166" fontId="33" fillId="0" borderId="0" xfId="0" applyNumberFormat="1" applyFont="1" applyBorder="1" applyAlignment="1" applyProtection="1">
      <alignment vertical="center"/>
    </xf>
    <xf numFmtId="4" fontId="33" fillId="0" borderId="19" xfId="0" applyNumberFormat="1" applyFont="1" applyBorder="1" applyAlignment="1" applyProtection="1">
      <alignment vertical="center"/>
    </xf>
    <xf numFmtId="0" fontId="5" fillId="0" borderId="0" xfId="0" applyFont="1" applyAlignment="1">
      <alignment horizontal="left" vertical="center"/>
    </xf>
    <xf numFmtId="4" fontId="33" fillId="0" borderId="23" xfId="0" applyNumberFormat="1" applyFont="1" applyBorder="1" applyAlignment="1" applyProtection="1">
      <alignment vertical="center"/>
    </xf>
    <xf numFmtId="4" fontId="33" fillId="0" borderId="24" xfId="0" applyNumberFormat="1" applyFont="1" applyBorder="1" applyAlignment="1" applyProtection="1">
      <alignment vertical="center"/>
    </xf>
    <xf numFmtId="166" fontId="33" fillId="0" borderId="24" xfId="0" applyNumberFormat="1" applyFont="1" applyBorder="1" applyAlignment="1" applyProtection="1">
      <alignment vertical="center"/>
    </xf>
    <xf numFmtId="4" fontId="33" fillId="0" borderId="25" xfId="0" applyNumberFormat="1" applyFont="1" applyBorder="1" applyAlignment="1" applyProtection="1">
      <alignment vertical="center"/>
    </xf>
    <xf numFmtId="0" fontId="0" fillId="0" borderId="0" xfId="0" applyProtection="1">
      <protection locked="0"/>
    </xf>
    <xf numFmtId="0" fontId="5" fillId="3" borderId="0" xfId="0" applyFont="1" applyFill="1" applyAlignment="1">
      <alignment vertical="center"/>
    </xf>
    <xf numFmtId="0" fontId="15" fillId="3" borderId="0" xfId="0" applyFont="1" applyFill="1" applyAlignment="1">
      <alignment horizontal="left" vertical="center"/>
    </xf>
    <xf numFmtId="0" fontId="34" fillId="3" borderId="0" xfId="1" applyFont="1" applyFill="1" applyAlignment="1">
      <alignment vertical="center"/>
    </xf>
    <xf numFmtId="0" fontId="5"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20"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2" fillId="0" borderId="0" xfId="0" applyFont="1" applyBorder="1" applyAlignment="1" applyProtection="1">
      <alignment horizontal="left" vertical="center"/>
    </xf>
    <xf numFmtId="4" fontId="25"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pplyProtection="1">
      <alignment vertical="center"/>
    </xf>
    <xf numFmtId="0" fontId="3" fillId="6" borderId="9" xfId="0" applyFont="1" applyFill="1" applyBorder="1" applyAlignment="1" applyProtection="1">
      <alignment horizontal="left" vertical="center"/>
    </xf>
    <xf numFmtId="0" fontId="3" fillId="6" borderId="10" xfId="0" applyFont="1" applyFill="1" applyBorder="1" applyAlignment="1" applyProtection="1">
      <alignment horizontal="right" vertical="center"/>
    </xf>
    <xf numFmtId="0" fontId="3" fillId="6" borderId="10" xfId="0" applyFont="1" applyFill="1" applyBorder="1" applyAlignment="1" applyProtection="1">
      <alignment horizontal="center" vertical="center"/>
    </xf>
    <xf numFmtId="0" fontId="0" fillId="6" borderId="10" xfId="0" applyFont="1" applyFill="1" applyBorder="1" applyAlignment="1" applyProtection="1">
      <alignment vertical="center"/>
      <protection locked="0"/>
    </xf>
    <xf numFmtId="4" fontId="3" fillId="6" borderId="10" xfId="0" applyNumberFormat="1" applyFont="1" applyFill="1" applyBorder="1" applyAlignment="1" applyProtection="1">
      <alignment vertical="center"/>
    </xf>
    <xf numFmtId="0" fontId="0" fillId="6"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pplyProtection="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pplyProtection="1">
      <alignment horizontal="right" vertical="center"/>
    </xf>
    <xf numFmtId="0" fontId="0" fillId="6" borderId="6" xfId="0" applyFont="1" applyFill="1" applyBorder="1" applyAlignment="1" applyProtection="1">
      <alignment vertical="center"/>
    </xf>
    <xf numFmtId="0" fontId="35" fillId="0" borderId="0" xfId="0" applyFont="1" applyBorder="1" applyAlignment="1" applyProtection="1">
      <alignment horizontal="lef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7" fillId="0" borderId="5" xfId="0" applyFont="1" applyBorder="1" applyAlignment="1" applyProtection="1">
      <alignment vertical="center"/>
    </xf>
    <xf numFmtId="0" fontId="7" fillId="0" borderId="0" xfId="0" applyFont="1" applyBorder="1" applyAlignment="1" applyProtection="1">
      <alignment vertical="center"/>
    </xf>
    <xf numFmtId="0" fontId="7" fillId="0" borderId="24" xfId="0" applyFont="1" applyBorder="1" applyAlignment="1" applyProtection="1">
      <alignment horizontal="left" vertical="center"/>
    </xf>
    <xf numFmtId="0" fontId="7" fillId="0" borderId="24" xfId="0" applyFont="1" applyBorder="1" applyAlignment="1" applyProtection="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pplyProtection="1">
      <alignment vertical="center"/>
    </xf>
    <xf numFmtId="0" fontId="7"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20"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36" fillId="6" borderId="21"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5" fillId="0" borderId="0" xfId="0" applyNumberFormat="1" applyFont="1" applyAlignment="1" applyProtection="1"/>
    <xf numFmtId="166" fontId="37" fillId="0" borderId="16" xfId="0" applyNumberFormat="1" applyFont="1" applyBorder="1" applyAlignment="1" applyProtection="1"/>
    <xf numFmtId="166" fontId="37" fillId="0" borderId="17" xfId="0" applyNumberFormat="1" applyFont="1" applyBorder="1" applyAlignment="1" applyProtection="1"/>
    <xf numFmtId="4" fontId="38" fillId="0" borderId="0" xfId="0" applyNumberFormat="1" applyFont="1" applyAlignment="1">
      <alignment vertical="center"/>
    </xf>
    <xf numFmtId="0" fontId="8" fillId="0" borderId="5"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5" xfId="0" applyFont="1" applyBorder="1" applyAlignment="1"/>
    <xf numFmtId="0" fontId="8" fillId="0" borderId="18"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9"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8" fillId="0" borderId="0" xfId="0" applyFont="1" applyBorder="1" applyAlignment="1" applyProtection="1">
      <alignment horizontal="left"/>
    </xf>
    <xf numFmtId="0" fontId="7" fillId="0" borderId="0" xfId="0" applyFont="1" applyBorder="1" applyAlignment="1" applyProtection="1">
      <alignment horizontal="left"/>
    </xf>
    <xf numFmtId="4" fontId="7" fillId="0" borderId="0" xfId="0" applyNumberFormat="1" applyFont="1" applyBorder="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4"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4"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9" fillId="0" borderId="0" xfId="0" applyFont="1" applyAlignment="1" applyProtection="1">
      <alignment horizontal="left" vertical="center"/>
    </xf>
    <xf numFmtId="0" fontId="40" fillId="0" borderId="0" xfId="0" applyFont="1" applyAlignment="1" applyProtection="1">
      <alignment vertical="center" wrapText="1"/>
    </xf>
    <xf numFmtId="0" fontId="0" fillId="0" borderId="18" xfId="0" applyFont="1" applyBorder="1" applyAlignment="1" applyProtection="1">
      <alignmen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41" fillId="0" borderId="0" xfId="0" applyFont="1" applyAlignment="1" applyProtection="1">
      <alignment horizontal="left" vertical="center"/>
    </xf>
    <xf numFmtId="0" fontId="41" fillId="0" borderId="0" xfId="0" applyFont="1" applyAlignment="1" applyProtection="1">
      <alignment horizontal="left" vertical="center" wrapText="1"/>
    </xf>
    <xf numFmtId="0" fontId="9" fillId="0" borderId="0" xfId="0" applyFont="1" applyAlignment="1" applyProtection="1">
      <alignment horizontal="lef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11" fillId="0" borderId="5" xfId="0" applyFont="1" applyBorder="1" applyAlignment="1" applyProtection="1">
      <alignment vertical="center"/>
    </xf>
    <xf numFmtId="0" fontId="11" fillId="0" borderId="0" xfId="0" applyFont="1" applyAlignment="1" applyProtection="1">
      <alignment vertical="center"/>
    </xf>
    <xf numFmtId="0" fontId="39" fillId="0" borderId="0" xfId="0" applyFont="1" applyBorder="1" applyAlignment="1" applyProtection="1">
      <alignment horizontal="left" vertical="center"/>
    </xf>
    <xf numFmtId="0" fontId="42" fillId="0" borderId="0" xfId="0" applyFont="1" applyBorder="1" applyAlignment="1" applyProtection="1">
      <alignment horizontal="left" vertical="center"/>
    </xf>
    <xf numFmtId="0" fontId="42" fillId="0" borderId="0" xfId="0" applyFont="1" applyBorder="1" applyAlignment="1" applyProtection="1">
      <alignment horizontal="left" vertical="center" wrapText="1"/>
    </xf>
    <xf numFmtId="167" fontId="11" fillId="0" borderId="0" xfId="0" applyNumberFormat="1" applyFont="1" applyBorder="1" applyAlignment="1" applyProtection="1">
      <alignment vertical="center"/>
    </xf>
    <xf numFmtId="0" fontId="11" fillId="0" borderId="0" xfId="0" applyFont="1" applyAlignment="1" applyProtection="1">
      <alignment vertical="center"/>
      <protection locked="0"/>
    </xf>
    <xf numFmtId="0" fontId="11" fillId="0" borderId="5" xfId="0" applyFont="1" applyBorder="1" applyAlignment="1">
      <alignment vertical="center"/>
    </xf>
    <xf numFmtId="0" fontId="11" fillId="0" borderId="18" xfId="0" applyFont="1" applyBorder="1" applyAlignment="1" applyProtection="1">
      <alignment vertical="center"/>
    </xf>
    <xf numFmtId="0" fontId="11" fillId="0" borderId="0" xfId="0" applyFont="1" applyBorder="1" applyAlignment="1" applyProtection="1">
      <alignment vertical="center"/>
    </xf>
    <xf numFmtId="0" fontId="11" fillId="0" borderId="19" xfId="0" applyFont="1" applyBorder="1" applyAlignment="1" applyProtection="1">
      <alignment vertical="center"/>
    </xf>
    <xf numFmtId="0" fontId="11" fillId="0" borderId="0" xfId="0" applyFont="1" applyAlignment="1">
      <alignment horizontal="left" vertical="center"/>
    </xf>
    <xf numFmtId="0" fontId="10" fillId="0" borderId="0" xfId="0" applyFont="1" applyBorder="1" applyAlignment="1" applyProtection="1">
      <alignment horizontal="left" vertical="center"/>
    </xf>
    <xf numFmtId="0" fontId="10" fillId="0" borderId="0" xfId="0" applyFont="1" applyBorder="1" applyAlignment="1" applyProtection="1">
      <alignment horizontal="left" vertical="center" wrapText="1"/>
    </xf>
    <xf numFmtId="167" fontId="10" fillId="0" borderId="0" xfId="0" applyNumberFormat="1" applyFont="1" applyBorder="1" applyAlignment="1" applyProtection="1">
      <alignment vertical="center"/>
    </xf>
    <xf numFmtId="0" fontId="40" fillId="0" borderId="0" xfId="0" applyFont="1" applyBorder="1" applyAlignment="1" applyProtection="1">
      <alignment vertical="center" wrapText="1"/>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43" fillId="0" borderId="0" xfId="0" applyFont="1" applyAlignment="1">
      <alignment horizontal="left" vertical="center"/>
    </xf>
    <xf numFmtId="0" fontId="0" fillId="0" borderId="0" xfId="0" applyProtection="1"/>
    <xf numFmtId="0" fontId="0" fillId="0" borderId="5" xfId="0" applyBorder="1"/>
    <xf numFmtId="0" fontId="44" fillId="0" borderId="28" xfId="0" applyFont="1" applyBorder="1" applyAlignment="1" applyProtection="1">
      <alignment horizontal="center" vertical="center"/>
    </xf>
    <xf numFmtId="49" fontId="44" fillId="0" borderId="28" xfId="0" applyNumberFormat="1" applyFont="1" applyBorder="1" applyAlignment="1" applyProtection="1">
      <alignment horizontal="left" vertical="center" wrapText="1"/>
    </xf>
    <xf numFmtId="0" fontId="44" fillId="0" borderId="28" xfId="0" applyFont="1" applyBorder="1" applyAlignment="1" applyProtection="1">
      <alignment horizontal="left" vertical="center" wrapText="1"/>
    </xf>
    <xf numFmtId="0" fontId="44" fillId="0" borderId="28" xfId="0" applyFont="1" applyBorder="1" applyAlignment="1" applyProtection="1">
      <alignment horizontal="center" vertical="center" wrapText="1"/>
    </xf>
    <xf numFmtId="167" fontId="44" fillId="0" borderId="28" xfId="0" applyNumberFormat="1" applyFont="1" applyBorder="1" applyAlignment="1" applyProtection="1">
      <alignment vertical="center"/>
    </xf>
    <xf numFmtId="4" fontId="44" fillId="4" borderId="28" xfId="0" applyNumberFormat="1" applyFont="1" applyFill="1" applyBorder="1" applyAlignment="1" applyProtection="1">
      <alignment vertical="center"/>
      <protection locked="0"/>
    </xf>
    <xf numFmtId="4" fontId="44" fillId="0" borderId="28" xfId="0" applyNumberFormat="1" applyFont="1" applyBorder="1" applyAlignment="1" applyProtection="1">
      <alignment vertical="center"/>
    </xf>
    <xf numFmtId="0" fontId="44" fillId="0" borderId="5" xfId="0" applyFont="1" applyBorder="1" applyAlignment="1">
      <alignment vertical="center"/>
    </xf>
    <xf numFmtId="0" fontId="44" fillId="4" borderId="28" xfId="0" applyFont="1" applyFill="1" applyBorder="1" applyAlignment="1" applyProtection="1">
      <alignment horizontal="left" vertical="center"/>
      <protection locked="0"/>
    </xf>
    <xf numFmtId="0" fontId="44" fillId="0" borderId="0" xfId="0" applyFont="1" applyBorder="1" applyAlignment="1" applyProtection="1">
      <alignment horizontal="center" vertical="center"/>
    </xf>
    <xf numFmtId="0" fontId="42" fillId="0" borderId="0" xfId="0" applyFont="1" applyAlignment="1" applyProtection="1">
      <alignment horizontal="left" vertical="center"/>
    </xf>
    <xf numFmtId="0" fontId="42" fillId="0" borderId="0" xfId="0" applyFont="1" applyAlignment="1" applyProtection="1">
      <alignment horizontal="left" vertical="center" wrapText="1"/>
    </xf>
    <xf numFmtId="167" fontId="11" fillId="0" borderId="0" xfId="0" applyNumberFormat="1" applyFont="1" applyAlignment="1" applyProtection="1">
      <alignment vertical="center"/>
    </xf>
    <xf numFmtId="0" fontId="12" fillId="0" borderId="5"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5" xfId="0" applyFont="1" applyBorder="1" applyAlignment="1">
      <alignment vertical="center"/>
    </xf>
    <xf numFmtId="0" fontId="12" fillId="0" borderId="18" xfId="0" applyFont="1" applyBorder="1" applyAlignment="1" applyProtection="1">
      <alignment vertical="center"/>
    </xf>
    <xf numFmtId="0" fontId="12" fillId="0" borderId="0" xfId="0" applyFont="1" applyBorder="1" applyAlignment="1" applyProtection="1">
      <alignment vertical="center"/>
    </xf>
    <xf numFmtId="0" fontId="12" fillId="0" borderId="19" xfId="0" applyFont="1" applyBorder="1" applyAlignment="1" applyProtection="1">
      <alignment vertical="center"/>
    </xf>
    <xf numFmtId="0" fontId="12" fillId="0" borderId="0" xfId="0" applyFont="1" applyAlignment="1">
      <alignment horizontal="left" vertical="center"/>
    </xf>
    <xf numFmtId="0" fontId="10" fillId="0" borderId="23" xfId="0" applyFont="1" applyBorder="1" applyAlignment="1" applyProtection="1">
      <alignment vertical="center"/>
    </xf>
    <xf numFmtId="0" fontId="10" fillId="0" borderId="24" xfId="0" applyFont="1" applyBorder="1" applyAlignment="1" applyProtection="1">
      <alignment vertical="center"/>
    </xf>
    <xf numFmtId="0" fontId="10" fillId="0" borderId="25" xfId="0" applyFont="1" applyBorder="1" applyAlignment="1" applyProtection="1">
      <alignment vertical="center"/>
    </xf>
    <xf numFmtId="0" fontId="0" fillId="0" borderId="0" xfId="0" applyAlignment="1" applyProtection="1">
      <alignment vertical="top"/>
      <protection locked="0"/>
    </xf>
    <xf numFmtId="0" fontId="45" fillId="0" borderId="29" xfId="0" applyFont="1" applyBorder="1" applyAlignment="1" applyProtection="1">
      <alignment vertical="center" wrapText="1"/>
      <protection locked="0"/>
    </xf>
    <xf numFmtId="0" fontId="45" fillId="0" borderId="30" xfId="0" applyFont="1" applyBorder="1" applyAlignment="1" applyProtection="1">
      <alignment vertical="center" wrapText="1"/>
      <protection locked="0"/>
    </xf>
    <xf numFmtId="0" fontId="45" fillId="0" borderId="31" xfId="0" applyFont="1" applyBorder="1" applyAlignment="1" applyProtection="1">
      <alignment vertical="center" wrapText="1"/>
      <protection locked="0"/>
    </xf>
    <xf numFmtId="0" fontId="45" fillId="0" borderId="32" xfId="0" applyFont="1" applyBorder="1" applyAlignment="1" applyProtection="1">
      <alignment horizontal="center" vertical="center" wrapText="1"/>
      <protection locked="0"/>
    </xf>
    <xf numFmtId="0" fontId="45" fillId="0" borderId="33" xfId="0" applyFont="1" applyBorder="1" applyAlignment="1" applyProtection="1">
      <alignment horizontal="center" vertical="center" wrapText="1"/>
      <protection locked="0"/>
    </xf>
    <xf numFmtId="0" fontId="45" fillId="0" borderId="32" xfId="0" applyFont="1" applyBorder="1" applyAlignment="1" applyProtection="1">
      <alignment vertical="center" wrapText="1"/>
      <protection locked="0"/>
    </xf>
    <xf numFmtId="0" fontId="45" fillId="0" borderId="33" xfId="0" applyFont="1" applyBorder="1" applyAlignment="1" applyProtection="1">
      <alignment vertical="center" wrapText="1"/>
      <protection locked="0"/>
    </xf>
    <xf numFmtId="0" fontId="47" fillId="0" borderId="1" xfId="0" applyFont="1" applyBorder="1" applyAlignment="1" applyProtection="1">
      <alignment horizontal="left" vertical="center" wrapText="1"/>
      <protection locked="0"/>
    </xf>
    <xf numFmtId="0" fontId="48" fillId="0" borderId="1" xfId="0" applyFont="1" applyBorder="1" applyAlignment="1" applyProtection="1">
      <alignment horizontal="left" vertical="center" wrapText="1"/>
      <protection locked="0"/>
    </xf>
    <xf numFmtId="0" fontId="48" fillId="0" borderId="32" xfId="0" applyFont="1" applyBorder="1" applyAlignment="1" applyProtection="1">
      <alignment vertical="center" wrapText="1"/>
      <protection locked="0"/>
    </xf>
    <xf numFmtId="0" fontId="48" fillId="0" borderId="1" xfId="0" applyFont="1" applyBorder="1" applyAlignment="1" applyProtection="1">
      <alignment vertical="center" wrapText="1"/>
      <protection locked="0"/>
    </xf>
    <xf numFmtId="0" fontId="48" fillId="0" borderId="1" xfId="0" applyFont="1" applyBorder="1" applyAlignment="1" applyProtection="1">
      <alignment vertical="center"/>
      <protection locked="0"/>
    </xf>
    <xf numFmtId="0" fontId="48" fillId="0" borderId="1" xfId="0" applyFont="1" applyBorder="1" applyAlignment="1" applyProtection="1">
      <alignment horizontal="left" vertical="center"/>
      <protection locked="0"/>
    </xf>
    <xf numFmtId="49" fontId="48" fillId="0" borderId="1" xfId="0" applyNumberFormat="1" applyFont="1" applyBorder="1" applyAlignment="1" applyProtection="1">
      <alignment vertical="center" wrapText="1"/>
      <protection locked="0"/>
    </xf>
    <xf numFmtId="0" fontId="45" fillId="0" borderId="35" xfId="0" applyFont="1" applyBorder="1" applyAlignment="1" applyProtection="1">
      <alignment vertical="center" wrapText="1"/>
      <protection locked="0"/>
    </xf>
    <xf numFmtId="0" fontId="49" fillId="0" borderId="34" xfId="0" applyFont="1" applyBorder="1" applyAlignment="1" applyProtection="1">
      <alignment vertical="center" wrapText="1"/>
      <protection locked="0"/>
    </xf>
    <xf numFmtId="0" fontId="45" fillId="0" borderId="36" xfId="0" applyFont="1" applyBorder="1" applyAlignment="1" applyProtection="1">
      <alignment vertical="center" wrapText="1"/>
      <protection locked="0"/>
    </xf>
    <xf numFmtId="0" fontId="45" fillId="0" borderId="1" xfId="0" applyFont="1" applyBorder="1" applyAlignment="1" applyProtection="1">
      <alignment vertical="top"/>
      <protection locked="0"/>
    </xf>
    <xf numFmtId="0" fontId="45" fillId="0" borderId="0" xfId="0" applyFont="1" applyAlignment="1" applyProtection="1">
      <alignment vertical="top"/>
      <protection locked="0"/>
    </xf>
    <xf numFmtId="0" fontId="45" fillId="0" borderId="29" xfId="0" applyFont="1" applyBorder="1" applyAlignment="1" applyProtection="1">
      <alignment horizontal="left" vertical="center"/>
      <protection locked="0"/>
    </xf>
    <xf numFmtId="0" fontId="45" fillId="0" borderId="30" xfId="0" applyFont="1" applyBorder="1" applyAlignment="1" applyProtection="1">
      <alignment horizontal="left" vertical="center"/>
      <protection locked="0"/>
    </xf>
    <xf numFmtId="0" fontId="45" fillId="0" borderId="31" xfId="0" applyFont="1" applyBorder="1" applyAlignment="1" applyProtection="1">
      <alignment horizontal="left" vertical="center"/>
      <protection locked="0"/>
    </xf>
    <xf numFmtId="0" fontId="45" fillId="0" borderId="32" xfId="0" applyFont="1" applyBorder="1" applyAlignment="1" applyProtection="1">
      <alignment horizontal="left" vertical="center"/>
      <protection locked="0"/>
    </xf>
    <xf numFmtId="0" fontId="45" fillId="0" borderId="33" xfId="0" applyFont="1" applyBorder="1" applyAlignment="1" applyProtection="1">
      <alignment horizontal="left" vertical="center"/>
      <protection locked="0"/>
    </xf>
    <xf numFmtId="0" fontId="47" fillId="0" borderId="1" xfId="0" applyFont="1" applyBorder="1" applyAlignment="1" applyProtection="1">
      <alignment horizontal="left" vertical="center"/>
      <protection locked="0"/>
    </xf>
    <xf numFmtId="0" fontId="50" fillId="0" borderId="0" xfId="0" applyFont="1" applyAlignment="1" applyProtection="1">
      <alignment horizontal="left" vertical="center"/>
      <protection locked="0"/>
    </xf>
    <xf numFmtId="0" fontId="47" fillId="0" borderId="34" xfId="0" applyFont="1" applyBorder="1" applyAlignment="1" applyProtection="1">
      <alignment horizontal="left" vertical="center"/>
      <protection locked="0"/>
    </xf>
    <xf numFmtId="0" fontId="47" fillId="0" borderId="34" xfId="0" applyFont="1" applyBorder="1" applyAlignment="1" applyProtection="1">
      <alignment horizontal="center" vertical="center"/>
      <protection locked="0"/>
    </xf>
    <xf numFmtId="0" fontId="50" fillId="0" borderId="34" xfId="0" applyFont="1" applyBorder="1" applyAlignment="1" applyProtection="1">
      <alignment horizontal="left" vertical="center"/>
      <protection locked="0"/>
    </xf>
    <xf numFmtId="0" fontId="51" fillId="0" borderId="1" xfId="0" applyFont="1" applyBorder="1" applyAlignment="1" applyProtection="1">
      <alignment horizontal="left" vertical="center"/>
      <protection locked="0"/>
    </xf>
    <xf numFmtId="0" fontId="48" fillId="0" borderId="0" xfId="0" applyFont="1" applyAlignment="1" applyProtection="1">
      <alignment horizontal="left" vertical="center"/>
      <protection locked="0"/>
    </xf>
    <xf numFmtId="0" fontId="48" fillId="0" borderId="1" xfId="0" applyFont="1" applyBorder="1" applyAlignment="1" applyProtection="1">
      <alignment horizontal="center" vertical="center"/>
      <protection locked="0"/>
    </xf>
    <xf numFmtId="0" fontId="48" fillId="0" borderId="32" xfId="0" applyFont="1" applyBorder="1" applyAlignment="1" applyProtection="1">
      <alignment horizontal="left" vertical="center"/>
      <protection locked="0"/>
    </xf>
    <xf numFmtId="0" fontId="48" fillId="2" borderId="1" xfId="0" applyFont="1" applyFill="1" applyBorder="1" applyAlignment="1" applyProtection="1">
      <alignment horizontal="left" vertical="center"/>
      <protection locked="0"/>
    </xf>
    <xf numFmtId="0" fontId="48" fillId="2" borderId="1" xfId="0" applyFont="1" applyFill="1" applyBorder="1" applyAlignment="1" applyProtection="1">
      <alignment horizontal="center" vertical="center"/>
      <protection locked="0"/>
    </xf>
    <xf numFmtId="0" fontId="45" fillId="0" borderId="35" xfId="0" applyFont="1" applyBorder="1" applyAlignment="1" applyProtection="1">
      <alignment horizontal="left" vertical="center"/>
      <protection locked="0"/>
    </xf>
    <xf numFmtId="0" fontId="49" fillId="0" borderId="34" xfId="0" applyFont="1" applyBorder="1" applyAlignment="1" applyProtection="1">
      <alignment horizontal="left" vertical="center"/>
      <protection locked="0"/>
    </xf>
    <xf numFmtId="0" fontId="45" fillId="0" borderId="36"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9" fillId="0" borderId="1" xfId="0" applyFont="1" applyBorder="1" applyAlignment="1" applyProtection="1">
      <alignment horizontal="left" vertical="center"/>
      <protection locked="0"/>
    </xf>
    <xf numFmtId="0" fontId="50" fillId="0" borderId="1" xfId="0" applyFont="1" applyBorder="1" applyAlignment="1" applyProtection="1">
      <alignment horizontal="left" vertical="center"/>
      <protection locked="0"/>
    </xf>
    <xf numFmtId="0" fontId="48"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wrapText="1"/>
      <protection locked="0"/>
    </xf>
    <xf numFmtId="0" fontId="48" fillId="0" borderId="1" xfId="0" applyFont="1" applyBorder="1" applyAlignment="1" applyProtection="1">
      <alignment horizontal="center" vertical="center" wrapText="1"/>
      <protection locked="0"/>
    </xf>
    <xf numFmtId="0" fontId="45" fillId="0" borderId="29" xfId="0" applyFont="1" applyBorder="1" applyAlignment="1" applyProtection="1">
      <alignment horizontal="left" vertical="center" wrapText="1"/>
      <protection locked="0"/>
    </xf>
    <xf numFmtId="0" fontId="45" fillId="0" borderId="30" xfId="0" applyFont="1" applyBorder="1" applyAlignment="1" applyProtection="1">
      <alignment horizontal="left" vertical="center" wrapText="1"/>
      <protection locked="0"/>
    </xf>
    <xf numFmtId="0" fontId="45" fillId="0" borderId="31" xfId="0" applyFont="1" applyBorder="1" applyAlignment="1" applyProtection="1">
      <alignment horizontal="left" vertical="center" wrapText="1"/>
      <protection locked="0"/>
    </xf>
    <xf numFmtId="0" fontId="45" fillId="0" borderId="32" xfId="0" applyFont="1" applyBorder="1" applyAlignment="1" applyProtection="1">
      <alignment horizontal="left" vertical="center" wrapText="1"/>
      <protection locked="0"/>
    </xf>
    <xf numFmtId="0" fontId="45" fillId="0" borderId="33" xfId="0" applyFont="1" applyBorder="1" applyAlignment="1" applyProtection="1">
      <alignment horizontal="left" vertical="center" wrapText="1"/>
      <protection locked="0"/>
    </xf>
    <xf numFmtId="0" fontId="50" fillId="0" borderId="32" xfId="0" applyFont="1" applyBorder="1" applyAlignment="1" applyProtection="1">
      <alignment horizontal="left" vertical="center" wrapText="1"/>
      <protection locked="0"/>
    </xf>
    <xf numFmtId="0" fontId="50" fillId="0" borderId="33" xfId="0" applyFont="1" applyBorder="1" applyAlignment="1" applyProtection="1">
      <alignment horizontal="left" vertical="center" wrapText="1"/>
      <protection locked="0"/>
    </xf>
    <xf numFmtId="0" fontId="48" fillId="0" borderId="32" xfId="0" applyFont="1" applyBorder="1" applyAlignment="1" applyProtection="1">
      <alignment horizontal="left" vertical="center" wrapText="1"/>
      <protection locked="0"/>
    </xf>
    <xf numFmtId="0" fontId="48" fillId="0" borderId="33" xfId="0" applyFont="1" applyBorder="1" applyAlignment="1" applyProtection="1">
      <alignment horizontal="left" vertical="center" wrapText="1"/>
      <protection locked="0"/>
    </xf>
    <xf numFmtId="0" fontId="48" fillId="0" borderId="33" xfId="0" applyFont="1" applyBorder="1" applyAlignment="1" applyProtection="1">
      <alignment horizontal="left" vertical="center"/>
      <protection locked="0"/>
    </xf>
    <xf numFmtId="0" fontId="48" fillId="0" borderId="35" xfId="0" applyFont="1" applyBorder="1" applyAlignment="1" applyProtection="1">
      <alignment horizontal="left" vertical="center" wrapText="1"/>
      <protection locked="0"/>
    </xf>
    <xf numFmtId="0" fontId="48" fillId="0" borderId="34" xfId="0" applyFont="1" applyBorder="1" applyAlignment="1" applyProtection="1">
      <alignment horizontal="left" vertical="center" wrapText="1"/>
      <protection locked="0"/>
    </xf>
    <xf numFmtId="0" fontId="48" fillId="0" borderId="36" xfId="0" applyFont="1" applyBorder="1" applyAlignment="1" applyProtection="1">
      <alignment horizontal="left" vertical="center" wrapText="1"/>
      <protection locked="0"/>
    </xf>
    <xf numFmtId="0" fontId="48" fillId="0" borderId="1" xfId="0" applyFont="1" applyBorder="1" applyAlignment="1" applyProtection="1">
      <alignment horizontal="left" vertical="top"/>
      <protection locked="0"/>
    </xf>
    <xf numFmtId="0" fontId="48" fillId="0" borderId="1" xfId="0" applyFont="1" applyBorder="1" applyAlignment="1" applyProtection="1">
      <alignment horizontal="center" vertical="top"/>
      <protection locked="0"/>
    </xf>
    <xf numFmtId="0" fontId="48" fillId="0" borderId="35" xfId="0" applyFont="1" applyBorder="1" applyAlignment="1" applyProtection="1">
      <alignment horizontal="left" vertical="center"/>
      <protection locked="0"/>
    </xf>
    <xf numFmtId="0" fontId="48" fillId="0" borderId="36" xfId="0" applyFont="1" applyBorder="1" applyAlignment="1" applyProtection="1">
      <alignment horizontal="left" vertical="center"/>
      <protection locked="0"/>
    </xf>
    <xf numFmtId="0" fontId="50" fillId="0" borderId="0" xfId="0" applyFont="1" applyAlignment="1" applyProtection="1">
      <alignment vertical="center"/>
      <protection locked="0"/>
    </xf>
    <xf numFmtId="0" fontId="47" fillId="0" borderId="1" xfId="0" applyFont="1" applyBorder="1" applyAlignment="1" applyProtection="1">
      <alignment vertical="center"/>
      <protection locked="0"/>
    </xf>
    <xf numFmtId="0" fontId="50" fillId="0" borderId="34" xfId="0" applyFont="1" applyBorder="1" applyAlignment="1" applyProtection="1">
      <alignment vertical="center"/>
      <protection locked="0"/>
    </xf>
    <xf numFmtId="0" fontId="47"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8"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7" fillId="0" borderId="34" xfId="0" applyFont="1" applyBorder="1" applyAlignment="1" applyProtection="1">
      <alignment horizontal="left"/>
      <protection locked="0"/>
    </xf>
    <xf numFmtId="0" fontId="50" fillId="0" borderId="34" xfId="0" applyFont="1" applyBorder="1" applyAlignment="1" applyProtection="1">
      <protection locked="0"/>
    </xf>
    <xf numFmtId="0" fontId="45" fillId="0" borderId="32" xfId="0" applyFont="1" applyBorder="1" applyAlignment="1" applyProtection="1">
      <alignment vertical="top"/>
      <protection locked="0"/>
    </xf>
    <xf numFmtId="0" fontId="45" fillId="0" borderId="33" xfId="0" applyFont="1" applyBorder="1" applyAlignment="1" applyProtection="1">
      <alignment vertical="top"/>
      <protection locked="0"/>
    </xf>
    <xf numFmtId="0" fontId="45" fillId="0" borderId="1" xfId="0" applyFont="1" applyBorder="1" applyAlignment="1" applyProtection="1">
      <alignment horizontal="center" vertical="center"/>
      <protection locked="0"/>
    </xf>
    <xf numFmtId="0" fontId="45" fillId="0" borderId="1" xfId="0" applyFont="1" applyBorder="1" applyAlignment="1" applyProtection="1">
      <alignment horizontal="left" vertical="top"/>
      <protection locked="0"/>
    </xf>
    <xf numFmtId="0" fontId="45" fillId="0" borderId="35" xfId="0" applyFont="1" applyBorder="1" applyAlignment="1" applyProtection="1">
      <alignment vertical="top"/>
      <protection locked="0"/>
    </xf>
    <xf numFmtId="0" fontId="45" fillId="0" borderId="34" xfId="0" applyFont="1" applyBorder="1" applyAlignment="1" applyProtection="1">
      <alignment vertical="top"/>
      <protection locked="0"/>
    </xf>
    <xf numFmtId="0" fontId="45" fillId="0" borderId="36" xfId="0" applyFont="1" applyBorder="1" applyAlignment="1" applyProtection="1">
      <alignment vertical="top"/>
      <protection locked="0"/>
    </xf>
    <xf numFmtId="0" fontId="21" fillId="0" borderId="0" xfId="0" applyFont="1" applyAlignment="1">
      <alignment horizontal="left" vertical="top" wrapText="1"/>
    </xf>
    <xf numFmtId="0" fontId="21"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4"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2"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21" fillId="0" borderId="0" xfId="0" applyNumberFormat="1" applyFont="1" applyBorder="1" applyAlignment="1" applyProtection="1">
      <alignment vertical="center"/>
    </xf>
    <xf numFmtId="0" fontId="3"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4" fontId="3" fillId="5" borderId="10" xfId="0" applyNumberFormat="1" applyFont="1" applyFill="1" applyBorder="1" applyAlignment="1" applyProtection="1">
      <alignment vertical="center"/>
    </xf>
    <xf numFmtId="0" fontId="0" fillId="5" borderId="11"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4" fillId="0" borderId="15" xfId="0" applyFont="1" applyBorder="1" applyAlignment="1">
      <alignment horizontal="center" vertical="center"/>
    </xf>
    <xf numFmtId="0" fontId="24"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6" borderId="9" xfId="0" applyFont="1" applyFill="1" applyBorder="1" applyAlignment="1" applyProtection="1">
      <alignment horizontal="center" vertical="center"/>
    </xf>
    <xf numFmtId="0" fontId="2" fillId="6" borderId="10" xfId="0" applyFont="1" applyFill="1" applyBorder="1" applyAlignment="1" applyProtection="1">
      <alignment horizontal="left" vertical="center"/>
    </xf>
    <xf numFmtId="0" fontId="2" fillId="6" borderId="10" xfId="0" applyFont="1" applyFill="1" applyBorder="1" applyAlignment="1" applyProtection="1">
      <alignment horizontal="center" vertical="center"/>
    </xf>
    <xf numFmtId="0" fontId="2" fillId="6" borderId="10" xfId="0" applyFont="1" applyFill="1" applyBorder="1" applyAlignment="1" applyProtection="1">
      <alignment horizontal="right" vertical="center"/>
    </xf>
    <xf numFmtId="4" fontId="29" fillId="0" borderId="0" xfId="0" applyNumberFormat="1" applyFont="1" applyAlignment="1" applyProtection="1">
      <alignment vertical="center"/>
    </xf>
    <xf numFmtId="0" fontId="29" fillId="0" borderId="0" xfId="0" applyFont="1" applyAlignment="1" applyProtection="1">
      <alignment vertical="center"/>
    </xf>
    <xf numFmtId="0" fontId="28" fillId="0" borderId="0" xfId="0" applyFont="1" applyAlignment="1" applyProtection="1">
      <alignment horizontal="left" vertical="center" wrapText="1"/>
    </xf>
    <xf numFmtId="4" fontId="29" fillId="0" borderId="0" xfId="0" applyNumberFormat="1" applyFont="1" applyAlignment="1" applyProtection="1">
      <alignment horizontal="right" vertical="center"/>
    </xf>
    <xf numFmtId="4" fontId="7" fillId="0" borderId="0" xfId="0" applyNumberFormat="1" applyFont="1" applyAlignment="1" applyProtection="1">
      <alignment vertical="center"/>
    </xf>
    <xf numFmtId="0" fontId="7" fillId="0" borderId="0" xfId="0" applyFont="1" applyAlignment="1" applyProtection="1">
      <alignment vertical="center"/>
    </xf>
    <xf numFmtId="0" fontId="32" fillId="0" borderId="0" xfId="0" applyFont="1" applyAlignment="1" applyProtection="1">
      <alignment horizontal="left" vertical="center" wrapText="1"/>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0" fillId="0" borderId="0" xfId="0"/>
    <xf numFmtId="0" fontId="20" fillId="0" borderId="0" xfId="0" applyFont="1" applyBorder="1" applyAlignment="1" applyProtection="1">
      <alignment horizontal="left" vertical="center" wrapText="1"/>
    </xf>
    <xf numFmtId="0" fontId="20"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20" fillId="0" borderId="0" xfId="0" applyFont="1" applyAlignment="1" applyProtection="1">
      <alignment horizontal="left" vertical="center" wrapText="1"/>
    </xf>
    <xf numFmtId="0" fontId="20" fillId="0" borderId="0" xfId="0" applyFont="1" applyAlignment="1" applyProtection="1">
      <alignment horizontal="left" vertical="center"/>
    </xf>
    <xf numFmtId="0" fontId="0" fillId="0" borderId="0" xfId="0" applyFont="1" applyAlignment="1" applyProtection="1">
      <alignment vertical="center"/>
    </xf>
    <xf numFmtId="0" fontId="34" fillId="3" borderId="0" xfId="1" applyFont="1" applyFill="1" applyAlignment="1">
      <alignment vertical="center"/>
    </xf>
    <xf numFmtId="0" fontId="48" fillId="0" borderId="1" xfId="0" applyFont="1" applyBorder="1" applyAlignment="1" applyProtection="1">
      <alignment horizontal="left" vertical="center"/>
      <protection locked="0"/>
    </xf>
    <xf numFmtId="0" fontId="48" fillId="0" borderId="1" xfId="0" applyFont="1" applyBorder="1" applyAlignment="1" applyProtection="1">
      <alignment horizontal="left" vertical="top"/>
      <protection locked="0"/>
    </xf>
    <xf numFmtId="0" fontId="47" fillId="0" borderId="34" xfId="0" applyFont="1" applyBorder="1" applyAlignment="1" applyProtection="1">
      <alignment horizontal="left"/>
      <protection locked="0"/>
    </xf>
    <xf numFmtId="0" fontId="46" fillId="0" borderId="1" xfId="0" applyFont="1" applyBorder="1" applyAlignment="1" applyProtection="1">
      <alignment horizontal="center" vertical="center" wrapText="1"/>
      <protection locked="0"/>
    </xf>
    <xf numFmtId="0" fontId="46" fillId="0" borderId="1" xfId="0" applyFont="1" applyBorder="1" applyAlignment="1" applyProtection="1">
      <alignment horizontal="center" vertical="center"/>
      <protection locked="0"/>
    </xf>
    <xf numFmtId="49" fontId="48" fillId="0" borderId="1" xfId="0" applyNumberFormat="1" applyFont="1" applyBorder="1" applyAlignment="1" applyProtection="1">
      <alignment horizontal="left" vertical="center" wrapText="1"/>
      <protection locked="0"/>
    </xf>
    <xf numFmtId="0" fontId="48" fillId="0" borderId="1" xfId="0" applyFont="1" applyBorder="1" applyAlignment="1" applyProtection="1">
      <alignment horizontal="left" vertical="center" wrapText="1"/>
      <protection locked="0"/>
    </xf>
    <xf numFmtId="0" fontId="47"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pageSetUpPr fitToPage="1"/>
  </sheetPr>
  <dimension ref="A1:CM62"/>
  <sheetViews>
    <sheetView showGridLines="0" tabSelected="1"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7" t="s">
        <v>0</v>
      </c>
      <c r="B1" s="18"/>
      <c r="C1" s="18"/>
      <c r="D1" s="19" t="s">
        <v>1</v>
      </c>
      <c r="E1" s="18"/>
      <c r="F1" s="18"/>
      <c r="G1" s="18"/>
      <c r="H1" s="18"/>
      <c r="I1" s="18"/>
      <c r="J1" s="18"/>
      <c r="K1" s="20" t="s">
        <v>2</v>
      </c>
      <c r="L1" s="20"/>
      <c r="M1" s="20"/>
      <c r="N1" s="20"/>
      <c r="O1" s="20"/>
      <c r="P1" s="20"/>
      <c r="Q1" s="20"/>
      <c r="R1" s="20"/>
      <c r="S1" s="20"/>
      <c r="T1" s="18"/>
      <c r="U1" s="18"/>
      <c r="V1" s="18"/>
      <c r="W1" s="20" t="s">
        <v>3</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4</v>
      </c>
      <c r="BB1" s="23" t="s">
        <v>5</v>
      </c>
      <c r="BC1" s="22"/>
      <c r="BD1" s="22"/>
      <c r="BE1" s="22"/>
      <c r="BF1" s="22"/>
      <c r="BG1" s="22"/>
      <c r="BH1" s="22"/>
      <c r="BI1" s="22"/>
      <c r="BJ1" s="22"/>
      <c r="BK1" s="22"/>
      <c r="BL1" s="22"/>
      <c r="BM1" s="22"/>
      <c r="BN1" s="22"/>
      <c r="BO1" s="22"/>
      <c r="BP1" s="22"/>
      <c r="BQ1" s="22"/>
      <c r="BR1" s="22"/>
      <c r="BT1" s="24" t="s">
        <v>6</v>
      </c>
      <c r="BU1" s="24" t="s">
        <v>6</v>
      </c>
      <c r="BV1" s="24" t="s">
        <v>7</v>
      </c>
    </row>
    <row r="2" spans="1:74" ht="36.950000000000003" customHeight="1">
      <c r="AR2" s="409"/>
      <c r="AS2" s="409"/>
      <c r="AT2" s="409"/>
      <c r="AU2" s="409"/>
      <c r="AV2" s="409"/>
      <c r="AW2" s="409"/>
      <c r="AX2" s="409"/>
      <c r="AY2" s="409"/>
      <c r="AZ2" s="409"/>
      <c r="BA2" s="409"/>
      <c r="BB2" s="409"/>
      <c r="BC2" s="409"/>
      <c r="BD2" s="409"/>
      <c r="BE2" s="409"/>
      <c r="BS2" s="25" t="s">
        <v>8</v>
      </c>
      <c r="BT2" s="25" t="s">
        <v>9</v>
      </c>
    </row>
    <row r="3" spans="1:74" ht="6.95" customHeight="1">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8</v>
      </c>
      <c r="BT3" s="25" t="s">
        <v>10</v>
      </c>
    </row>
    <row r="4" spans="1:74" ht="36.950000000000003" customHeight="1">
      <c r="B4" s="29"/>
      <c r="C4" s="30"/>
      <c r="D4" s="31" t="s">
        <v>11</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12</v>
      </c>
      <c r="BE4" s="34" t="s">
        <v>13</v>
      </c>
      <c r="BS4" s="25" t="s">
        <v>14</v>
      </c>
    </row>
    <row r="5" spans="1:74" ht="14.45" customHeight="1">
      <c r="B5" s="29"/>
      <c r="C5" s="30"/>
      <c r="D5" s="35" t="s">
        <v>15</v>
      </c>
      <c r="E5" s="30"/>
      <c r="F5" s="30"/>
      <c r="G5" s="30"/>
      <c r="H5" s="30"/>
      <c r="I5" s="30"/>
      <c r="J5" s="30"/>
      <c r="K5" s="370" t="s">
        <v>16</v>
      </c>
      <c r="L5" s="371"/>
      <c r="M5" s="371"/>
      <c r="N5" s="371"/>
      <c r="O5" s="371"/>
      <c r="P5" s="371"/>
      <c r="Q5" s="371"/>
      <c r="R5" s="371"/>
      <c r="S5" s="371"/>
      <c r="T5" s="371"/>
      <c r="U5" s="371"/>
      <c r="V5" s="371"/>
      <c r="W5" s="371"/>
      <c r="X5" s="371"/>
      <c r="Y5" s="371"/>
      <c r="Z5" s="371"/>
      <c r="AA5" s="371"/>
      <c r="AB5" s="371"/>
      <c r="AC5" s="371"/>
      <c r="AD5" s="371"/>
      <c r="AE5" s="371"/>
      <c r="AF5" s="371"/>
      <c r="AG5" s="371"/>
      <c r="AH5" s="371"/>
      <c r="AI5" s="371"/>
      <c r="AJ5" s="371"/>
      <c r="AK5" s="371"/>
      <c r="AL5" s="371"/>
      <c r="AM5" s="371"/>
      <c r="AN5" s="371"/>
      <c r="AO5" s="371"/>
      <c r="AP5" s="30"/>
      <c r="AQ5" s="32"/>
      <c r="BE5" s="368" t="s">
        <v>17</v>
      </c>
      <c r="BS5" s="25" t="s">
        <v>8</v>
      </c>
    </row>
    <row r="6" spans="1:74" ht="36.950000000000003" customHeight="1">
      <c r="B6" s="29"/>
      <c r="C6" s="30"/>
      <c r="D6" s="37" t="s">
        <v>18</v>
      </c>
      <c r="E6" s="30"/>
      <c r="F6" s="30"/>
      <c r="G6" s="30"/>
      <c r="H6" s="30"/>
      <c r="I6" s="30"/>
      <c r="J6" s="30"/>
      <c r="K6" s="372" t="s">
        <v>19</v>
      </c>
      <c r="L6" s="371"/>
      <c r="M6" s="371"/>
      <c r="N6" s="371"/>
      <c r="O6" s="371"/>
      <c r="P6" s="371"/>
      <c r="Q6" s="371"/>
      <c r="R6" s="371"/>
      <c r="S6" s="371"/>
      <c r="T6" s="371"/>
      <c r="U6" s="371"/>
      <c r="V6" s="371"/>
      <c r="W6" s="371"/>
      <c r="X6" s="371"/>
      <c r="Y6" s="371"/>
      <c r="Z6" s="371"/>
      <c r="AA6" s="371"/>
      <c r="AB6" s="371"/>
      <c r="AC6" s="371"/>
      <c r="AD6" s="371"/>
      <c r="AE6" s="371"/>
      <c r="AF6" s="371"/>
      <c r="AG6" s="371"/>
      <c r="AH6" s="371"/>
      <c r="AI6" s="371"/>
      <c r="AJ6" s="371"/>
      <c r="AK6" s="371"/>
      <c r="AL6" s="371"/>
      <c r="AM6" s="371"/>
      <c r="AN6" s="371"/>
      <c r="AO6" s="371"/>
      <c r="AP6" s="30"/>
      <c r="AQ6" s="32"/>
      <c r="BE6" s="369"/>
      <c r="BS6" s="25" t="s">
        <v>20</v>
      </c>
    </row>
    <row r="7" spans="1:74" ht="14.45" customHeight="1">
      <c r="B7" s="29"/>
      <c r="C7" s="30"/>
      <c r="D7" s="38" t="s">
        <v>21</v>
      </c>
      <c r="E7" s="30"/>
      <c r="F7" s="30"/>
      <c r="G7" s="30"/>
      <c r="H7" s="30"/>
      <c r="I7" s="30"/>
      <c r="J7" s="30"/>
      <c r="K7" s="36" t="s">
        <v>22</v>
      </c>
      <c r="L7" s="30"/>
      <c r="M7" s="30"/>
      <c r="N7" s="30"/>
      <c r="O7" s="30"/>
      <c r="P7" s="30"/>
      <c r="Q7" s="30"/>
      <c r="R7" s="30"/>
      <c r="S7" s="30"/>
      <c r="T7" s="30"/>
      <c r="U7" s="30"/>
      <c r="V7" s="30"/>
      <c r="W7" s="30"/>
      <c r="X7" s="30"/>
      <c r="Y7" s="30"/>
      <c r="Z7" s="30"/>
      <c r="AA7" s="30"/>
      <c r="AB7" s="30"/>
      <c r="AC7" s="30"/>
      <c r="AD7" s="30"/>
      <c r="AE7" s="30"/>
      <c r="AF7" s="30"/>
      <c r="AG7" s="30"/>
      <c r="AH7" s="30"/>
      <c r="AI7" s="30"/>
      <c r="AJ7" s="30"/>
      <c r="AK7" s="38" t="s">
        <v>23</v>
      </c>
      <c r="AL7" s="30"/>
      <c r="AM7" s="30"/>
      <c r="AN7" s="36" t="s">
        <v>22</v>
      </c>
      <c r="AO7" s="30"/>
      <c r="AP7" s="30"/>
      <c r="AQ7" s="32"/>
      <c r="BE7" s="369"/>
      <c r="BS7" s="25" t="s">
        <v>24</v>
      </c>
    </row>
    <row r="8" spans="1:74" ht="14.45" customHeight="1">
      <c r="B8" s="29"/>
      <c r="C8" s="30"/>
      <c r="D8" s="38" t="s">
        <v>25</v>
      </c>
      <c r="E8" s="30"/>
      <c r="F8" s="30"/>
      <c r="G8" s="30"/>
      <c r="H8" s="30"/>
      <c r="I8" s="30"/>
      <c r="J8" s="30"/>
      <c r="K8" s="36" t="s">
        <v>26</v>
      </c>
      <c r="L8" s="30"/>
      <c r="M8" s="30"/>
      <c r="N8" s="30"/>
      <c r="O8" s="30"/>
      <c r="P8" s="30"/>
      <c r="Q8" s="30"/>
      <c r="R8" s="30"/>
      <c r="S8" s="30"/>
      <c r="T8" s="30"/>
      <c r="U8" s="30"/>
      <c r="V8" s="30"/>
      <c r="W8" s="30"/>
      <c r="X8" s="30"/>
      <c r="Y8" s="30"/>
      <c r="Z8" s="30"/>
      <c r="AA8" s="30"/>
      <c r="AB8" s="30"/>
      <c r="AC8" s="30"/>
      <c r="AD8" s="30"/>
      <c r="AE8" s="30"/>
      <c r="AF8" s="30"/>
      <c r="AG8" s="30"/>
      <c r="AH8" s="30"/>
      <c r="AI8" s="30"/>
      <c r="AJ8" s="30"/>
      <c r="AK8" s="38" t="s">
        <v>27</v>
      </c>
      <c r="AL8" s="30"/>
      <c r="AM8" s="30"/>
      <c r="AN8" s="39" t="s">
        <v>28</v>
      </c>
      <c r="AO8" s="30"/>
      <c r="AP8" s="30"/>
      <c r="AQ8" s="32"/>
      <c r="BE8" s="369"/>
      <c r="BS8" s="25" t="s">
        <v>29</v>
      </c>
    </row>
    <row r="9" spans="1:74" ht="14.45" customHeight="1">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69"/>
      <c r="BS9" s="25" t="s">
        <v>30</v>
      </c>
    </row>
    <row r="10" spans="1:74" ht="14.45" customHeight="1">
      <c r="B10" s="29"/>
      <c r="C10" s="30"/>
      <c r="D10" s="38" t="s">
        <v>31</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32</v>
      </c>
      <c r="AL10" s="30"/>
      <c r="AM10" s="30"/>
      <c r="AN10" s="36" t="s">
        <v>22</v>
      </c>
      <c r="AO10" s="30"/>
      <c r="AP10" s="30"/>
      <c r="AQ10" s="32"/>
      <c r="BE10" s="369"/>
      <c r="BS10" s="25" t="s">
        <v>20</v>
      </c>
    </row>
    <row r="11" spans="1:74" ht="18.399999999999999" customHeight="1">
      <c r="B11" s="29"/>
      <c r="C11" s="30"/>
      <c r="D11" s="30"/>
      <c r="E11" s="36" t="s">
        <v>33</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34</v>
      </c>
      <c r="AL11" s="30"/>
      <c r="AM11" s="30"/>
      <c r="AN11" s="36" t="s">
        <v>22</v>
      </c>
      <c r="AO11" s="30"/>
      <c r="AP11" s="30"/>
      <c r="AQ11" s="32"/>
      <c r="BE11" s="369"/>
      <c r="BS11" s="25" t="s">
        <v>20</v>
      </c>
    </row>
    <row r="12" spans="1:74" ht="6.95" customHeight="1">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69"/>
      <c r="BS12" s="25" t="s">
        <v>20</v>
      </c>
    </row>
    <row r="13" spans="1:74" ht="14.45" customHeight="1">
      <c r="B13" s="29"/>
      <c r="C13" s="30"/>
      <c r="D13" s="38" t="s">
        <v>35</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32</v>
      </c>
      <c r="AL13" s="30"/>
      <c r="AM13" s="30"/>
      <c r="AN13" s="40" t="s">
        <v>36</v>
      </c>
      <c r="AO13" s="30"/>
      <c r="AP13" s="30"/>
      <c r="AQ13" s="32"/>
      <c r="BE13" s="369"/>
      <c r="BS13" s="25" t="s">
        <v>20</v>
      </c>
    </row>
    <row r="14" spans="1:74">
      <c r="B14" s="29"/>
      <c r="C14" s="30"/>
      <c r="D14" s="30"/>
      <c r="E14" s="373" t="s">
        <v>36</v>
      </c>
      <c r="F14" s="374"/>
      <c r="G14" s="374"/>
      <c r="H14" s="374"/>
      <c r="I14" s="374"/>
      <c r="J14" s="374"/>
      <c r="K14" s="374"/>
      <c r="L14" s="374"/>
      <c r="M14" s="374"/>
      <c r="N14" s="374"/>
      <c r="O14" s="374"/>
      <c r="P14" s="374"/>
      <c r="Q14" s="374"/>
      <c r="R14" s="374"/>
      <c r="S14" s="374"/>
      <c r="T14" s="374"/>
      <c r="U14" s="374"/>
      <c r="V14" s="374"/>
      <c r="W14" s="374"/>
      <c r="X14" s="374"/>
      <c r="Y14" s="374"/>
      <c r="Z14" s="374"/>
      <c r="AA14" s="374"/>
      <c r="AB14" s="374"/>
      <c r="AC14" s="374"/>
      <c r="AD14" s="374"/>
      <c r="AE14" s="374"/>
      <c r="AF14" s="374"/>
      <c r="AG14" s="374"/>
      <c r="AH14" s="374"/>
      <c r="AI14" s="374"/>
      <c r="AJ14" s="374"/>
      <c r="AK14" s="38" t="s">
        <v>34</v>
      </c>
      <c r="AL14" s="30"/>
      <c r="AM14" s="30"/>
      <c r="AN14" s="40" t="s">
        <v>36</v>
      </c>
      <c r="AO14" s="30"/>
      <c r="AP14" s="30"/>
      <c r="AQ14" s="32"/>
      <c r="BE14" s="369"/>
      <c r="BS14" s="25" t="s">
        <v>20</v>
      </c>
    </row>
    <row r="15" spans="1:74" ht="6.95" customHeight="1">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69"/>
      <c r="BS15" s="25" t="s">
        <v>6</v>
      </c>
    </row>
    <row r="16" spans="1:74" ht="14.45" customHeight="1">
      <c r="B16" s="29"/>
      <c r="C16" s="30"/>
      <c r="D16" s="38" t="s">
        <v>37</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32</v>
      </c>
      <c r="AL16" s="30"/>
      <c r="AM16" s="30"/>
      <c r="AN16" s="36" t="s">
        <v>22</v>
      </c>
      <c r="AO16" s="30"/>
      <c r="AP16" s="30"/>
      <c r="AQ16" s="32"/>
      <c r="BE16" s="369"/>
      <c r="BS16" s="25" t="s">
        <v>6</v>
      </c>
    </row>
    <row r="17" spans="2:71" ht="18.399999999999999" customHeight="1">
      <c r="B17" s="29"/>
      <c r="C17" s="30"/>
      <c r="D17" s="30"/>
      <c r="E17" s="36" t="s">
        <v>38</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34</v>
      </c>
      <c r="AL17" s="30"/>
      <c r="AM17" s="30"/>
      <c r="AN17" s="36" t="s">
        <v>22</v>
      </c>
      <c r="AO17" s="30"/>
      <c r="AP17" s="30"/>
      <c r="AQ17" s="32"/>
      <c r="BE17" s="369"/>
      <c r="BS17" s="25" t="s">
        <v>39</v>
      </c>
    </row>
    <row r="18" spans="2:71" ht="6.95" customHeight="1">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69"/>
      <c r="BS18" s="25" t="s">
        <v>8</v>
      </c>
    </row>
    <row r="19" spans="2:71" ht="14.45" customHeight="1">
      <c r="B19" s="29"/>
      <c r="C19" s="30"/>
      <c r="D19" s="38" t="s">
        <v>40</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69"/>
      <c r="BS19" s="25" t="s">
        <v>8</v>
      </c>
    </row>
    <row r="20" spans="2:71" ht="48.75" customHeight="1">
      <c r="B20" s="29"/>
      <c r="C20" s="30"/>
      <c r="D20" s="30"/>
      <c r="E20" s="375" t="s">
        <v>41</v>
      </c>
      <c r="F20" s="375"/>
      <c r="G20" s="375"/>
      <c r="H20" s="375"/>
      <c r="I20" s="375"/>
      <c r="J20" s="375"/>
      <c r="K20" s="375"/>
      <c r="L20" s="375"/>
      <c r="M20" s="375"/>
      <c r="N20" s="375"/>
      <c r="O20" s="375"/>
      <c r="P20" s="375"/>
      <c r="Q20" s="375"/>
      <c r="R20" s="375"/>
      <c r="S20" s="375"/>
      <c r="T20" s="375"/>
      <c r="U20" s="375"/>
      <c r="V20" s="375"/>
      <c r="W20" s="375"/>
      <c r="X20" s="375"/>
      <c r="Y20" s="375"/>
      <c r="Z20" s="375"/>
      <c r="AA20" s="375"/>
      <c r="AB20" s="375"/>
      <c r="AC20" s="375"/>
      <c r="AD20" s="375"/>
      <c r="AE20" s="375"/>
      <c r="AF20" s="375"/>
      <c r="AG20" s="375"/>
      <c r="AH20" s="375"/>
      <c r="AI20" s="375"/>
      <c r="AJ20" s="375"/>
      <c r="AK20" s="375"/>
      <c r="AL20" s="375"/>
      <c r="AM20" s="375"/>
      <c r="AN20" s="375"/>
      <c r="AO20" s="30"/>
      <c r="AP20" s="30"/>
      <c r="AQ20" s="32"/>
      <c r="BE20" s="369"/>
      <c r="BS20" s="25" t="s">
        <v>6</v>
      </c>
    </row>
    <row r="21" spans="2:71" ht="6.95" customHeight="1">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69"/>
    </row>
    <row r="22" spans="2:71" ht="6.95" customHeight="1">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69"/>
    </row>
    <row r="23" spans="2:71" s="1" customFormat="1" ht="25.9" customHeight="1">
      <c r="B23" s="42"/>
      <c r="C23" s="43"/>
      <c r="D23" s="44" t="s">
        <v>42</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76">
        <f>ROUND(AG51,2)</f>
        <v>0</v>
      </c>
      <c r="AL23" s="377"/>
      <c r="AM23" s="377"/>
      <c r="AN23" s="377"/>
      <c r="AO23" s="377"/>
      <c r="AP23" s="43"/>
      <c r="AQ23" s="46"/>
      <c r="BE23" s="369"/>
    </row>
    <row r="24" spans="2:71" s="1" customFormat="1" ht="6.95" customHeight="1">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69"/>
    </row>
    <row r="25" spans="2:71" s="1" customFormat="1" ht="13.5">
      <c r="B25" s="42"/>
      <c r="C25" s="43"/>
      <c r="D25" s="43"/>
      <c r="E25" s="43"/>
      <c r="F25" s="43"/>
      <c r="G25" s="43"/>
      <c r="H25" s="43"/>
      <c r="I25" s="43"/>
      <c r="J25" s="43"/>
      <c r="K25" s="43"/>
      <c r="L25" s="378" t="s">
        <v>43</v>
      </c>
      <c r="M25" s="378"/>
      <c r="N25" s="378"/>
      <c r="O25" s="378"/>
      <c r="P25" s="43"/>
      <c r="Q25" s="43"/>
      <c r="R25" s="43"/>
      <c r="S25" s="43"/>
      <c r="T25" s="43"/>
      <c r="U25" s="43"/>
      <c r="V25" s="43"/>
      <c r="W25" s="378" t="s">
        <v>44</v>
      </c>
      <c r="X25" s="378"/>
      <c r="Y25" s="378"/>
      <c r="Z25" s="378"/>
      <c r="AA25" s="378"/>
      <c r="AB25" s="378"/>
      <c r="AC25" s="378"/>
      <c r="AD25" s="378"/>
      <c r="AE25" s="378"/>
      <c r="AF25" s="43"/>
      <c r="AG25" s="43"/>
      <c r="AH25" s="43"/>
      <c r="AI25" s="43"/>
      <c r="AJ25" s="43"/>
      <c r="AK25" s="378" t="s">
        <v>45</v>
      </c>
      <c r="AL25" s="378"/>
      <c r="AM25" s="378"/>
      <c r="AN25" s="378"/>
      <c r="AO25" s="378"/>
      <c r="AP25" s="43"/>
      <c r="AQ25" s="46"/>
      <c r="BE25" s="369"/>
    </row>
    <row r="26" spans="2:71" s="2" customFormat="1" ht="14.45" customHeight="1">
      <c r="B26" s="48"/>
      <c r="C26" s="49"/>
      <c r="D26" s="50" t="s">
        <v>46</v>
      </c>
      <c r="E26" s="49"/>
      <c r="F26" s="50" t="s">
        <v>47</v>
      </c>
      <c r="G26" s="49"/>
      <c r="H26" s="49"/>
      <c r="I26" s="49"/>
      <c r="J26" s="49"/>
      <c r="K26" s="49"/>
      <c r="L26" s="379">
        <v>0.21</v>
      </c>
      <c r="M26" s="380"/>
      <c r="N26" s="380"/>
      <c r="O26" s="380"/>
      <c r="P26" s="49"/>
      <c r="Q26" s="49"/>
      <c r="R26" s="49"/>
      <c r="S26" s="49"/>
      <c r="T26" s="49"/>
      <c r="U26" s="49"/>
      <c r="V26" s="49"/>
      <c r="W26" s="381">
        <f>ROUND(AZ51,2)</f>
        <v>0</v>
      </c>
      <c r="X26" s="380"/>
      <c r="Y26" s="380"/>
      <c r="Z26" s="380"/>
      <c r="AA26" s="380"/>
      <c r="AB26" s="380"/>
      <c r="AC26" s="380"/>
      <c r="AD26" s="380"/>
      <c r="AE26" s="380"/>
      <c r="AF26" s="49"/>
      <c r="AG26" s="49"/>
      <c r="AH26" s="49"/>
      <c r="AI26" s="49"/>
      <c r="AJ26" s="49"/>
      <c r="AK26" s="381">
        <f>ROUND(AV51,2)</f>
        <v>0</v>
      </c>
      <c r="AL26" s="380"/>
      <c r="AM26" s="380"/>
      <c r="AN26" s="380"/>
      <c r="AO26" s="380"/>
      <c r="AP26" s="49"/>
      <c r="AQ26" s="51"/>
      <c r="BE26" s="369"/>
    </row>
    <row r="27" spans="2:71" s="2" customFormat="1" ht="14.45" customHeight="1">
      <c r="B27" s="48"/>
      <c r="C27" s="49"/>
      <c r="D27" s="49"/>
      <c r="E27" s="49"/>
      <c r="F27" s="50" t="s">
        <v>48</v>
      </c>
      <c r="G27" s="49"/>
      <c r="H27" s="49"/>
      <c r="I27" s="49"/>
      <c r="J27" s="49"/>
      <c r="K27" s="49"/>
      <c r="L27" s="379">
        <v>0.15</v>
      </c>
      <c r="M27" s="380"/>
      <c r="N27" s="380"/>
      <c r="O27" s="380"/>
      <c r="P27" s="49"/>
      <c r="Q27" s="49"/>
      <c r="R27" s="49"/>
      <c r="S27" s="49"/>
      <c r="T27" s="49"/>
      <c r="U27" s="49"/>
      <c r="V27" s="49"/>
      <c r="W27" s="381">
        <f>ROUND(BA51,2)</f>
        <v>0</v>
      </c>
      <c r="X27" s="380"/>
      <c r="Y27" s="380"/>
      <c r="Z27" s="380"/>
      <c r="AA27" s="380"/>
      <c r="AB27" s="380"/>
      <c r="AC27" s="380"/>
      <c r="AD27" s="380"/>
      <c r="AE27" s="380"/>
      <c r="AF27" s="49"/>
      <c r="AG27" s="49"/>
      <c r="AH27" s="49"/>
      <c r="AI27" s="49"/>
      <c r="AJ27" s="49"/>
      <c r="AK27" s="381">
        <f>ROUND(AW51,2)</f>
        <v>0</v>
      </c>
      <c r="AL27" s="380"/>
      <c r="AM27" s="380"/>
      <c r="AN27" s="380"/>
      <c r="AO27" s="380"/>
      <c r="AP27" s="49"/>
      <c r="AQ27" s="51"/>
      <c r="BE27" s="369"/>
    </row>
    <row r="28" spans="2:71" s="2" customFormat="1" ht="14.45" hidden="1" customHeight="1">
      <c r="B28" s="48"/>
      <c r="C28" s="49"/>
      <c r="D28" s="49"/>
      <c r="E28" s="49"/>
      <c r="F28" s="50" t="s">
        <v>49</v>
      </c>
      <c r="G28" s="49"/>
      <c r="H28" s="49"/>
      <c r="I28" s="49"/>
      <c r="J28" s="49"/>
      <c r="K28" s="49"/>
      <c r="L28" s="379">
        <v>0.21</v>
      </c>
      <c r="M28" s="380"/>
      <c r="N28" s="380"/>
      <c r="O28" s="380"/>
      <c r="P28" s="49"/>
      <c r="Q28" s="49"/>
      <c r="R28" s="49"/>
      <c r="S28" s="49"/>
      <c r="T28" s="49"/>
      <c r="U28" s="49"/>
      <c r="V28" s="49"/>
      <c r="W28" s="381">
        <f>ROUND(BB51,2)</f>
        <v>0</v>
      </c>
      <c r="X28" s="380"/>
      <c r="Y28" s="380"/>
      <c r="Z28" s="380"/>
      <c r="AA28" s="380"/>
      <c r="AB28" s="380"/>
      <c r="AC28" s="380"/>
      <c r="AD28" s="380"/>
      <c r="AE28" s="380"/>
      <c r="AF28" s="49"/>
      <c r="AG28" s="49"/>
      <c r="AH28" s="49"/>
      <c r="AI28" s="49"/>
      <c r="AJ28" s="49"/>
      <c r="AK28" s="381">
        <v>0</v>
      </c>
      <c r="AL28" s="380"/>
      <c r="AM28" s="380"/>
      <c r="AN28" s="380"/>
      <c r="AO28" s="380"/>
      <c r="AP28" s="49"/>
      <c r="AQ28" s="51"/>
      <c r="BE28" s="369"/>
    </row>
    <row r="29" spans="2:71" s="2" customFormat="1" ht="14.45" hidden="1" customHeight="1">
      <c r="B29" s="48"/>
      <c r="C29" s="49"/>
      <c r="D29" s="49"/>
      <c r="E29" s="49"/>
      <c r="F29" s="50" t="s">
        <v>50</v>
      </c>
      <c r="G29" s="49"/>
      <c r="H29" s="49"/>
      <c r="I29" s="49"/>
      <c r="J29" s="49"/>
      <c r="K29" s="49"/>
      <c r="L29" s="379">
        <v>0.15</v>
      </c>
      <c r="M29" s="380"/>
      <c r="N29" s="380"/>
      <c r="O29" s="380"/>
      <c r="P29" s="49"/>
      <c r="Q29" s="49"/>
      <c r="R29" s="49"/>
      <c r="S29" s="49"/>
      <c r="T29" s="49"/>
      <c r="U29" s="49"/>
      <c r="V29" s="49"/>
      <c r="W29" s="381">
        <f>ROUND(BC51,2)</f>
        <v>0</v>
      </c>
      <c r="X29" s="380"/>
      <c r="Y29" s="380"/>
      <c r="Z29" s="380"/>
      <c r="AA29" s="380"/>
      <c r="AB29" s="380"/>
      <c r="AC29" s="380"/>
      <c r="AD29" s="380"/>
      <c r="AE29" s="380"/>
      <c r="AF29" s="49"/>
      <c r="AG29" s="49"/>
      <c r="AH29" s="49"/>
      <c r="AI29" s="49"/>
      <c r="AJ29" s="49"/>
      <c r="AK29" s="381">
        <v>0</v>
      </c>
      <c r="AL29" s="380"/>
      <c r="AM29" s="380"/>
      <c r="AN29" s="380"/>
      <c r="AO29" s="380"/>
      <c r="AP29" s="49"/>
      <c r="AQ29" s="51"/>
      <c r="BE29" s="369"/>
    </row>
    <row r="30" spans="2:71" s="2" customFormat="1" ht="14.45" hidden="1" customHeight="1">
      <c r="B30" s="48"/>
      <c r="C30" s="49"/>
      <c r="D30" s="49"/>
      <c r="E30" s="49"/>
      <c r="F30" s="50" t="s">
        <v>51</v>
      </c>
      <c r="G30" s="49"/>
      <c r="H30" s="49"/>
      <c r="I30" s="49"/>
      <c r="J30" s="49"/>
      <c r="K30" s="49"/>
      <c r="L30" s="379">
        <v>0</v>
      </c>
      <c r="M30" s="380"/>
      <c r="N30" s="380"/>
      <c r="O30" s="380"/>
      <c r="P30" s="49"/>
      <c r="Q30" s="49"/>
      <c r="R30" s="49"/>
      <c r="S30" s="49"/>
      <c r="T30" s="49"/>
      <c r="U30" s="49"/>
      <c r="V30" s="49"/>
      <c r="W30" s="381">
        <f>ROUND(BD51,2)</f>
        <v>0</v>
      </c>
      <c r="X30" s="380"/>
      <c r="Y30" s="380"/>
      <c r="Z30" s="380"/>
      <c r="AA30" s="380"/>
      <c r="AB30" s="380"/>
      <c r="AC30" s="380"/>
      <c r="AD30" s="380"/>
      <c r="AE30" s="380"/>
      <c r="AF30" s="49"/>
      <c r="AG30" s="49"/>
      <c r="AH30" s="49"/>
      <c r="AI30" s="49"/>
      <c r="AJ30" s="49"/>
      <c r="AK30" s="381">
        <v>0</v>
      </c>
      <c r="AL30" s="380"/>
      <c r="AM30" s="380"/>
      <c r="AN30" s="380"/>
      <c r="AO30" s="380"/>
      <c r="AP30" s="49"/>
      <c r="AQ30" s="51"/>
      <c r="BE30" s="369"/>
    </row>
    <row r="31" spans="2:71" s="1" customFormat="1" ht="6.95" customHeight="1">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69"/>
    </row>
    <row r="32" spans="2:71" s="1" customFormat="1" ht="25.9" customHeight="1">
      <c r="B32" s="42"/>
      <c r="C32" s="52"/>
      <c r="D32" s="53" t="s">
        <v>52</v>
      </c>
      <c r="E32" s="54"/>
      <c r="F32" s="54"/>
      <c r="G32" s="54"/>
      <c r="H32" s="54"/>
      <c r="I32" s="54"/>
      <c r="J32" s="54"/>
      <c r="K32" s="54"/>
      <c r="L32" s="54"/>
      <c r="M32" s="54"/>
      <c r="N32" s="54"/>
      <c r="O32" s="54"/>
      <c r="P32" s="54"/>
      <c r="Q32" s="54"/>
      <c r="R32" s="54"/>
      <c r="S32" s="54"/>
      <c r="T32" s="55" t="s">
        <v>53</v>
      </c>
      <c r="U32" s="54"/>
      <c r="V32" s="54"/>
      <c r="W32" s="54"/>
      <c r="X32" s="382" t="s">
        <v>54</v>
      </c>
      <c r="Y32" s="383"/>
      <c r="Z32" s="383"/>
      <c r="AA32" s="383"/>
      <c r="AB32" s="383"/>
      <c r="AC32" s="54"/>
      <c r="AD32" s="54"/>
      <c r="AE32" s="54"/>
      <c r="AF32" s="54"/>
      <c r="AG32" s="54"/>
      <c r="AH32" s="54"/>
      <c r="AI32" s="54"/>
      <c r="AJ32" s="54"/>
      <c r="AK32" s="384">
        <f>SUM(AK23:AK30)</f>
        <v>0</v>
      </c>
      <c r="AL32" s="383"/>
      <c r="AM32" s="383"/>
      <c r="AN32" s="383"/>
      <c r="AO32" s="385"/>
      <c r="AP32" s="52"/>
      <c r="AQ32" s="56"/>
      <c r="BE32" s="369"/>
    </row>
    <row r="33" spans="2:56" s="1" customFormat="1" ht="6.95" customHeight="1">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6.95" customHeight="1">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6.95" customHeight="1">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62"/>
    </row>
    <row r="39" spans="2:56" s="1" customFormat="1" ht="36.950000000000003" customHeight="1">
      <c r="B39" s="42"/>
      <c r="C39" s="63" t="s">
        <v>55</v>
      </c>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2"/>
    </row>
    <row r="40" spans="2:56" s="1" customFormat="1" ht="6.95" customHeight="1">
      <c r="B40" s="42"/>
      <c r="C40" s="64"/>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2"/>
    </row>
    <row r="41" spans="2:56" s="3" customFormat="1" ht="14.45" customHeight="1">
      <c r="B41" s="65"/>
      <c r="C41" s="66" t="s">
        <v>15</v>
      </c>
      <c r="D41" s="67"/>
      <c r="E41" s="67"/>
      <c r="F41" s="67"/>
      <c r="G41" s="67"/>
      <c r="H41" s="67"/>
      <c r="I41" s="67"/>
      <c r="J41" s="67"/>
      <c r="K41" s="67"/>
      <c r="L41" s="67" t="str">
        <f>K5</f>
        <v>171022</v>
      </c>
      <c r="M41" s="67"/>
      <c r="N41" s="67"/>
      <c r="O41" s="67"/>
      <c r="P41" s="67"/>
      <c r="Q41" s="67"/>
      <c r="R41" s="67"/>
      <c r="S41" s="67"/>
      <c r="T41" s="67"/>
      <c r="U41" s="67"/>
      <c r="V41" s="67"/>
      <c r="W41" s="67"/>
      <c r="X41" s="67"/>
      <c r="Y41" s="67"/>
      <c r="Z41" s="67"/>
      <c r="AA41" s="67"/>
      <c r="AB41" s="67"/>
      <c r="AC41" s="67"/>
      <c r="AD41" s="67"/>
      <c r="AE41" s="67"/>
      <c r="AF41" s="67"/>
      <c r="AG41" s="67"/>
      <c r="AH41" s="67"/>
      <c r="AI41" s="67"/>
      <c r="AJ41" s="67"/>
      <c r="AK41" s="67"/>
      <c r="AL41" s="67"/>
      <c r="AM41" s="67"/>
      <c r="AN41" s="67"/>
      <c r="AO41" s="67"/>
      <c r="AP41" s="67"/>
      <c r="AQ41" s="67"/>
      <c r="AR41" s="68"/>
    </row>
    <row r="42" spans="2:56" s="4" customFormat="1" ht="36.950000000000003" customHeight="1">
      <c r="B42" s="69"/>
      <c r="C42" s="70" t="s">
        <v>18</v>
      </c>
      <c r="D42" s="71"/>
      <c r="E42" s="71"/>
      <c r="F42" s="71"/>
      <c r="G42" s="71"/>
      <c r="H42" s="71"/>
      <c r="I42" s="71"/>
      <c r="J42" s="71"/>
      <c r="K42" s="71"/>
      <c r="L42" s="386" t="str">
        <f>K6</f>
        <v>Cholina - chodníky náves (DSP)</v>
      </c>
      <c r="M42" s="387"/>
      <c r="N42" s="387"/>
      <c r="O42" s="387"/>
      <c r="P42" s="387"/>
      <c r="Q42" s="387"/>
      <c r="R42" s="387"/>
      <c r="S42" s="387"/>
      <c r="T42" s="387"/>
      <c r="U42" s="387"/>
      <c r="V42" s="387"/>
      <c r="W42" s="387"/>
      <c r="X42" s="387"/>
      <c r="Y42" s="387"/>
      <c r="Z42" s="387"/>
      <c r="AA42" s="387"/>
      <c r="AB42" s="387"/>
      <c r="AC42" s="387"/>
      <c r="AD42" s="387"/>
      <c r="AE42" s="387"/>
      <c r="AF42" s="387"/>
      <c r="AG42" s="387"/>
      <c r="AH42" s="387"/>
      <c r="AI42" s="387"/>
      <c r="AJ42" s="387"/>
      <c r="AK42" s="387"/>
      <c r="AL42" s="387"/>
      <c r="AM42" s="387"/>
      <c r="AN42" s="387"/>
      <c r="AO42" s="387"/>
      <c r="AP42" s="71"/>
      <c r="AQ42" s="71"/>
      <c r="AR42" s="72"/>
    </row>
    <row r="43" spans="2:56" s="1" customFormat="1" ht="6.95" customHeight="1">
      <c r="B43" s="42"/>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4"/>
      <c r="AN43" s="64"/>
      <c r="AO43" s="64"/>
      <c r="AP43" s="64"/>
      <c r="AQ43" s="64"/>
      <c r="AR43" s="62"/>
    </row>
    <row r="44" spans="2:56" s="1" customFormat="1">
      <c r="B44" s="42"/>
      <c r="C44" s="66" t="s">
        <v>25</v>
      </c>
      <c r="D44" s="64"/>
      <c r="E44" s="64"/>
      <c r="F44" s="64"/>
      <c r="G44" s="64"/>
      <c r="H44" s="64"/>
      <c r="I44" s="64"/>
      <c r="J44" s="64"/>
      <c r="K44" s="64"/>
      <c r="L44" s="73" t="str">
        <f>IF(K8="","",K8)</f>
        <v>Cholina</v>
      </c>
      <c r="M44" s="64"/>
      <c r="N44" s="64"/>
      <c r="O44" s="64"/>
      <c r="P44" s="64"/>
      <c r="Q44" s="64"/>
      <c r="R44" s="64"/>
      <c r="S44" s="64"/>
      <c r="T44" s="64"/>
      <c r="U44" s="64"/>
      <c r="V44" s="64"/>
      <c r="W44" s="64"/>
      <c r="X44" s="64"/>
      <c r="Y44" s="64"/>
      <c r="Z44" s="64"/>
      <c r="AA44" s="64"/>
      <c r="AB44" s="64"/>
      <c r="AC44" s="64"/>
      <c r="AD44" s="64"/>
      <c r="AE44" s="64"/>
      <c r="AF44" s="64"/>
      <c r="AG44" s="64"/>
      <c r="AH44" s="64"/>
      <c r="AI44" s="66" t="s">
        <v>27</v>
      </c>
      <c r="AJ44" s="64"/>
      <c r="AK44" s="64"/>
      <c r="AL44" s="64"/>
      <c r="AM44" s="388" t="str">
        <f>IF(AN8= "","",AN8)</f>
        <v>23.10.2017</v>
      </c>
      <c r="AN44" s="388"/>
      <c r="AO44" s="64"/>
      <c r="AP44" s="64"/>
      <c r="AQ44" s="64"/>
      <c r="AR44" s="62"/>
    </row>
    <row r="45" spans="2:56" s="1" customFormat="1" ht="6.95" customHeight="1">
      <c r="B45" s="42"/>
      <c r="C45" s="64"/>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2"/>
    </row>
    <row r="46" spans="2:56" s="1" customFormat="1">
      <c r="B46" s="42"/>
      <c r="C46" s="66" t="s">
        <v>31</v>
      </c>
      <c r="D46" s="64"/>
      <c r="E46" s="64"/>
      <c r="F46" s="64"/>
      <c r="G46" s="64"/>
      <c r="H46" s="64"/>
      <c r="I46" s="64"/>
      <c r="J46" s="64"/>
      <c r="K46" s="64"/>
      <c r="L46" s="67" t="str">
        <f>IF(E11= "","",E11)</f>
        <v>Obec Cholina, Cholina 52, 78322 Cholina</v>
      </c>
      <c r="M46" s="64"/>
      <c r="N46" s="64"/>
      <c r="O46" s="64"/>
      <c r="P46" s="64"/>
      <c r="Q46" s="64"/>
      <c r="R46" s="64"/>
      <c r="S46" s="64"/>
      <c r="T46" s="64"/>
      <c r="U46" s="64"/>
      <c r="V46" s="64"/>
      <c r="W46" s="64"/>
      <c r="X46" s="64"/>
      <c r="Y46" s="64"/>
      <c r="Z46" s="64"/>
      <c r="AA46" s="64"/>
      <c r="AB46" s="64"/>
      <c r="AC46" s="64"/>
      <c r="AD46" s="64"/>
      <c r="AE46" s="64"/>
      <c r="AF46" s="64"/>
      <c r="AG46" s="64"/>
      <c r="AH46" s="64"/>
      <c r="AI46" s="66" t="s">
        <v>37</v>
      </c>
      <c r="AJ46" s="64"/>
      <c r="AK46" s="64"/>
      <c r="AL46" s="64"/>
      <c r="AM46" s="389" t="str">
        <f>IF(E17="","",E17)</f>
        <v xml:space="preserve"> </v>
      </c>
      <c r="AN46" s="389"/>
      <c r="AO46" s="389"/>
      <c r="AP46" s="389"/>
      <c r="AQ46" s="64"/>
      <c r="AR46" s="62"/>
      <c r="AS46" s="390" t="s">
        <v>56</v>
      </c>
      <c r="AT46" s="391"/>
      <c r="AU46" s="75"/>
      <c r="AV46" s="75"/>
      <c r="AW46" s="75"/>
      <c r="AX46" s="75"/>
      <c r="AY46" s="75"/>
      <c r="AZ46" s="75"/>
      <c r="BA46" s="75"/>
      <c r="BB46" s="75"/>
      <c r="BC46" s="75"/>
      <c r="BD46" s="76"/>
    </row>
    <row r="47" spans="2:56" s="1" customFormat="1">
      <c r="B47" s="42"/>
      <c r="C47" s="66" t="s">
        <v>35</v>
      </c>
      <c r="D47" s="64"/>
      <c r="E47" s="64"/>
      <c r="F47" s="64"/>
      <c r="G47" s="64"/>
      <c r="H47" s="64"/>
      <c r="I47" s="64"/>
      <c r="J47" s="64"/>
      <c r="K47" s="64"/>
      <c r="L47" s="67" t="str">
        <f>IF(E14= "Vyplň údaj","",E14)</f>
        <v/>
      </c>
      <c r="M47" s="64"/>
      <c r="N47" s="64"/>
      <c r="O47" s="64"/>
      <c r="P47" s="64"/>
      <c r="Q47" s="64"/>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c r="AQ47" s="64"/>
      <c r="AR47" s="62"/>
      <c r="AS47" s="392"/>
      <c r="AT47" s="393"/>
      <c r="AU47" s="77"/>
      <c r="AV47" s="77"/>
      <c r="AW47" s="77"/>
      <c r="AX47" s="77"/>
      <c r="AY47" s="77"/>
      <c r="AZ47" s="77"/>
      <c r="BA47" s="77"/>
      <c r="BB47" s="77"/>
      <c r="BC47" s="77"/>
      <c r="BD47" s="78"/>
    </row>
    <row r="48" spans="2:56" s="1" customFormat="1" ht="10.9" customHeight="1">
      <c r="B48" s="42"/>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64"/>
      <c r="AQ48" s="64"/>
      <c r="AR48" s="62"/>
      <c r="AS48" s="394"/>
      <c r="AT48" s="395"/>
      <c r="AU48" s="43"/>
      <c r="AV48" s="43"/>
      <c r="AW48" s="43"/>
      <c r="AX48" s="43"/>
      <c r="AY48" s="43"/>
      <c r="AZ48" s="43"/>
      <c r="BA48" s="43"/>
      <c r="BB48" s="43"/>
      <c r="BC48" s="43"/>
      <c r="BD48" s="79"/>
    </row>
    <row r="49" spans="1:91" s="1" customFormat="1" ht="29.25" customHeight="1">
      <c r="B49" s="42"/>
      <c r="C49" s="396" t="s">
        <v>57</v>
      </c>
      <c r="D49" s="397"/>
      <c r="E49" s="397"/>
      <c r="F49" s="397"/>
      <c r="G49" s="397"/>
      <c r="H49" s="80"/>
      <c r="I49" s="398" t="s">
        <v>58</v>
      </c>
      <c r="J49" s="397"/>
      <c r="K49" s="397"/>
      <c r="L49" s="397"/>
      <c r="M49" s="397"/>
      <c r="N49" s="397"/>
      <c r="O49" s="397"/>
      <c r="P49" s="397"/>
      <c r="Q49" s="397"/>
      <c r="R49" s="397"/>
      <c r="S49" s="397"/>
      <c r="T49" s="397"/>
      <c r="U49" s="397"/>
      <c r="V49" s="397"/>
      <c r="W49" s="397"/>
      <c r="X49" s="397"/>
      <c r="Y49" s="397"/>
      <c r="Z49" s="397"/>
      <c r="AA49" s="397"/>
      <c r="AB49" s="397"/>
      <c r="AC49" s="397"/>
      <c r="AD49" s="397"/>
      <c r="AE49" s="397"/>
      <c r="AF49" s="397"/>
      <c r="AG49" s="399" t="s">
        <v>59</v>
      </c>
      <c r="AH49" s="397"/>
      <c r="AI49" s="397"/>
      <c r="AJ49" s="397"/>
      <c r="AK49" s="397"/>
      <c r="AL49" s="397"/>
      <c r="AM49" s="397"/>
      <c r="AN49" s="398" t="s">
        <v>60</v>
      </c>
      <c r="AO49" s="397"/>
      <c r="AP49" s="397"/>
      <c r="AQ49" s="81" t="s">
        <v>61</v>
      </c>
      <c r="AR49" s="62"/>
      <c r="AS49" s="82" t="s">
        <v>62</v>
      </c>
      <c r="AT49" s="83" t="s">
        <v>63</v>
      </c>
      <c r="AU49" s="83" t="s">
        <v>64</v>
      </c>
      <c r="AV49" s="83" t="s">
        <v>65</v>
      </c>
      <c r="AW49" s="83" t="s">
        <v>66</v>
      </c>
      <c r="AX49" s="83" t="s">
        <v>67</v>
      </c>
      <c r="AY49" s="83" t="s">
        <v>68</v>
      </c>
      <c r="AZ49" s="83" t="s">
        <v>69</v>
      </c>
      <c r="BA49" s="83" t="s">
        <v>70</v>
      </c>
      <c r="BB49" s="83" t="s">
        <v>71</v>
      </c>
      <c r="BC49" s="83" t="s">
        <v>72</v>
      </c>
      <c r="BD49" s="84" t="s">
        <v>73</v>
      </c>
    </row>
    <row r="50" spans="1:91" s="1" customFormat="1" ht="10.9" customHeight="1">
      <c r="B50" s="42"/>
      <c r="C50" s="64"/>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c r="AQ50" s="64"/>
      <c r="AR50" s="62"/>
      <c r="AS50" s="85"/>
      <c r="AT50" s="86"/>
      <c r="AU50" s="86"/>
      <c r="AV50" s="86"/>
      <c r="AW50" s="86"/>
      <c r="AX50" s="86"/>
      <c r="AY50" s="86"/>
      <c r="AZ50" s="86"/>
      <c r="BA50" s="86"/>
      <c r="BB50" s="86"/>
      <c r="BC50" s="86"/>
      <c r="BD50" s="87"/>
    </row>
    <row r="51" spans="1:91" s="4" customFormat="1" ht="32.450000000000003" customHeight="1">
      <c r="B51" s="69"/>
      <c r="C51" s="88" t="s">
        <v>74</v>
      </c>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407">
        <f>ROUND(AG52+AG53+SUM(AG56:AG58),2)</f>
        <v>0</v>
      </c>
      <c r="AH51" s="407"/>
      <c r="AI51" s="407"/>
      <c r="AJ51" s="407"/>
      <c r="AK51" s="407"/>
      <c r="AL51" s="407"/>
      <c r="AM51" s="407"/>
      <c r="AN51" s="408">
        <f t="shared" ref="AN51:AN60" si="0">SUM(AG51,AT51)</f>
        <v>0</v>
      </c>
      <c r="AO51" s="408"/>
      <c r="AP51" s="408"/>
      <c r="AQ51" s="90" t="s">
        <v>22</v>
      </c>
      <c r="AR51" s="72"/>
      <c r="AS51" s="91">
        <f>ROUND(AS52+AS53+SUM(AS56:AS58),2)</f>
        <v>0</v>
      </c>
      <c r="AT51" s="92">
        <f t="shared" ref="AT51:AT60" si="1">ROUND(SUM(AV51:AW51),2)</f>
        <v>0</v>
      </c>
      <c r="AU51" s="93">
        <f>ROUND(AU52+AU53+SUM(AU56:AU58),5)</f>
        <v>0</v>
      </c>
      <c r="AV51" s="92">
        <f>ROUND(AZ51*L26,2)</f>
        <v>0</v>
      </c>
      <c r="AW51" s="92">
        <f>ROUND(BA51*L27,2)</f>
        <v>0</v>
      </c>
      <c r="AX51" s="92">
        <f>ROUND(BB51*L26,2)</f>
        <v>0</v>
      </c>
      <c r="AY51" s="92">
        <f>ROUND(BC51*L27,2)</f>
        <v>0</v>
      </c>
      <c r="AZ51" s="92">
        <f>ROUND(AZ52+AZ53+SUM(AZ56:AZ58),2)</f>
        <v>0</v>
      </c>
      <c r="BA51" s="92">
        <f>ROUND(BA52+BA53+SUM(BA56:BA58),2)</f>
        <v>0</v>
      </c>
      <c r="BB51" s="92">
        <f>ROUND(BB52+BB53+SUM(BB56:BB58),2)</f>
        <v>0</v>
      </c>
      <c r="BC51" s="92">
        <f>ROUND(BC52+BC53+SUM(BC56:BC58),2)</f>
        <v>0</v>
      </c>
      <c r="BD51" s="94">
        <f>ROUND(BD52+BD53+SUM(BD56:BD58),2)</f>
        <v>0</v>
      </c>
      <c r="BS51" s="95" t="s">
        <v>75</v>
      </c>
      <c r="BT51" s="95" t="s">
        <v>76</v>
      </c>
      <c r="BU51" s="96" t="s">
        <v>77</v>
      </c>
      <c r="BV51" s="95" t="s">
        <v>78</v>
      </c>
      <c r="BW51" s="95" t="s">
        <v>7</v>
      </c>
      <c r="BX51" s="95" t="s">
        <v>79</v>
      </c>
      <c r="CL51" s="95" t="s">
        <v>22</v>
      </c>
    </row>
    <row r="52" spans="1:91" s="5" customFormat="1" ht="37.5" customHeight="1">
      <c r="A52" s="97" t="s">
        <v>80</v>
      </c>
      <c r="B52" s="98"/>
      <c r="C52" s="99"/>
      <c r="D52" s="402" t="s">
        <v>81</v>
      </c>
      <c r="E52" s="402"/>
      <c r="F52" s="402"/>
      <c r="G52" s="402"/>
      <c r="H52" s="402"/>
      <c r="I52" s="100"/>
      <c r="J52" s="402" t="s">
        <v>82</v>
      </c>
      <c r="K52" s="402"/>
      <c r="L52" s="402"/>
      <c r="M52" s="402"/>
      <c r="N52" s="402"/>
      <c r="O52" s="402"/>
      <c r="P52" s="402"/>
      <c r="Q52" s="402"/>
      <c r="R52" s="402"/>
      <c r="S52" s="402"/>
      <c r="T52" s="402"/>
      <c r="U52" s="402"/>
      <c r="V52" s="402"/>
      <c r="W52" s="402"/>
      <c r="X52" s="402"/>
      <c r="Y52" s="402"/>
      <c r="Z52" s="402"/>
      <c r="AA52" s="402"/>
      <c r="AB52" s="402"/>
      <c r="AC52" s="402"/>
      <c r="AD52" s="402"/>
      <c r="AE52" s="402"/>
      <c r="AF52" s="402"/>
      <c r="AG52" s="400">
        <f>'001 - Ostatní náklady - p...'!J27</f>
        <v>0</v>
      </c>
      <c r="AH52" s="401"/>
      <c r="AI52" s="401"/>
      <c r="AJ52" s="401"/>
      <c r="AK52" s="401"/>
      <c r="AL52" s="401"/>
      <c r="AM52" s="401"/>
      <c r="AN52" s="400">
        <f t="shared" si="0"/>
        <v>0</v>
      </c>
      <c r="AO52" s="401"/>
      <c r="AP52" s="401"/>
      <c r="AQ52" s="101" t="s">
        <v>83</v>
      </c>
      <c r="AR52" s="102"/>
      <c r="AS52" s="103">
        <v>0</v>
      </c>
      <c r="AT52" s="104">
        <f t="shared" si="1"/>
        <v>0</v>
      </c>
      <c r="AU52" s="105">
        <f>'001 - Ostatní náklady - p...'!P79</f>
        <v>0</v>
      </c>
      <c r="AV52" s="104">
        <f>'001 - Ostatní náklady - p...'!J30</f>
        <v>0</v>
      </c>
      <c r="AW52" s="104">
        <f>'001 - Ostatní náklady - p...'!J31</f>
        <v>0</v>
      </c>
      <c r="AX52" s="104">
        <f>'001 - Ostatní náklady - p...'!J32</f>
        <v>0</v>
      </c>
      <c r="AY52" s="104">
        <f>'001 - Ostatní náklady - p...'!J33</f>
        <v>0</v>
      </c>
      <c r="AZ52" s="104">
        <f>'001 - Ostatní náklady - p...'!F30</f>
        <v>0</v>
      </c>
      <c r="BA52" s="104">
        <f>'001 - Ostatní náklady - p...'!F31</f>
        <v>0</v>
      </c>
      <c r="BB52" s="104">
        <f>'001 - Ostatní náklady - p...'!F32</f>
        <v>0</v>
      </c>
      <c r="BC52" s="104">
        <f>'001 - Ostatní náklady - p...'!F33</f>
        <v>0</v>
      </c>
      <c r="BD52" s="106">
        <f>'001 - Ostatní náklady - p...'!F34</f>
        <v>0</v>
      </c>
      <c r="BT52" s="107" t="s">
        <v>24</v>
      </c>
      <c r="BV52" s="107" t="s">
        <v>78</v>
      </c>
      <c r="BW52" s="107" t="s">
        <v>84</v>
      </c>
      <c r="BX52" s="107" t="s">
        <v>7</v>
      </c>
      <c r="CL52" s="107" t="s">
        <v>22</v>
      </c>
      <c r="CM52" s="107" t="s">
        <v>85</v>
      </c>
    </row>
    <row r="53" spans="1:91" s="5" customFormat="1" ht="22.5" customHeight="1">
      <c r="B53" s="98"/>
      <c r="C53" s="99"/>
      <c r="D53" s="402" t="s">
        <v>86</v>
      </c>
      <c r="E53" s="402"/>
      <c r="F53" s="402"/>
      <c r="G53" s="402"/>
      <c r="H53" s="402"/>
      <c r="I53" s="100"/>
      <c r="J53" s="402" t="s">
        <v>87</v>
      </c>
      <c r="K53" s="402"/>
      <c r="L53" s="402"/>
      <c r="M53" s="402"/>
      <c r="N53" s="402"/>
      <c r="O53" s="402"/>
      <c r="P53" s="402"/>
      <c r="Q53" s="402"/>
      <c r="R53" s="402"/>
      <c r="S53" s="402"/>
      <c r="T53" s="402"/>
      <c r="U53" s="402"/>
      <c r="V53" s="402"/>
      <c r="W53" s="402"/>
      <c r="X53" s="402"/>
      <c r="Y53" s="402"/>
      <c r="Z53" s="402"/>
      <c r="AA53" s="402"/>
      <c r="AB53" s="402"/>
      <c r="AC53" s="402"/>
      <c r="AD53" s="402"/>
      <c r="AE53" s="402"/>
      <c r="AF53" s="402"/>
      <c r="AG53" s="403">
        <f>ROUND(SUM(AG54:AG55),2)</f>
        <v>0</v>
      </c>
      <c r="AH53" s="401"/>
      <c r="AI53" s="401"/>
      <c r="AJ53" s="401"/>
      <c r="AK53" s="401"/>
      <c r="AL53" s="401"/>
      <c r="AM53" s="401"/>
      <c r="AN53" s="400">
        <f t="shared" si="0"/>
        <v>0</v>
      </c>
      <c r="AO53" s="401"/>
      <c r="AP53" s="401"/>
      <c r="AQ53" s="101" t="s">
        <v>83</v>
      </c>
      <c r="AR53" s="102"/>
      <c r="AS53" s="103">
        <f>ROUND(SUM(AS54:AS55),2)</f>
        <v>0</v>
      </c>
      <c r="AT53" s="104">
        <f t="shared" si="1"/>
        <v>0</v>
      </c>
      <c r="AU53" s="105">
        <f>ROUND(SUM(AU54:AU55),5)</f>
        <v>0</v>
      </c>
      <c r="AV53" s="104">
        <f>ROUND(AZ53*L26,2)</f>
        <v>0</v>
      </c>
      <c r="AW53" s="104">
        <f>ROUND(BA53*L27,2)</f>
        <v>0</v>
      </c>
      <c r="AX53" s="104">
        <f>ROUND(BB53*L26,2)</f>
        <v>0</v>
      </c>
      <c r="AY53" s="104">
        <f>ROUND(BC53*L27,2)</f>
        <v>0</v>
      </c>
      <c r="AZ53" s="104">
        <f>ROUND(SUM(AZ54:AZ55),2)</f>
        <v>0</v>
      </c>
      <c r="BA53" s="104">
        <f>ROUND(SUM(BA54:BA55),2)</f>
        <v>0</v>
      </c>
      <c r="BB53" s="104">
        <f>ROUND(SUM(BB54:BB55),2)</f>
        <v>0</v>
      </c>
      <c r="BC53" s="104">
        <f>ROUND(SUM(BC54:BC55),2)</f>
        <v>0</v>
      </c>
      <c r="BD53" s="106">
        <f>ROUND(SUM(BD54:BD55),2)</f>
        <v>0</v>
      </c>
      <c r="BS53" s="107" t="s">
        <v>75</v>
      </c>
      <c r="BT53" s="107" t="s">
        <v>24</v>
      </c>
      <c r="BU53" s="107" t="s">
        <v>77</v>
      </c>
      <c r="BV53" s="107" t="s">
        <v>78</v>
      </c>
      <c r="BW53" s="107" t="s">
        <v>88</v>
      </c>
      <c r="BX53" s="107" t="s">
        <v>7</v>
      </c>
      <c r="CL53" s="107" t="s">
        <v>89</v>
      </c>
      <c r="CM53" s="107" t="s">
        <v>85</v>
      </c>
    </row>
    <row r="54" spans="1:91" s="6" customFormat="1" ht="34.5" customHeight="1">
      <c r="A54" s="97" t="s">
        <v>80</v>
      </c>
      <c r="B54" s="108"/>
      <c r="C54" s="109"/>
      <c r="D54" s="109"/>
      <c r="E54" s="406" t="s">
        <v>90</v>
      </c>
      <c r="F54" s="406"/>
      <c r="G54" s="406"/>
      <c r="H54" s="406"/>
      <c r="I54" s="406"/>
      <c r="J54" s="109"/>
      <c r="K54" s="406" t="s">
        <v>91</v>
      </c>
      <c r="L54" s="406"/>
      <c r="M54" s="406"/>
      <c r="N54" s="406"/>
      <c r="O54" s="406"/>
      <c r="P54" s="406"/>
      <c r="Q54" s="406"/>
      <c r="R54" s="406"/>
      <c r="S54" s="406"/>
      <c r="T54" s="406"/>
      <c r="U54" s="406"/>
      <c r="V54" s="406"/>
      <c r="W54" s="406"/>
      <c r="X54" s="406"/>
      <c r="Y54" s="406"/>
      <c r="Z54" s="406"/>
      <c r="AA54" s="406"/>
      <c r="AB54" s="406"/>
      <c r="AC54" s="406"/>
      <c r="AD54" s="406"/>
      <c r="AE54" s="406"/>
      <c r="AF54" s="406"/>
      <c r="AG54" s="404">
        <f>'101_1 - Chodníky a nástup...'!J29</f>
        <v>0</v>
      </c>
      <c r="AH54" s="405"/>
      <c r="AI54" s="405"/>
      <c r="AJ54" s="405"/>
      <c r="AK54" s="405"/>
      <c r="AL54" s="405"/>
      <c r="AM54" s="405"/>
      <c r="AN54" s="404">
        <f t="shared" si="0"/>
        <v>0</v>
      </c>
      <c r="AO54" s="405"/>
      <c r="AP54" s="405"/>
      <c r="AQ54" s="110" t="s">
        <v>92</v>
      </c>
      <c r="AR54" s="111"/>
      <c r="AS54" s="112">
        <v>0</v>
      </c>
      <c r="AT54" s="113">
        <f t="shared" si="1"/>
        <v>0</v>
      </c>
      <c r="AU54" s="114">
        <f>'101_1 - Chodníky a nástup...'!P94</f>
        <v>0</v>
      </c>
      <c r="AV54" s="113">
        <f>'101_1 - Chodníky a nástup...'!J32</f>
        <v>0</v>
      </c>
      <c r="AW54" s="113">
        <f>'101_1 - Chodníky a nástup...'!J33</f>
        <v>0</v>
      </c>
      <c r="AX54" s="113">
        <f>'101_1 - Chodníky a nástup...'!J34</f>
        <v>0</v>
      </c>
      <c r="AY54" s="113">
        <f>'101_1 - Chodníky a nástup...'!J35</f>
        <v>0</v>
      </c>
      <c r="AZ54" s="113">
        <f>'101_1 - Chodníky a nástup...'!F32</f>
        <v>0</v>
      </c>
      <c r="BA54" s="113">
        <f>'101_1 - Chodníky a nástup...'!F33</f>
        <v>0</v>
      </c>
      <c r="BB54" s="113">
        <f>'101_1 - Chodníky a nástup...'!F34</f>
        <v>0</v>
      </c>
      <c r="BC54" s="113">
        <f>'101_1 - Chodníky a nástup...'!F35</f>
        <v>0</v>
      </c>
      <c r="BD54" s="115">
        <f>'101_1 - Chodníky a nástup...'!F36</f>
        <v>0</v>
      </c>
      <c r="BT54" s="116" t="s">
        <v>85</v>
      </c>
      <c r="BV54" s="116" t="s">
        <v>78</v>
      </c>
      <c r="BW54" s="116" t="s">
        <v>93</v>
      </c>
      <c r="BX54" s="116" t="s">
        <v>88</v>
      </c>
      <c r="CL54" s="116" t="s">
        <v>89</v>
      </c>
    </row>
    <row r="55" spans="1:91" s="6" customFormat="1" ht="34.5" customHeight="1">
      <c r="A55" s="97" t="s">
        <v>80</v>
      </c>
      <c r="B55" s="108"/>
      <c r="C55" s="109"/>
      <c r="D55" s="109"/>
      <c r="E55" s="406" t="s">
        <v>94</v>
      </c>
      <c r="F55" s="406"/>
      <c r="G55" s="406"/>
      <c r="H55" s="406"/>
      <c r="I55" s="406"/>
      <c r="J55" s="109"/>
      <c r="K55" s="406" t="s">
        <v>95</v>
      </c>
      <c r="L55" s="406"/>
      <c r="M55" s="406"/>
      <c r="N55" s="406"/>
      <c r="O55" s="406"/>
      <c r="P55" s="406"/>
      <c r="Q55" s="406"/>
      <c r="R55" s="406"/>
      <c r="S55" s="406"/>
      <c r="T55" s="406"/>
      <c r="U55" s="406"/>
      <c r="V55" s="406"/>
      <c r="W55" s="406"/>
      <c r="X55" s="406"/>
      <c r="Y55" s="406"/>
      <c r="Z55" s="406"/>
      <c r="AA55" s="406"/>
      <c r="AB55" s="406"/>
      <c r="AC55" s="406"/>
      <c r="AD55" s="406"/>
      <c r="AE55" s="406"/>
      <c r="AF55" s="406"/>
      <c r="AG55" s="404">
        <f>'101_2 - Chodníky a nástup...'!J29</f>
        <v>0</v>
      </c>
      <c r="AH55" s="405"/>
      <c r="AI55" s="405"/>
      <c r="AJ55" s="405"/>
      <c r="AK55" s="405"/>
      <c r="AL55" s="405"/>
      <c r="AM55" s="405"/>
      <c r="AN55" s="404">
        <f t="shared" si="0"/>
        <v>0</v>
      </c>
      <c r="AO55" s="405"/>
      <c r="AP55" s="405"/>
      <c r="AQ55" s="110" t="s">
        <v>92</v>
      </c>
      <c r="AR55" s="111"/>
      <c r="AS55" s="112">
        <v>0</v>
      </c>
      <c r="AT55" s="113">
        <f t="shared" si="1"/>
        <v>0</v>
      </c>
      <c r="AU55" s="114">
        <f>'101_2 - Chodníky a nástup...'!P90</f>
        <v>0</v>
      </c>
      <c r="AV55" s="113">
        <f>'101_2 - Chodníky a nástup...'!J32</f>
        <v>0</v>
      </c>
      <c r="AW55" s="113">
        <f>'101_2 - Chodníky a nástup...'!J33</f>
        <v>0</v>
      </c>
      <c r="AX55" s="113">
        <f>'101_2 - Chodníky a nástup...'!J34</f>
        <v>0</v>
      </c>
      <c r="AY55" s="113">
        <f>'101_2 - Chodníky a nástup...'!J35</f>
        <v>0</v>
      </c>
      <c r="AZ55" s="113">
        <f>'101_2 - Chodníky a nástup...'!F32</f>
        <v>0</v>
      </c>
      <c r="BA55" s="113">
        <f>'101_2 - Chodníky a nástup...'!F33</f>
        <v>0</v>
      </c>
      <c r="BB55" s="113">
        <f>'101_2 - Chodníky a nástup...'!F34</f>
        <v>0</v>
      </c>
      <c r="BC55" s="113">
        <f>'101_2 - Chodníky a nástup...'!F35</f>
        <v>0</v>
      </c>
      <c r="BD55" s="115">
        <f>'101_2 - Chodníky a nástup...'!F36</f>
        <v>0</v>
      </c>
      <c r="BT55" s="116" t="s">
        <v>85</v>
      </c>
      <c r="BV55" s="116" t="s">
        <v>78</v>
      </c>
      <c r="BW55" s="116" t="s">
        <v>96</v>
      </c>
      <c r="BX55" s="116" t="s">
        <v>88</v>
      </c>
      <c r="CL55" s="116" t="s">
        <v>89</v>
      </c>
    </row>
    <row r="56" spans="1:91" s="5" customFormat="1" ht="22.5" customHeight="1">
      <c r="A56" s="97" t="s">
        <v>80</v>
      </c>
      <c r="B56" s="98"/>
      <c r="C56" s="99"/>
      <c r="D56" s="402" t="s">
        <v>97</v>
      </c>
      <c r="E56" s="402"/>
      <c r="F56" s="402"/>
      <c r="G56" s="402"/>
      <c r="H56" s="402"/>
      <c r="I56" s="100"/>
      <c r="J56" s="402" t="s">
        <v>98</v>
      </c>
      <c r="K56" s="402"/>
      <c r="L56" s="402"/>
      <c r="M56" s="402"/>
      <c r="N56" s="402"/>
      <c r="O56" s="402"/>
      <c r="P56" s="402"/>
      <c r="Q56" s="402"/>
      <c r="R56" s="402"/>
      <c r="S56" s="402"/>
      <c r="T56" s="402"/>
      <c r="U56" s="402"/>
      <c r="V56" s="402"/>
      <c r="W56" s="402"/>
      <c r="X56" s="402"/>
      <c r="Y56" s="402"/>
      <c r="Z56" s="402"/>
      <c r="AA56" s="402"/>
      <c r="AB56" s="402"/>
      <c r="AC56" s="402"/>
      <c r="AD56" s="402"/>
      <c r="AE56" s="402"/>
      <c r="AF56" s="402"/>
      <c r="AG56" s="400">
        <f>'102 - SO 102 Parkovací st...'!J27</f>
        <v>0</v>
      </c>
      <c r="AH56" s="401"/>
      <c r="AI56" s="401"/>
      <c r="AJ56" s="401"/>
      <c r="AK56" s="401"/>
      <c r="AL56" s="401"/>
      <c r="AM56" s="401"/>
      <c r="AN56" s="400">
        <f t="shared" si="0"/>
        <v>0</v>
      </c>
      <c r="AO56" s="401"/>
      <c r="AP56" s="401"/>
      <c r="AQ56" s="101" t="s">
        <v>83</v>
      </c>
      <c r="AR56" s="102"/>
      <c r="AS56" s="103">
        <v>0</v>
      </c>
      <c r="AT56" s="104">
        <f t="shared" si="1"/>
        <v>0</v>
      </c>
      <c r="AU56" s="105">
        <f>'102 - SO 102 Parkovací st...'!P91</f>
        <v>0</v>
      </c>
      <c r="AV56" s="104">
        <f>'102 - SO 102 Parkovací st...'!J30</f>
        <v>0</v>
      </c>
      <c r="AW56" s="104">
        <f>'102 - SO 102 Parkovací st...'!J31</f>
        <v>0</v>
      </c>
      <c r="AX56" s="104">
        <f>'102 - SO 102 Parkovací st...'!J32</f>
        <v>0</v>
      </c>
      <c r="AY56" s="104">
        <f>'102 - SO 102 Parkovací st...'!J33</f>
        <v>0</v>
      </c>
      <c r="AZ56" s="104">
        <f>'102 - SO 102 Parkovací st...'!F30</f>
        <v>0</v>
      </c>
      <c r="BA56" s="104">
        <f>'102 - SO 102 Parkovací st...'!F31</f>
        <v>0</v>
      </c>
      <c r="BB56" s="104">
        <f>'102 - SO 102 Parkovací st...'!F32</f>
        <v>0</v>
      </c>
      <c r="BC56" s="104">
        <f>'102 - SO 102 Parkovací st...'!F33</f>
        <v>0</v>
      </c>
      <c r="BD56" s="106">
        <f>'102 - SO 102 Parkovací st...'!F34</f>
        <v>0</v>
      </c>
      <c r="BT56" s="107" t="s">
        <v>24</v>
      </c>
      <c r="BV56" s="107" t="s">
        <v>78</v>
      </c>
      <c r="BW56" s="107" t="s">
        <v>99</v>
      </c>
      <c r="BX56" s="107" t="s">
        <v>7</v>
      </c>
      <c r="CL56" s="107" t="s">
        <v>100</v>
      </c>
      <c r="CM56" s="107" t="s">
        <v>85</v>
      </c>
    </row>
    <row r="57" spans="1:91" s="5" customFormat="1" ht="22.5" customHeight="1">
      <c r="A57" s="97" t="s">
        <v>80</v>
      </c>
      <c r="B57" s="98"/>
      <c r="C57" s="99"/>
      <c r="D57" s="402" t="s">
        <v>101</v>
      </c>
      <c r="E57" s="402"/>
      <c r="F57" s="402"/>
      <c r="G57" s="402"/>
      <c r="H57" s="402"/>
      <c r="I57" s="100"/>
      <c r="J57" s="402" t="s">
        <v>102</v>
      </c>
      <c r="K57" s="402"/>
      <c r="L57" s="402"/>
      <c r="M57" s="402"/>
      <c r="N57" s="402"/>
      <c r="O57" s="402"/>
      <c r="P57" s="402"/>
      <c r="Q57" s="402"/>
      <c r="R57" s="402"/>
      <c r="S57" s="402"/>
      <c r="T57" s="402"/>
      <c r="U57" s="402"/>
      <c r="V57" s="402"/>
      <c r="W57" s="402"/>
      <c r="X57" s="402"/>
      <c r="Y57" s="402"/>
      <c r="Z57" s="402"/>
      <c r="AA57" s="402"/>
      <c r="AB57" s="402"/>
      <c r="AC57" s="402"/>
      <c r="AD57" s="402"/>
      <c r="AE57" s="402"/>
      <c r="AF57" s="402"/>
      <c r="AG57" s="400">
        <f>'103 - SO 103 - BUS zálivy...'!J27</f>
        <v>0</v>
      </c>
      <c r="AH57" s="401"/>
      <c r="AI57" s="401"/>
      <c r="AJ57" s="401"/>
      <c r="AK57" s="401"/>
      <c r="AL57" s="401"/>
      <c r="AM57" s="401"/>
      <c r="AN57" s="400">
        <f t="shared" si="0"/>
        <v>0</v>
      </c>
      <c r="AO57" s="401"/>
      <c r="AP57" s="401"/>
      <c r="AQ57" s="101" t="s">
        <v>83</v>
      </c>
      <c r="AR57" s="102"/>
      <c r="AS57" s="103">
        <v>0</v>
      </c>
      <c r="AT57" s="104">
        <f t="shared" si="1"/>
        <v>0</v>
      </c>
      <c r="AU57" s="105">
        <f>'103 - SO 103 - BUS zálivy...'!P94</f>
        <v>0</v>
      </c>
      <c r="AV57" s="104">
        <f>'103 - SO 103 - BUS zálivy...'!J30</f>
        <v>0</v>
      </c>
      <c r="AW57" s="104">
        <f>'103 - SO 103 - BUS zálivy...'!J31</f>
        <v>0</v>
      </c>
      <c r="AX57" s="104">
        <f>'103 - SO 103 - BUS zálivy...'!J32</f>
        <v>0</v>
      </c>
      <c r="AY57" s="104">
        <f>'103 - SO 103 - BUS zálivy...'!J33</f>
        <v>0</v>
      </c>
      <c r="AZ57" s="104">
        <f>'103 - SO 103 - BUS zálivy...'!F30</f>
        <v>0</v>
      </c>
      <c r="BA57" s="104">
        <f>'103 - SO 103 - BUS zálivy...'!F31</f>
        <v>0</v>
      </c>
      <c r="BB57" s="104">
        <f>'103 - SO 103 - BUS zálivy...'!F32</f>
        <v>0</v>
      </c>
      <c r="BC57" s="104">
        <f>'103 - SO 103 - BUS zálivy...'!F33</f>
        <v>0</v>
      </c>
      <c r="BD57" s="106">
        <f>'103 - SO 103 - BUS zálivy...'!F34</f>
        <v>0</v>
      </c>
      <c r="BT57" s="107" t="s">
        <v>24</v>
      </c>
      <c r="BV57" s="107" t="s">
        <v>78</v>
      </c>
      <c r="BW57" s="107" t="s">
        <v>103</v>
      </c>
      <c r="BX57" s="107" t="s">
        <v>7</v>
      </c>
      <c r="CL57" s="107" t="s">
        <v>104</v>
      </c>
      <c r="CM57" s="107" t="s">
        <v>85</v>
      </c>
    </row>
    <row r="58" spans="1:91" s="5" customFormat="1" ht="22.5" customHeight="1">
      <c r="B58" s="98"/>
      <c r="C58" s="99"/>
      <c r="D58" s="402" t="s">
        <v>105</v>
      </c>
      <c r="E58" s="402"/>
      <c r="F58" s="402"/>
      <c r="G58" s="402"/>
      <c r="H58" s="402"/>
      <c r="I58" s="100"/>
      <c r="J58" s="402" t="s">
        <v>106</v>
      </c>
      <c r="K58" s="402"/>
      <c r="L58" s="402"/>
      <c r="M58" s="402"/>
      <c r="N58" s="402"/>
      <c r="O58" s="402"/>
      <c r="P58" s="402"/>
      <c r="Q58" s="402"/>
      <c r="R58" s="402"/>
      <c r="S58" s="402"/>
      <c r="T58" s="402"/>
      <c r="U58" s="402"/>
      <c r="V58" s="402"/>
      <c r="W58" s="402"/>
      <c r="X58" s="402"/>
      <c r="Y58" s="402"/>
      <c r="Z58" s="402"/>
      <c r="AA58" s="402"/>
      <c r="AB58" s="402"/>
      <c r="AC58" s="402"/>
      <c r="AD58" s="402"/>
      <c r="AE58" s="402"/>
      <c r="AF58" s="402"/>
      <c r="AG58" s="403">
        <f>ROUND(SUM(AG59:AG60),2)</f>
        <v>0</v>
      </c>
      <c r="AH58" s="401"/>
      <c r="AI58" s="401"/>
      <c r="AJ58" s="401"/>
      <c r="AK58" s="401"/>
      <c r="AL58" s="401"/>
      <c r="AM58" s="401"/>
      <c r="AN58" s="400">
        <f t="shared" si="0"/>
        <v>0</v>
      </c>
      <c r="AO58" s="401"/>
      <c r="AP58" s="401"/>
      <c r="AQ58" s="101" t="s">
        <v>83</v>
      </c>
      <c r="AR58" s="102"/>
      <c r="AS58" s="103">
        <f>ROUND(SUM(AS59:AS60),2)</f>
        <v>0</v>
      </c>
      <c r="AT58" s="104">
        <f t="shared" si="1"/>
        <v>0</v>
      </c>
      <c r="AU58" s="105">
        <f>ROUND(SUM(AU59:AU60),5)</f>
        <v>0</v>
      </c>
      <c r="AV58" s="104">
        <f>ROUND(AZ58*L26,2)</f>
        <v>0</v>
      </c>
      <c r="AW58" s="104">
        <f>ROUND(BA58*L27,2)</f>
        <v>0</v>
      </c>
      <c r="AX58" s="104">
        <f>ROUND(BB58*L26,2)</f>
        <v>0</v>
      </c>
      <c r="AY58" s="104">
        <f>ROUND(BC58*L27,2)</f>
        <v>0</v>
      </c>
      <c r="AZ58" s="104">
        <f>ROUND(SUM(AZ59:AZ60),2)</f>
        <v>0</v>
      </c>
      <c r="BA58" s="104">
        <f>ROUND(SUM(BA59:BA60),2)</f>
        <v>0</v>
      </c>
      <c r="BB58" s="104">
        <f>ROUND(SUM(BB59:BB60),2)</f>
        <v>0</v>
      </c>
      <c r="BC58" s="104">
        <f>ROUND(SUM(BC59:BC60),2)</f>
        <v>0</v>
      </c>
      <c r="BD58" s="106">
        <f>ROUND(SUM(BD59:BD60),2)</f>
        <v>0</v>
      </c>
      <c r="BS58" s="107" t="s">
        <v>75</v>
      </c>
      <c r="BT58" s="107" t="s">
        <v>24</v>
      </c>
      <c r="BU58" s="107" t="s">
        <v>77</v>
      </c>
      <c r="BV58" s="107" t="s">
        <v>78</v>
      </c>
      <c r="BW58" s="107" t="s">
        <v>107</v>
      </c>
      <c r="BX58" s="107" t="s">
        <v>7</v>
      </c>
      <c r="CL58" s="107" t="s">
        <v>100</v>
      </c>
      <c r="CM58" s="107" t="s">
        <v>85</v>
      </c>
    </row>
    <row r="59" spans="1:91" s="6" customFormat="1" ht="34.5" customHeight="1">
      <c r="A59" s="97" t="s">
        <v>80</v>
      </c>
      <c r="B59" s="108"/>
      <c r="C59" s="109"/>
      <c r="D59" s="109"/>
      <c r="E59" s="406" t="s">
        <v>108</v>
      </c>
      <c r="F59" s="406"/>
      <c r="G59" s="406"/>
      <c r="H59" s="406"/>
      <c r="I59" s="406"/>
      <c r="J59" s="109"/>
      <c r="K59" s="406" t="s">
        <v>109</v>
      </c>
      <c r="L59" s="406"/>
      <c r="M59" s="406"/>
      <c r="N59" s="406"/>
      <c r="O59" s="406"/>
      <c r="P59" s="406"/>
      <c r="Q59" s="406"/>
      <c r="R59" s="406"/>
      <c r="S59" s="406"/>
      <c r="T59" s="406"/>
      <c r="U59" s="406"/>
      <c r="V59" s="406"/>
      <c r="W59" s="406"/>
      <c r="X59" s="406"/>
      <c r="Y59" s="406"/>
      <c r="Z59" s="406"/>
      <c r="AA59" s="406"/>
      <c r="AB59" s="406"/>
      <c r="AC59" s="406"/>
      <c r="AD59" s="406"/>
      <c r="AE59" s="406"/>
      <c r="AF59" s="406"/>
      <c r="AG59" s="404">
        <f>'104_1 - SO 104 - Vjezdy (...'!J29</f>
        <v>0</v>
      </c>
      <c r="AH59" s="405"/>
      <c r="AI59" s="405"/>
      <c r="AJ59" s="405"/>
      <c r="AK59" s="405"/>
      <c r="AL59" s="405"/>
      <c r="AM59" s="405"/>
      <c r="AN59" s="404">
        <f t="shared" si="0"/>
        <v>0</v>
      </c>
      <c r="AO59" s="405"/>
      <c r="AP59" s="405"/>
      <c r="AQ59" s="110" t="s">
        <v>92</v>
      </c>
      <c r="AR59" s="111"/>
      <c r="AS59" s="112">
        <v>0</v>
      </c>
      <c r="AT59" s="113">
        <f t="shared" si="1"/>
        <v>0</v>
      </c>
      <c r="AU59" s="114">
        <f>'104_1 - SO 104 - Vjezdy (...'!P91</f>
        <v>0</v>
      </c>
      <c r="AV59" s="113">
        <f>'104_1 - SO 104 - Vjezdy (...'!J32</f>
        <v>0</v>
      </c>
      <c r="AW59" s="113">
        <f>'104_1 - SO 104 - Vjezdy (...'!J33</f>
        <v>0</v>
      </c>
      <c r="AX59" s="113">
        <f>'104_1 - SO 104 - Vjezdy (...'!J34</f>
        <v>0</v>
      </c>
      <c r="AY59" s="113">
        <f>'104_1 - SO 104 - Vjezdy (...'!J35</f>
        <v>0</v>
      </c>
      <c r="AZ59" s="113">
        <f>'104_1 - SO 104 - Vjezdy (...'!F32</f>
        <v>0</v>
      </c>
      <c r="BA59" s="113">
        <f>'104_1 - SO 104 - Vjezdy (...'!F33</f>
        <v>0</v>
      </c>
      <c r="BB59" s="113">
        <f>'104_1 - SO 104 - Vjezdy (...'!F34</f>
        <v>0</v>
      </c>
      <c r="BC59" s="113">
        <f>'104_1 - SO 104 - Vjezdy (...'!F35</f>
        <v>0</v>
      </c>
      <c r="BD59" s="115">
        <f>'104_1 - SO 104 - Vjezdy (...'!F36</f>
        <v>0</v>
      </c>
      <c r="BT59" s="116" t="s">
        <v>85</v>
      </c>
      <c r="BV59" s="116" t="s">
        <v>78</v>
      </c>
      <c r="BW59" s="116" t="s">
        <v>110</v>
      </c>
      <c r="BX59" s="116" t="s">
        <v>107</v>
      </c>
      <c r="CL59" s="116" t="s">
        <v>100</v>
      </c>
    </row>
    <row r="60" spans="1:91" s="6" customFormat="1" ht="22.5" customHeight="1">
      <c r="A60" s="97" t="s">
        <v>80</v>
      </c>
      <c r="B60" s="108"/>
      <c r="C60" s="109"/>
      <c r="D60" s="109"/>
      <c r="E60" s="406" t="s">
        <v>111</v>
      </c>
      <c r="F60" s="406"/>
      <c r="G60" s="406"/>
      <c r="H60" s="406"/>
      <c r="I60" s="406"/>
      <c r="J60" s="109"/>
      <c r="K60" s="406" t="s">
        <v>112</v>
      </c>
      <c r="L60" s="406"/>
      <c r="M60" s="406"/>
      <c r="N60" s="406"/>
      <c r="O60" s="406"/>
      <c r="P60" s="406"/>
      <c r="Q60" s="406"/>
      <c r="R60" s="406"/>
      <c r="S60" s="406"/>
      <c r="T60" s="406"/>
      <c r="U60" s="406"/>
      <c r="V60" s="406"/>
      <c r="W60" s="406"/>
      <c r="X60" s="406"/>
      <c r="Y60" s="406"/>
      <c r="Z60" s="406"/>
      <c r="AA60" s="406"/>
      <c r="AB60" s="406"/>
      <c r="AC60" s="406"/>
      <c r="AD60" s="406"/>
      <c r="AE60" s="406"/>
      <c r="AF60" s="406"/>
      <c r="AG60" s="404">
        <f>'104_2 - SO 104 - Vjezdy (...'!J29</f>
        <v>0</v>
      </c>
      <c r="AH60" s="405"/>
      <c r="AI60" s="405"/>
      <c r="AJ60" s="405"/>
      <c r="AK60" s="405"/>
      <c r="AL60" s="405"/>
      <c r="AM60" s="405"/>
      <c r="AN60" s="404">
        <f t="shared" si="0"/>
        <v>0</v>
      </c>
      <c r="AO60" s="405"/>
      <c r="AP60" s="405"/>
      <c r="AQ60" s="110" t="s">
        <v>92</v>
      </c>
      <c r="AR60" s="111"/>
      <c r="AS60" s="117">
        <v>0</v>
      </c>
      <c r="AT60" s="118">
        <f t="shared" si="1"/>
        <v>0</v>
      </c>
      <c r="AU60" s="119">
        <f>'104_2 - SO 104 - Vjezdy (...'!P96</f>
        <v>0</v>
      </c>
      <c r="AV60" s="118">
        <f>'104_2 - SO 104 - Vjezdy (...'!J32</f>
        <v>0</v>
      </c>
      <c r="AW60" s="118">
        <f>'104_2 - SO 104 - Vjezdy (...'!J33</f>
        <v>0</v>
      </c>
      <c r="AX60" s="118">
        <f>'104_2 - SO 104 - Vjezdy (...'!J34</f>
        <v>0</v>
      </c>
      <c r="AY60" s="118">
        <f>'104_2 - SO 104 - Vjezdy (...'!J35</f>
        <v>0</v>
      </c>
      <c r="AZ60" s="118">
        <f>'104_2 - SO 104 - Vjezdy (...'!F32</f>
        <v>0</v>
      </c>
      <c r="BA60" s="118">
        <f>'104_2 - SO 104 - Vjezdy (...'!F33</f>
        <v>0</v>
      </c>
      <c r="BB60" s="118">
        <f>'104_2 - SO 104 - Vjezdy (...'!F34</f>
        <v>0</v>
      </c>
      <c r="BC60" s="118">
        <f>'104_2 - SO 104 - Vjezdy (...'!F35</f>
        <v>0</v>
      </c>
      <c r="BD60" s="120">
        <f>'104_2 - SO 104 - Vjezdy (...'!F36</f>
        <v>0</v>
      </c>
      <c r="BT60" s="116" t="s">
        <v>85</v>
      </c>
      <c r="BV60" s="116" t="s">
        <v>78</v>
      </c>
      <c r="BW60" s="116" t="s">
        <v>113</v>
      </c>
      <c r="BX60" s="116" t="s">
        <v>107</v>
      </c>
      <c r="CL60" s="116" t="s">
        <v>100</v>
      </c>
    </row>
    <row r="61" spans="1:91" s="1" customFormat="1" ht="30" customHeight="1">
      <c r="B61" s="42"/>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2"/>
    </row>
    <row r="62" spans="1:91" s="1" customFormat="1" ht="6.95" customHeight="1">
      <c r="B62" s="57"/>
      <c r="C62" s="58"/>
      <c r="D62" s="58"/>
      <c r="E62" s="58"/>
      <c r="F62" s="58"/>
      <c r="G62" s="58"/>
      <c r="H62" s="58"/>
      <c r="I62" s="58"/>
      <c r="J62" s="58"/>
      <c r="K62" s="58"/>
      <c r="L62" s="58"/>
      <c r="M62" s="58"/>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8"/>
      <c r="AM62" s="58"/>
      <c r="AN62" s="58"/>
      <c r="AO62" s="58"/>
      <c r="AP62" s="58"/>
      <c r="AQ62" s="58"/>
      <c r="AR62" s="62"/>
    </row>
  </sheetData>
  <sheetProtection password="CC35" sheet="1" objects="1" scenarios="1" formatCells="0" formatColumns="0" formatRows="0" sort="0" autoFilter="0"/>
  <mergeCells count="73">
    <mergeCell ref="AR2:BE2"/>
    <mergeCell ref="AN60:AP60"/>
    <mergeCell ref="AG60:AM60"/>
    <mergeCell ref="E60:I60"/>
    <mergeCell ref="K60:AF60"/>
    <mergeCell ref="AG51:AM51"/>
    <mergeCell ref="AN51:AP51"/>
    <mergeCell ref="AN58:AP58"/>
    <mergeCell ref="AG58:AM58"/>
    <mergeCell ref="D58:H58"/>
    <mergeCell ref="J58:AF58"/>
    <mergeCell ref="AN59:AP59"/>
    <mergeCell ref="AG59:AM59"/>
    <mergeCell ref="E59:I59"/>
    <mergeCell ref="K59:AF59"/>
    <mergeCell ref="AN56:AP56"/>
    <mergeCell ref="AG56:AM56"/>
    <mergeCell ref="D56:H56"/>
    <mergeCell ref="J56:AF56"/>
    <mergeCell ref="AN57:AP57"/>
    <mergeCell ref="AG57:AM57"/>
    <mergeCell ref="D57:H57"/>
    <mergeCell ref="J57:AF57"/>
    <mergeCell ref="AN54:AP54"/>
    <mergeCell ref="AG54:AM54"/>
    <mergeCell ref="E54:I54"/>
    <mergeCell ref="K54:AF54"/>
    <mergeCell ref="AN55:AP55"/>
    <mergeCell ref="AG55:AM55"/>
    <mergeCell ref="E55:I55"/>
    <mergeCell ref="K55:AF55"/>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001 - Ostatní náklady - p...'!C2" display="/"/>
    <hyperlink ref="A54" location="'101_1 - Chodníky a nástup...'!C2" display="/"/>
    <hyperlink ref="A55" location="'101_2 - Chodníky a nástup...'!C2" display="/"/>
    <hyperlink ref="A56" location="'102 - SO 102 Parkovací st...'!C2" display="/"/>
    <hyperlink ref="A57" location="'103 - SO 103 - BUS zálivy...'!C2" display="/"/>
    <hyperlink ref="A59" location="'104_1 - SO 104 - Vjezdy (...'!C2" display="/"/>
    <hyperlink ref="A60" location="'104_2 - SO 104 - Vjezdy (...'!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sheetPr>
    <pageSetUpPr fitToPage="1"/>
  </sheetPr>
  <dimension ref="A1:BR17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84</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121</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22</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ROUND(J79,2)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ROUND(SUM(BE79:BE169), 2)</f>
        <v>0</v>
      </c>
      <c r="G30" s="43"/>
      <c r="H30" s="43"/>
      <c r="I30" s="141">
        <v>0.21</v>
      </c>
      <c r="J30" s="140">
        <f>ROUND(ROUND((SUM(BE79:BE169)), 2)*I30, 2)</f>
        <v>0</v>
      </c>
      <c r="K30" s="46"/>
    </row>
    <row r="31" spans="2:11" s="1" customFormat="1" ht="14.45" customHeight="1">
      <c r="B31" s="42"/>
      <c r="C31" s="43"/>
      <c r="D31" s="43"/>
      <c r="E31" s="50" t="s">
        <v>48</v>
      </c>
      <c r="F31" s="140">
        <f>ROUND(SUM(BF79:BF169), 2)</f>
        <v>0</v>
      </c>
      <c r="G31" s="43"/>
      <c r="H31" s="43"/>
      <c r="I31" s="141">
        <v>0.15</v>
      </c>
      <c r="J31" s="140">
        <f>ROUND(ROUND((SUM(BF79:BF169)), 2)*I31, 2)</f>
        <v>0</v>
      </c>
      <c r="K31" s="46"/>
    </row>
    <row r="32" spans="2:11" s="1" customFormat="1" ht="14.45" hidden="1" customHeight="1">
      <c r="B32" s="42"/>
      <c r="C32" s="43"/>
      <c r="D32" s="43"/>
      <c r="E32" s="50" t="s">
        <v>49</v>
      </c>
      <c r="F32" s="140">
        <f>ROUND(SUM(BG79:BG169), 2)</f>
        <v>0</v>
      </c>
      <c r="G32" s="43"/>
      <c r="H32" s="43"/>
      <c r="I32" s="141">
        <v>0.21</v>
      </c>
      <c r="J32" s="140">
        <v>0</v>
      </c>
      <c r="K32" s="46"/>
    </row>
    <row r="33" spans="2:11" s="1" customFormat="1" ht="14.45" hidden="1" customHeight="1">
      <c r="B33" s="42"/>
      <c r="C33" s="43"/>
      <c r="D33" s="43"/>
      <c r="E33" s="50" t="s">
        <v>50</v>
      </c>
      <c r="F33" s="140">
        <f>ROUND(SUM(BH79:BH169), 2)</f>
        <v>0</v>
      </c>
      <c r="G33" s="43"/>
      <c r="H33" s="43"/>
      <c r="I33" s="141">
        <v>0.15</v>
      </c>
      <c r="J33" s="140">
        <v>0</v>
      </c>
      <c r="K33" s="46"/>
    </row>
    <row r="34" spans="2:11" s="1" customFormat="1" ht="14.45" hidden="1" customHeight="1">
      <c r="B34" s="42"/>
      <c r="C34" s="43"/>
      <c r="D34" s="43"/>
      <c r="E34" s="50" t="s">
        <v>51</v>
      </c>
      <c r="F34" s="140">
        <f>ROUND(SUM(BI79:BI169),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001 - Ostatní náklady - přechodné DZ (Nezpůsobllé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J79</f>
        <v>0</v>
      </c>
      <c r="K56" s="46"/>
      <c r="AU56" s="25" t="s">
        <v>126</v>
      </c>
    </row>
    <row r="57" spans="2:47" s="8" customFormat="1" ht="24.95" customHeight="1">
      <c r="B57" s="159"/>
      <c r="C57" s="160"/>
      <c r="D57" s="161" t="s">
        <v>127</v>
      </c>
      <c r="E57" s="162"/>
      <c r="F57" s="162"/>
      <c r="G57" s="162"/>
      <c r="H57" s="162"/>
      <c r="I57" s="163"/>
      <c r="J57" s="164">
        <f>J80</f>
        <v>0</v>
      </c>
      <c r="K57" s="165"/>
    </row>
    <row r="58" spans="2:47" s="9" customFormat="1" ht="19.899999999999999" customHeight="1">
      <c r="B58" s="166"/>
      <c r="C58" s="167"/>
      <c r="D58" s="168" t="s">
        <v>128</v>
      </c>
      <c r="E58" s="169"/>
      <c r="F58" s="169"/>
      <c r="G58" s="169"/>
      <c r="H58" s="169"/>
      <c r="I58" s="170"/>
      <c r="J58" s="171">
        <f>J81</f>
        <v>0</v>
      </c>
      <c r="K58" s="172"/>
    </row>
    <row r="59" spans="2:47" s="9" customFormat="1" ht="19.899999999999999" customHeight="1">
      <c r="B59" s="166"/>
      <c r="C59" s="167"/>
      <c r="D59" s="168" t="s">
        <v>129</v>
      </c>
      <c r="E59" s="169"/>
      <c r="F59" s="169"/>
      <c r="G59" s="169"/>
      <c r="H59" s="169"/>
      <c r="I59" s="170"/>
      <c r="J59" s="171">
        <f>J168</f>
        <v>0</v>
      </c>
      <c r="K59" s="172"/>
    </row>
    <row r="60" spans="2:47" s="1" customFormat="1" ht="21.75" customHeight="1">
      <c r="B60" s="42"/>
      <c r="C60" s="43"/>
      <c r="D60" s="43"/>
      <c r="E60" s="43"/>
      <c r="F60" s="43"/>
      <c r="G60" s="43"/>
      <c r="H60" s="43"/>
      <c r="I60" s="128"/>
      <c r="J60" s="43"/>
      <c r="K60" s="46"/>
    </row>
    <row r="61" spans="2:47" s="1" customFormat="1" ht="6.95" customHeight="1">
      <c r="B61" s="57"/>
      <c r="C61" s="58"/>
      <c r="D61" s="58"/>
      <c r="E61" s="58"/>
      <c r="F61" s="58"/>
      <c r="G61" s="58"/>
      <c r="H61" s="58"/>
      <c r="I61" s="149"/>
      <c r="J61" s="58"/>
      <c r="K61" s="59"/>
    </row>
    <row r="65" spans="2:63" s="1" customFormat="1" ht="6.95" customHeight="1">
      <c r="B65" s="60"/>
      <c r="C65" s="61"/>
      <c r="D65" s="61"/>
      <c r="E65" s="61"/>
      <c r="F65" s="61"/>
      <c r="G65" s="61"/>
      <c r="H65" s="61"/>
      <c r="I65" s="152"/>
      <c r="J65" s="61"/>
      <c r="K65" s="61"/>
      <c r="L65" s="62"/>
    </row>
    <row r="66" spans="2:63" s="1" customFormat="1" ht="36.950000000000003" customHeight="1">
      <c r="B66" s="42"/>
      <c r="C66" s="63" t="s">
        <v>130</v>
      </c>
      <c r="D66" s="64"/>
      <c r="E66" s="64"/>
      <c r="F66" s="64"/>
      <c r="G66" s="64"/>
      <c r="H66" s="64"/>
      <c r="I66" s="173"/>
      <c r="J66" s="64"/>
      <c r="K66" s="64"/>
      <c r="L66" s="62"/>
    </row>
    <row r="67" spans="2:63" s="1" customFormat="1" ht="6.95" customHeight="1">
      <c r="B67" s="42"/>
      <c r="C67" s="64"/>
      <c r="D67" s="64"/>
      <c r="E67" s="64"/>
      <c r="F67" s="64"/>
      <c r="G67" s="64"/>
      <c r="H67" s="64"/>
      <c r="I67" s="173"/>
      <c r="J67" s="64"/>
      <c r="K67" s="64"/>
      <c r="L67" s="62"/>
    </row>
    <row r="68" spans="2:63" s="1" customFormat="1" ht="14.45" customHeight="1">
      <c r="B68" s="42"/>
      <c r="C68" s="66" t="s">
        <v>18</v>
      </c>
      <c r="D68" s="64"/>
      <c r="E68" s="64"/>
      <c r="F68" s="64"/>
      <c r="G68" s="64"/>
      <c r="H68" s="64"/>
      <c r="I68" s="173"/>
      <c r="J68" s="64"/>
      <c r="K68" s="64"/>
      <c r="L68" s="62"/>
    </row>
    <row r="69" spans="2:63" s="1" customFormat="1" ht="22.5" customHeight="1">
      <c r="B69" s="42"/>
      <c r="C69" s="64"/>
      <c r="D69" s="64"/>
      <c r="E69" s="414" t="str">
        <f>E7</f>
        <v>Cholina - chodníky náves (DSP)</v>
      </c>
      <c r="F69" s="415"/>
      <c r="G69" s="415"/>
      <c r="H69" s="415"/>
      <c r="I69" s="173"/>
      <c r="J69" s="64"/>
      <c r="K69" s="64"/>
      <c r="L69" s="62"/>
    </row>
    <row r="70" spans="2:63" s="1" customFormat="1" ht="14.45" customHeight="1">
      <c r="B70" s="42"/>
      <c r="C70" s="66" t="s">
        <v>120</v>
      </c>
      <c r="D70" s="64"/>
      <c r="E70" s="64"/>
      <c r="F70" s="64"/>
      <c r="G70" s="64"/>
      <c r="H70" s="64"/>
      <c r="I70" s="173"/>
      <c r="J70" s="64"/>
      <c r="K70" s="64"/>
      <c r="L70" s="62"/>
    </row>
    <row r="71" spans="2:63" s="1" customFormat="1" ht="23.25" customHeight="1">
      <c r="B71" s="42"/>
      <c r="C71" s="64"/>
      <c r="D71" s="64"/>
      <c r="E71" s="386" t="str">
        <f>E9</f>
        <v>001 - Ostatní náklady - přechodné DZ (Nezpůsobllé výdaje)</v>
      </c>
      <c r="F71" s="416"/>
      <c r="G71" s="416"/>
      <c r="H71" s="416"/>
      <c r="I71" s="173"/>
      <c r="J71" s="64"/>
      <c r="K71" s="64"/>
      <c r="L71" s="62"/>
    </row>
    <row r="72" spans="2:63" s="1" customFormat="1" ht="6.95" customHeight="1">
      <c r="B72" s="42"/>
      <c r="C72" s="64"/>
      <c r="D72" s="64"/>
      <c r="E72" s="64"/>
      <c r="F72" s="64"/>
      <c r="G72" s="64"/>
      <c r="H72" s="64"/>
      <c r="I72" s="173"/>
      <c r="J72" s="64"/>
      <c r="K72" s="64"/>
      <c r="L72" s="62"/>
    </row>
    <row r="73" spans="2:63" s="1" customFormat="1" ht="18" customHeight="1">
      <c r="B73" s="42"/>
      <c r="C73" s="66" t="s">
        <v>25</v>
      </c>
      <c r="D73" s="64"/>
      <c r="E73" s="64"/>
      <c r="F73" s="174" t="str">
        <f>F12</f>
        <v>Cholina</v>
      </c>
      <c r="G73" s="64"/>
      <c r="H73" s="64"/>
      <c r="I73" s="175" t="s">
        <v>27</v>
      </c>
      <c r="J73" s="74" t="str">
        <f>IF(J12="","",J12)</f>
        <v>23.10.2017</v>
      </c>
      <c r="K73" s="64"/>
      <c r="L73" s="62"/>
    </row>
    <row r="74" spans="2:63" s="1" customFormat="1" ht="6.95" customHeight="1">
      <c r="B74" s="42"/>
      <c r="C74" s="64"/>
      <c r="D74" s="64"/>
      <c r="E74" s="64"/>
      <c r="F74" s="64"/>
      <c r="G74" s="64"/>
      <c r="H74" s="64"/>
      <c r="I74" s="173"/>
      <c r="J74" s="64"/>
      <c r="K74" s="64"/>
      <c r="L74" s="62"/>
    </row>
    <row r="75" spans="2:63" s="1" customFormat="1">
      <c r="B75" s="42"/>
      <c r="C75" s="66" t="s">
        <v>31</v>
      </c>
      <c r="D75" s="64"/>
      <c r="E75" s="64"/>
      <c r="F75" s="174" t="str">
        <f>E15</f>
        <v>Obec Cholina, Cholina 52, 78322 Cholina</v>
      </c>
      <c r="G75" s="64"/>
      <c r="H75" s="64"/>
      <c r="I75" s="175" t="s">
        <v>37</v>
      </c>
      <c r="J75" s="174" t="str">
        <f>E21</f>
        <v xml:space="preserve"> </v>
      </c>
      <c r="K75" s="64"/>
      <c r="L75" s="62"/>
    </row>
    <row r="76" spans="2:63" s="1" customFormat="1" ht="14.45" customHeight="1">
      <c r="B76" s="42"/>
      <c r="C76" s="66" t="s">
        <v>35</v>
      </c>
      <c r="D76" s="64"/>
      <c r="E76" s="64"/>
      <c r="F76" s="174" t="str">
        <f>IF(E18="","",E18)</f>
        <v/>
      </c>
      <c r="G76" s="64"/>
      <c r="H76" s="64"/>
      <c r="I76" s="173"/>
      <c r="J76" s="64"/>
      <c r="K76" s="64"/>
      <c r="L76" s="62"/>
    </row>
    <row r="77" spans="2:63" s="1" customFormat="1" ht="10.35" customHeight="1">
      <c r="B77" s="42"/>
      <c r="C77" s="64"/>
      <c r="D77" s="64"/>
      <c r="E77" s="64"/>
      <c r="F77" s="64"/>
      <c r="G77" s="64"/>
      <c r="H77" s="64"/>
      <c r="I77" s="173"/>
      <c r="J77" s="64"/>
      <c r="K77" s="64"/>
      <c r="L77" s="62"/>
    </row>
    <row r="78" spans="2:63" s="10" customFormat="1" ht="29.25" customHeight="1">
      <c r="B78" s="176"/>
      <c r="C78" s="177" t="s">
        <v>131</v>
      </c>
      <c r="D78" s="178" t="s">
        <v>61</v>
      </c>
      <c r="E78" s="178" t="s">
        <v>57</v>
      </c>
      <c r="F78" s="178" t="s">
        <v>132</v>
      </c>
      <c r="G78" s="178" t="s">
        <v>133</v>
      </c>
      <c r="H78" s="178" t="s">
        <v>134</v>
      </c>
      <c r="I78" s="179" t="s">
        <v>135</v>
      </c>
      <c r="J78" s="178" t="s">
        <v>124</v>
      </c>
      <c r="K78" s="180" t="s">
        <v>136</v>
      </c>
      <c r="L78" s="181"/>
      <c r="M78" s="82" t="s">
        <v>137</v>
      </c>
      <c r="N78" s="83" t="s">
        <v>46</v>
      </c>
      <c r="O78" s="83" t="s">
        <v>138</v>
      </c>
      <c r="P78" s="83" t="s">
        <v>139</v>
      </c>
      <c r="Q78" s="83" t="s">
        <v>140</v>
      </c>
      <c r="R78" s="83" t="s">
        <v>141</v>
      </c>
      <c r="S78" s="83" t="s">
        <v>142</v>
      </c>
      <c r="T78" s="84" t="s">
        <v>143</v>
      </c>
    </row>
    <row r="79" spans="2:63" s="1" customFormat="1" ht="29.25" customHeight="1">
      <c r="B79" s="42"/>
      <c r="C79" s="88" t="s">
        <v>125</v>
      </c>
      <c r="D79" s="64"/>
      <c r="E79" s="64"/>
      <c r="F79" s="64"/>
      <c r="G79" s="64"/>
      <c r="H79" s="64"/>
      <c r="I79" s="173"/>
      <c r="J79" s="182">
        <f>BK79</f>
        <v>0</v>
      </c>
      <c r="K79" s="64"/>
      <c r="L79" s="62"/>
      <c r="M79" s="85"/>
      <c r="N79" s="86"/>
      <c r="O79" s="86"/>
      <c r="P79" s="183">
        <f>P80</f>
        <v>0</v>
      </c>
      <c r="Q79" s="86"/>
      <c r="R79" s="183">
        <f>R80</f>
        <v>1.088442E-3</v>
      </c>
      <c r="S79" s="86"/>
      <c r="T79" s="184">
        <f>T80</f>
        <v>0</v>
      </c>
      <c r="AT79" s="25" t="s">
        <v>75</v>
      </c>
      <c r="AU79" s="25" t="s">
        <v>126</v>
      </c>
      <c r="BK79" s="185">
        <f>BK80</f>
        <v>0</v>
      </c>
    </row>
    <row r="80" spans="2:63" s="11" customFormat="1" ht="37.35" customHeight="1">
      <c r="B80" s="186"/>
      <c r="C80" s="187"/>
      <c r="D80" s="188" t="s">
        <v>75</v>
      </c>
      <c r="E80" s="189" t="s">
        <v>144</v>
      </c>
      <c r="F80" s="189" t="s">
        <v>145</v>
      </c>
      <c r="G80" s="187"/>
      <c r="H80" s="187"/>
      <c r="I80" s="190"/>
      <c r="J80" s="191">
        <f>BK80</f>
        <v>0</v>
      </c>
      <c r="K80" s="187"/>
      <c r="L80" s="192"/>
      <c r="M80" s="193"/>
      <c r="N80" s="194"/>
      <c r="O80" s="194"/>
      <c r="P80" s="195">
        <f>P81+P168</f>
        <v>0</v>
      </c>
      <c r="Q80" s="194"/>
      <c r="R80" s="195">
        <f>R81+R168</f>
        <v>1.088442E-3</v>
      </c>
      <c r="S80" s="194"/>
      <c r="T80" s="196">
        <f>T81+T168</f>
        <v>0</v>
      </c>
      <c r="AR80" s="197" t="s">
        <v>24</v>
      </c>
      <c r="AT80" s="198" t="s">
        <v>75</v>
      </c>
      <c r="AU80" s="198" t="s">
        <v>76</v>
      </c>
      <c r="AY80" s="197" t="s">
        <v>146</v>
      </c>
      <c r="BK80" s="199">
        <f>BK81+BK168</f>
        <v>0</v>
      </c>
    </row>
    <row r="81" spans="2:65" s="11" customFormat="1" ht="19.899999999999999" customHeight="1">
      <c r="B81" s="186"/>
      <c r="C81" s="187"/>
      <c r="D81" s="200" t="s">
        <v>75</v>
      </c>
      <c r="E81" s="201" t="s">
        <v>147</v>
      </c>
      <c r="F81" s="201" t="s">
        <v>148</v>
      </c>
      <c r="G81" s="187"/>
      <c r="H81" s="187"/>
      <c r="I81" s="190"/>
      <c r="J81" s="202">
        <f>BK81</f>
        <v>0</v>
      </c>
      <c r="K81" s="187"/>
      <c r="L81" s="192"/>
      <c r="M81" s="193"/>
      <c r="N81" s="194"/>
      <c r="O81" s="194"/>
      <c r="P81" s="195">
        <f>SUM(P82:P167)</f>
        <v>0</v>
      </c>
      <c r="Q81" s="194"/>
      <c r="R81" s="195">
        <f>SUM(R82:R167)</f>
        <v>1.088442E-3</v>
      </c>
      <c r="S81" s="194"/>
      <c r="T81" s="196">
        <f>SUM(T82:T167)</f>
        <v>0</v>
      </c>
      <c r="AR81" s="197" t="s">
        <v>24</v>
      </c>
      <c r="AT81" s="198" t="s">
        <v>75</v>
      </c>
      <c r="AU81" s="198" t="s">
        <v>24</v>
      </c>
      <c r="AY81" s="197" t="s">
        <v>146</v>
      </c>
      <c r="BK81" s="199">
        <f>SUM(BK82:BK167)</f>
        <v>0</v>
      </c>
    </row>
    <row r="82" spans="2:65" s="1" customFormat="1" ht="22.5" customHeight="1">
      <c r="B82" s="42"/>
      <c r="C82" s="203" t="s">
        <v>24</v>
      </c>
      <c r="D82" s="203" t="s">
        <v>149</v>
      </c>
      <c r="E82" s="204" t="s">
        <v>150</v>
      </c>
      <c r="F82" s="205" t="s">
        <v>151</v>
      </c>
      <c r="G82" s="206" t="s">
        <v>152</v>
      </c>
      <c r="H82" s="207">
        <v>2</v>
      </c>
      <c r="I82" s="208"/>
      <c r="J82" s="209">
        <f>ROUND(I82*H82,2)</f>
        <v>0</v>
      </c>
      <c r="K82" s="205" t="s">
        <v>153</v>
      </c>
      <c r="L82" s="62"/>
      <c r="M82" s="210" t="s">
        <v>22</v>
      </c>
      <c r="N82" s="211" t="s">
        <v>47</v>
      </c>
      <c r="O82" s="43"/>
      <c r="P82" s="212">
        <f>O82*H82</f>
        <v>0</v>
      </c>
      <c r="Q82" s="212">
        <v>0</v>
      </c>
      <c r="R82" s="212">
        <f>Q82*H82</f>
        <v>0</v>
      </c>
      <c r="S82" s="212">
        <v>0</v>
      </c>
      <c r="T82" s="213">
        <f>S82*H82</f>
        <v>0</v>
      </c>
      <c r="AR82" s="25" t="s">
        <v>154</v>
      </c>
      <c r="AT82" s="25" t="s">
        <v>149</v>
      </c>
      <c r="AU82" s="25" t="s">
        <v>85</v>
      </c>
      <c r="AY82" s="25" t="s">
        <v>146</v>
      </c>
      <c r="BE82" s="214">
        <f>IF(N82="základní",J82,0)</f>
        <v>0</v>
      </c>
      <c r="BF82" s="214">
        <f>IF(N82="snížená",J82,0)</f>
        <v>0</v>
      </c>
      <c r="BG82" s="214">
        <f>IF(N82="zákl. přenesená",J82,0)</f>
        <v>0</v>
      </c>
      <c r="BH82" s="214">
        <f>IF(N82="sníž. přenesená",J82,0)</f>
        <v>0</v>
      </c>
      <c r="BI82" s="214">
        <f>IF(N82="nulová",J82,0)</f>
        <v>0</v>
      </c>
      <c r="BJ82" s="25" t="s">
        <v>24</v>
      </c>
      <c r="BK82" s="214">
        <f>ROUND(I82*H82,2)</f>
        <v>0</v>
      </c>
      <c r="BL82" s="25" t="s">
        <v>154</v>
      </c>
      <c r="BM82" s="25" t="s">
        <v>155</v>
      </c>
    </row>
    <row r="83" spans="2:65" s="1" customFormat="1" ht="27">
      <c r="B83" s="42"/>
      <c r="C83" s="64"/>
      <c r="D83" s="215" t="s">
        <v>156</v>
      </c>
      <c r="E83" s="64"/>
      <c r="F83" s="216" t="s">
        <v>157</v>
      </c>
      <c r="G83" s="64"/>
      <c r="H83" s="64"/>
      <c r="I83" s="173"/>
      <c r="J83" s="64"/>
      <c r="K83" s="64"/>
      <c r="L83" s="62"/>
      <c r="M83" s="217"/>
      <c r="N83" s="43"/>
      <c r="O83" s="43"/>
      <c r="P83" s="43"/>
      <c r="Q83" s="43"/>
      <c r="R83" s="43"/>
      <c r="S83" s="43"/>
      <c r="T83" s="79"/>
      <c r="AT83" s="25" t="s">
        <v>156</v>
      </c>
      <c r="AU83" s="25" t="s">
        <v>85</v>
      </c>
    </row>
    <row r="84" spans="2:65" s="12" customFormat="1" ht="13.5">
      <c r="B84" s="218"/>
      <c r="C84" s="219"/>
      <c r="D84" s="215" t="s">
        <v>158</v>
      </c>
      <c r="E84" s="220" t="s">
        <v>22</v>
      </c>
      <c r="F84" s="221" t="s">
        <v>159</v>
      </c>
      <c r="G84" s="219"/>
      <c r="H84" s="222" t="s">
        <v>22</v>
      </c>
      <c r="I84" s="223"/>
      <c r="J84" s="219"/>
      <c r="K84" s="219"/>
      <c r="L84" s="224"/>
      <c r="M84" s="225"/>
      <c r="N84" s="226"/>
      <c r="O84" s="226"/>
      <c r="P84" s="226"/>
      <c r="Q84" s="226"/>
      <c r="R84" s="226"/>
      <c r="S84" s="226"/>
      <c r="T84" s="227"/>
      <c r="AT84" s="228" t="s">
        <v>158</v>
      </c>
      <c r="AU84" s="228" t="s">
        <v>85</v>
      </c>
      <c r="AV84" s="12" t="s">
        <v>24</v>
      </c>
      <c r="AW84" s="12" t="s">
        <v>39</v>
      </c>
      <c r="AX84" s="12" t="s">
        <v>76</v>
      </c>
      <c r="AY84" s="228" t="s">
        <v>146</v>
      </c>
    </row>
    <row r="85" spans="2:65" s="13" customFormat="1" ht="13.5">
      <c r="B85" s="229"/>
      <c r="C85" s="230"/>
      <c r="D85" s="215" t="s">
        <v>158</v>
      </c>
      <c r="E85" s="231" t="s">
        <v>22</v>
      </c>
      <c r="F85" s="232" t="s">
        <v>160</v>
      </c>
      <c r="G85" s="230"/>
      <c r="H85" s="233">
        <v>1</v>
      </c>
      <c r="I85" s="234"/>
      <c r="J85" s="230"/>
      <c r="K85" s="230"/>
      <c r="L85" s="235"/>
      <c r="M85" s="236"/>
      <c r="N85" s="237"/>
      <c r="O85" s="237"/>
      <c r="P85" s="237"/>
      <c r="Q85" s="237"/>
      <c r="R85" s="237"/>
      <c r="S85" s="237"/>
      <c r="T85" s="238"/>
      <c r="AT85" s="239" t="s">
        <v>158</v>
      </c>
      <c r="AU85" s="239" t="s">
        <v>85</v>
      </c>
      <c r="AV85" s="13" t="s">
        <v>85</v>
      </c>
      <c r="AW85" s="13" t="s">
        <v>39</v>
      </c>
      <c r="AX85" s="13" t="s">
        <v>76</v>
      </c>
      <c r="AY85" s="239" t="s">
        <v>146</v>
      </c>
    </row>
    <row r="86" spans="2:65" s="13" customFormat="1" ht="13.5">
      <c r="B86" s="229"/>
      <c r="C86" s="230"/>
      <c r="D86" s="215" t="s">
        <v>158</v>
      </c>
      <c r="E86" s="231" t="s">
        <v>22</v>
      </c>
      <c r="F86" s="232" t="s">
        <v>161</v>
      </c>
      <c r="G86" s="230"/>
      <c r="H86" s="233">
        <v>1</v>
      </c>
      <c r="I86" s="234"/>
      <c r="J86" s="230"/>
      <c r="K86" s="230"/>
      <c r="L86" s="235"/>
      <c r="M86" s="236"/>
      <c r="N86" s="237"/>
      <c r="O86" s="237"/>
      <c r="P86" s="237"/>
      <c r="Q86" s="237"/>
      <c r="R86" s="237"/>
      <c r="S86" s="237"/>
      <c r="T86" s="238"/>
      <c r="AT86" s="239" t="s">
        <v>158</v>
      </c>
      <c r="AU86" s="239" t="s">
        <v>85</v>
      </c>
      <c r="AV86" s="13" t="s">
        <v>85</v>
      </c>
      <c r="AW86" s="13" t="s">
        <v>39</v>
      </c>
      <c r="AX86" s="13" t="s">
        <v>76</v>
      </c>
      <c r="AY86" s="239" t="s">
        <v>146</v>
      </c>
    </row>
    <row r="87" spans="2:65" s="14" customFormat="1" ht="13.5">
      <c r="B87" s="240"/>
      <c r="C87" s="241"/>
      <c r="D87" s="242" t="s">
        <v>158</v>
      </c>
      <c r="E87" s="243" t="s">
        <v>22</v>
      </c>
      <c r="F87" s="244" t="s">
        <v>162</v>
      </c>
      <c r="G87" s="241"/>
      <c r="H87" s="245">
        <v>2</v>
      </c>
      <c r="I87" s="246"/>
      <c r="J87" s="241"/>
      <c r="K87" s="241"/>
      <c r="L87" s="247"/>
      <c r="M87" s="248"/>
      <c r="N87" s="249"/>
      <c r="O87" s="249"/>
      <c r="P87" s="249"/>
      <c r="Q87" s="249"/>
      <c r="R87" s="249"/>
      <c r="S87" s="249"/>
      <c r="T87" s="250"/>
      <c r="AT87" s="251" t="s">
        <v>158</v>
      </c>
      <c r="AU87" s="251" t="s">
        <v>85</v>
      </c>
      <c r="AV87" s="14" t="s">
        <v>154</v>
      </c>
      <c r="AW87" s="14" t="s">
        <v>39</v>
      </c>
      <c r="AX87" s="14" t="s">
        <v>24</v>
      </c>
      <c r="AY87" s="251" t="s">
        <v>146</v>
      </c>
    </row>
    <row r="88" spans="2:65" s="1" customFormat="1" ht="31.5" customHeight="1">
      <c r="B88" s="42"/>
      <c r="C88" s="203" t="s">
        <v>85</v>
      </c>
      <c r="D88" s="203" t="s">
        <v>149</v>
      </c>
      <c r="E88" s="204" t="s">
        <v>163</v>
      </c>
      <c r="F88" s="205" t="s">
        <v>164</v>
      </c>
      <c r="G88" s="206" t="s">
        <v>152</v>
      </c>
      <c r="H88" s="207">
        <v>180</v>
      </c>
      <c r="I88" s="208"/>
      <c r="J88" s="209">
        <f>ROUND(I88*H88,2)</f>
        <v>0</v>
      </c>
      <c r="K88" s="205" t="s">
        <v>153</v>
      </c>
      <c r="L88" s="62"/>
      <c r="M88" s="210" t="s">
        <v>22</v>
      </c>
      <c r="N88" s="211" t="s">
        <v>47</v>
      </c>
      <c r="O88" s="43"/>
      <c r="P88" s="212">
        <f>O88*H88</f>
        <v>0</v>
      </c>
      <c r="Q88" s="212">
        <v>0</v>
      </c>
      <c r="R88" s="212">
        <f>Q88*H88</f>
        <v>0</v>
      </c>
      <c r="S88" s="212">
        <v>0</v>
      </c>
      <c r="T88" s="213">
        <f>S88*H88</f>
        <v>0</v>
      </c>
      <c r="AR88" s="25" t="s">
        <v>154</v>
      </c>
      <c r="AT88" s="25" t="s">
        <v>149</v>
      </c>
      <c r="AU88" s="25" t="s">
        <v>85</v>
      </c>
      <c r="AY88" s="25" t="s">
        <v>146</v>
      </c>
      <c r="BE88" s="214">
        <f>IF(N88="základní",J88,0)</f>
        <v>0</v>
      </c>
      <c r="BF88" s="214">
        <f>IF(N88="snížená",J88,0)</f>
        <v>0</v>
      </c>
      <c r="BG88" s="214">
        <f>IF(N88="zákl. přenesená",J88,0)</f>
        <v>0</v>
      </c>
      <c r="BH88" s="214">
        <f>IF(N88="sníž. přenesená",J88,0)</f>
        <v>0</v>
      </c>
      <c r="BI88" s="214">
        <f>IF(N88="nulová",J88,0)</f>
        <v>0</v>
      </c>
      <c r="BJ88" s="25" t="s">
        <v>24</v>
      </c>
      <c r="BK88" s="214">
        <f>ROUND(I88*H88,2)</f>
        <v>0</v>
      </c>
      <c r="BL88" s="25" t="s">
        <v>154</v>
      </c>
      <c r="BM88" s="25" t="s">
        <v>165</v>
      </c>
    </row>
    <row r="89" spans="2:65" s="1" customFormat="1" ht="27">
      <c r="B89" s="42"/>
      <c r="C89" s="64"/>
      <c r="D89" s="215" t="s">
        <v>156</v>
      </c>
      <c r="E89" s="64"/>
      <c r="F89" s="216" t="s">
        <v>157</v>
      </c>
      <c r="G89" s="64"/>
      <c r="H89" s="64"/>
      <c r="I89" s="173"/>
      <c r="J89" s="64"/>
      <c r="K89" s="64"/>
      <c r="L89" s="62"/>
      <c r="M89" s="217"/>
      <c r="N89" s="43"/>
      <c r="O89" s="43"/>
      <c r="P89" s="43"/>
      <c r="Q89" s="43"/>
      <c r="R89" s="43"/>
      <c r="S89" s="43"/>
      <c r="T89" s="79"/>
      <c r="AT89" s="25" t="s">
        <v>156</v>
      </c>
      <c r="AU89" s="25" t="s">
        <v>85</v>
      </c>
    </row>
    <row r="90" spans="2:65" s="1" customFormat="1" ht="40.5">
      <c r="B90" s="42"/>
      <c r="C90" s="64"/>
      <c r="D90" s="215" t="s">
        <v>166</v>
      </c>
      <c r="E90" s="64"/>
      <c r="F90" s="216" t="s">
        <v>167</v>
      </c>
      <c r="G90" s="64"/>
      <c r="H90" s="64"/>
      <c r="I90" s="173"/>
      <c r="J90" s="64"/>
      <c r="K90" s="64"/>
      <c r="L90" s="62"/>
      <c r="M90" s="217"/>
      <c r="N90" s="43"/>
      <c r="O90" s="43"/>
      <c r="P90" s="43"/>
      <c r="Q90" s="43"/>
      <c r="R90" s="43"/>
      <c r="S90" s="43"/>
      <c r="T90" s="79"/>
      <c r="AT90" s="25" t="s">
        <v>166</v>
      </c>
      <c r="AU90" s="25" t="s">
        <v>85</v>
      </c>
    </row>
    <row r="91" spans="2:65" s="13" customFormat="1" ht="13.5">
      <c r="B91" s="229"/>
      <c r="C91" s="230"/>
      <c r="D91" s="242" t="s">
        <v>158</v>
      </c>
      <c r="E91" s="252" t="s">
        <v>22</v>
      </c>
      <c r="F91" s="253" t="s">
        <v>168</v>
      </c>
      <c r="G91" s="230"/>
      <c r="H91" s="254">
        <v>180</v>
      </c>
      <c r="I91" s="234"/>
      <c r="J91" s="230"/>
      <c r="K91" s="230"/>
      <c r="L91" s="235"/>
      <c r="M91" s="236"/>
      <c r="N91" s="237"/>
      <c r="O91" s="237"/>
      <c r="P91" s="237"/>
      <c r="Q91" s="237"/>
      <c r="R91" s="237"/>
      <c r="S91" s="237"/>
      <c r="T91" s="238"/>
      <c r="AT91" s="239" t="s">
        <v>158</v>
      </c>
      <c r="AU91" s="239" t="s">
        <v>85</v>
      </c>
      <c r="AV91" s="13" t="s">
        <v>85</v>
      </c>
      <c r="AW91" s="13" t="s">
        <v>39</v>
      </c>
      <c r="AX91" s="13" t="s">
        <v>24</v>
      </c>
      <c r="AY91" s="239" t="s">
        <v>146</v>
      </c>
    </row>
    <row r="92" spans="2:65" s="1" customFormat="1" ht="31.5" customHeight="1">
      <c r="B92" s="42"/>
      <c r="C92" s="203" t="s">
        <v>169</v>
      </c>
      <c r="D92" s="203" t="s">
        <v>149</v>
      </c>
      <c r="E92" s="204" t="s">
        <v>170</v>
      </c>
      <c r="F92" s="205" t="s">
        <v>171</v>
      </c>
      <c r="G92" s="206" t="s">
        <v>152</v>
      </c>
      <c r="H92" s="207">
        <v>4</v>
      </c>
      <c r="I92" s="208"/>
      <c r="J92" s="209">
        <f>ROUND(I92*H92,2)</f>
        <v>0</v>
      </c>
      <c r="K92" s="205" t="s">
        <v>153</v>
      </c>
      <c r="L92" s="62"/>
      <c r="M92" s="210" t="s">
        <v>22</v>
      </c>
      <c r="N92" s="211" t="s">
        <v>47</v>
      </c>
      <c r="O92" s="43"/>
      <c r="P92" s="212">
        <f>O92*H92</f>
        <v>0</v>
      </c>
      <c r="Q92" s="212">
        <v>0</v>
      </c>
      <c r="R92" s="212">
        <f>Q92*H92</f>
        <v>0</v>
      </c>
      <c r="S92" s="212">
        <v>0</v>
      </c>
      <c r="T92" s="213">
        <f>S92*H92</f>
        <v>0</v>
      </c>
      <c r="AR92" s="25" t="s">
        <v>154</v>
      </c>
      <c r="AT92" s="25" t="s">
        <v>149</v>
      </c>
      <c r="AU92" s="25" t="s">
        <v>85</v>
      </c>
      <c r="AY92" s="25" t="s">
        <v>146</v>
      </c>
      <c r="BE92" s="214">
        <f>IF(N92="základní",J92,0)</f>
        <v>0</v>
      </c>
      <c r="BF92" s="214">
        <f>IF(N92="snížená",J92,0)</f>
        <v>0</v>
      </c>
      <c r="BG92" s="214">
        <f>IF(N92="zákl. přenesená",J92,0)</f>
        <v>0</v>
      </c>
      <c r="BH92" s="214">
        <f>IF(N92="sníž. přenesená",J92,0)</f>
        <v>0</v>
      </c>
      <c r="BI92" s="214">
        <f>IF(N92="nulová",J92,0)</f>
        <v>0</v>
      </c>
      <c r="BJ92" s="25" t="s">
        <v>24</v>
      </c>
      <c r="BK92" s="214">
        <f>ROUND(I92*H92,2)</f>
        <v>0</v>
      </c>
      <c r="BL92" s="25" t="s">
        <v>154</v>
      </c>
      <c r="BM92" s="25" t="s">
        <v>172</v>
      </c>
    </row>
    <row r="93" spans="2:65" s="1" customFormat="1" ht="27">
      <c r="B93" s="42"/>
      <c r="C93" s="64"/>
      <c r="D93" s="215" t="s">
        <v>156</v>
      </c>
      <c r="E93" s="64"/>
      <c r="F93" s="216" t="s">
        <v>157</v>
      </c>
      <c r="G93" s="64"/>
      <c r="H93" s="64"/>
      <c r="I93" s="173"/>
      <c r="J93" s="64"/>
      <c r="K93" s="64"/>
      <c r="L93" s="62"/>
      <c r="M93" s="217"/>
      <c r="N93" s="43"/>
      <c r="O93" s="43"/>
      <c r="P93" s="43"/>
      <c r="Q93" s="43"/>
      <c r="R93" s="43"/>
      <c r="S93" s="43"/>
      <c r="T93" s="79"/>
      <c r="AT93" s="25" t="s">
        <v>156</v>
      </c>
      <c r="AU93" s="25" t="s">
        <v>85</v>
      </c>
    </row>
    <row r="94" spans="2:65" s="12" customFormat="1" ht="13.5">
      <c r="B94" s="218"/>
      <c r="C94" s="219"/>
      <c r="D94" s="215" t="s">
        <v>158</v>
      </c>
      <c r="E94" s="220" t="s">
        <v>22</v>
      </c>
      <c r="F94" s="221" t="s">
        <v>159</v>
      </c>
      <c r="G94" s="219"/>
      <c r="H94" s="222" t="s">
        <v>22</v>
      </c>
      <c r="I94" s="223"/>
      <c r="J94" s="219"/>
      <c r="K94" s="219"/>
      <c r="L94" s="224"/>
      <c r="M94" s="225"/>
      <c r="N94" s="226"/>
      <c r="O94" s="226"/>
      <c r="P94" s="226"/>
      <c r="Q94" s="226"/>
      <c r="R94" s="226"/>
      <c r="S94" s="226"/>
      <c r="T94" s="227"/>
      <c r="AT94" s="228" t="s">
        <v>158</v>
      </c>
      <c r="AU94" s="228" t="s">
        <v>85</v>
      </c>
      <c r="AV94" s="12" t="s">
        <v>24</v>
      </c>
      <c r="AW94" s="12" t="s">
        <v>39</v>
      </c>
      <c r="AX94" s="12" t="s">
        <v>76</v>
      </c>
      <c r="AY94" s="228" t="s">
        <v>146</v>
      </c>
    </row>
    <row r="95" spans="2:65" s="13" customFormat="1" ht="13.5">
      <c r="B95" s="229"/>
      <c r="C95" s="230"/>
      <c r="D95" s="215" t="s">
        <v>158</v>
      </c>
      <c r="E95" s="231" t="s">
        <v>22</v>
      </c>
      <c r="F95" s="232" t="s">
        <v>173</v>
      </c>
      <c r="G95" s="230"/>
      <c r="H95" s="233">
        <v>2</v>
      </c>
      <c r="I95" s="234"/>
      <c r="J95" s="230"/>
      <c r="K95" s="230"/>
      <c r="L95" s="235"/>
      <c r="M95" s="236"/>
      <c r="N95" s="237"/>
      <c r="O95" s="237"/>
      <c r="P95" s="237"/>
      <c r="Q95" s="237"/>
      <c r="R95" s="237"/>
      <c r="S95" s="237"/>
      <c r="T95" s="238"/>
      <c r="AT95" s="239" t="s">
        <v>158</v>
      </c>
      <c r="AU95" s="239" t="s">
        <v>85</v>
      </c>
      <c r="AV95" s="13" t="s">
        <v>85</v>
      </c>
      <c r="AW95" s="13" t="s">
        <v>39</v>
      </c>
      <c r="AX95" s="13" t="s">
        <v>76</v>
      </c>
      <c r="AY95" s="239" t="s">
        <v>146</v>
      </c>
    </row>
    <row r="96" spans="2:65" s="13" customFormat="1" ht="13.5">
      <c r="B96" s="229"/>
      <c r="C96" s="230"/>
      <c r="D96" s="215" t="s">
        <v>158</v>
      </c>
      <c r="E96" s="231" t="s">
        <v>22</v>
      </c>
      <c r="F96" s="232" t="s">
        <v>174</v>
      </c>
      <c r="G96" s="230"/>
      <c r="H96" s="233">
        <v>2</v>
      </c>
      <c r="I96" s="234"/>
      <c r="J96" s="230"/>
      <c r="K96" s="230"/>
      <c r="L96" s="235"/>
      <c r="M96" s="236"/>
      <c r="N96" s="237"/>
      <c r="O96" s="237"/>
      <c r="P96" s="237"/>
      <c r="Q96" s="237"/>
      <c r="R96" s="237"/>
      <c r="S96" s="237"/>
      <c r="T96" s="238"/>
      <c r="AT96" s="239" t="s">
        <v>158</v>
      </c>
      <c r="AU96" s="239" t="s">
        <v>85</v>
      </c>
      <c r="AV96" s="13" t="s">
        <v>85</v>
      </c>
      <c r="AW96" s="13" t="s">
        <v>39</v>
      </c>
      <c r="AX96" s="13" t="s">
        <v>76</v>
      </c>
      <c r="AY96" s="239" t="s">
        <v>146</v>
      </c>
    </row>
    <row r="97" spans="2:65" s="14" customFormat="1" ht="13.5">
      <c r="B97" s="240"/>
      <c r="C97" s="241"/>
      <c r="D97" s="242" t="s">
        <v>158</v>
      </c>
      <c r="E97" s="243" t="s">
        <v>22</v>
      </c>
      <c r="F97" s="244" t="s">
        <v>162</v>
      </c>
      <c r="G97" s="241"/>
      <c r="H97" s="245">
        <v>4</v>
      </c>
      <c r="I97" s="246"/>
      <c r="J97" s="241"/>
      <c r="K97" s="241"/>
      <c r="L97" s="247"/>
      <c r="M97" s="248"/>
      <c r="N97" s="249"/>
      <c r="O97" s="249"/>
      <c r="P97" s="249"/>
      <c r="Q97" s="249"/>
      <c r="R97" s="249"/>
      <c r="S97" s="249"/>
      <c r="T97" s="250"/>
      <c r="AT97" s="251" t="s">
        <v>158</v>
      </c>
      <c r="AU97" s="251" t="s">
        <v>85</v>
      </c>
      <c r="AV97" s="14" t="s">
        <v>154</v>
      </c>
      <c r="AW97" s="14" t="s">
        <v>39</v>
      </c>
      <c r="AX97" s="14" t="s">
        <v>24</v>
      </c>
      <c r="AY97" s="251" t="s">
        <v>146</v>
      </c>
    </row>
    <row r="98" spans="2:65" s="1" customFormat="1" ht="31.5" customHeight="1">
      <c r="B98" s="42"/>
      <c r="C98" s="203" t="s">
        <v>154</v>
      </c>
      <c r="D98" s="203" t="s">
        <v>149</v>
      </c>
      <c r="E98" s="204" t="s">
        <v>175</v>
      </c>
      <c r="F98" s="205" t="s">
        <v>176</v>
      </c>
      <c r="G98" s="206" t="s">
        <v>152</v>
      </c>
      <c r="H98" s="207">
        <v>360</v>
      </c>
      <c r="I98" s="208"/>
      <c r="J98" s="209">
        <f>ROUND(I98*H98,2)</f>
        <v>0</v>
      </c>
      <c r="K98" s="205" t="s">
        <v>153</v>
      </c>
      <c r="L98" s="62"/>
      <c r="M98" s="210" t="s">
        <v>22</v>
      </c>
      <c r="N98" s="211" t="s">
        <v>47</v>
      </c>
      <c r="O98" s="43"/>
      <c r="P98" s="212">
        <f>O98*H98</f>
        <v>0</v>
      </c>
      <c r="Q98" s="212">
        <v>0</v>
      </c>
      <c r="R98" s="212">
        <f>Q98*H98</f>
        <v>0</v>
      </c>
      <c r="S98" s="212">
        <v>0</v>
      </c>
      <c r="T98" s="213">
        <f>S98*H98</f>
        <v>0</v>
      </c>
      <c r="AR98" s="25" t="s">
        <v>154</v>
      </c>
      <c r="AT98" s="25" t="s">
        <v>149</v>
      </c>
      <c r="AU98" s="25" t="s">
        <v>85</v>
      </c>
      <c r="AY98" s="25" t="s">
        <v>146</v>
      </c>
      <c r="BE98" s="214">
        <f>IF(N98="základní",J98,0)</f>
        <v>0</v>
      </c>
      <c r="BF98" s="214">
        <f>IF(N98="snížená",J98,0)</f>
        <v>0</v>
      </c>
      <c r="BG98" s="214">
        <f>IF(N98="zákl. přenesená",J98,0)</f>
        <v>0</v>
      </c>
      <c r="BH98" s="214">
        <f>IF(N98="sníž. přenesená",J98,0)</f>
        <v>0</v>
      </c>
      <c r="BI98" s="214">
        <f>IF(N98="nulová",J98,0)</f>
        <v>0</v>
      </c>
      <c r="BJ98" s="25" t="s">
        <v>24</v>
      </c>
      <c r="BK98" s="214">
        <f>ROUND(I98*H98,2)</f>
        <v>0</v>
      </c>
      <c r="BL98" s="25" t="s">
        <v>154</v>
      </c>
      <c r="BM98" s="25" t="s">
        <v>177</v>
      </c>
    </row>
    <row r="99" spans="2:65" s="1" customFormat="1" ht="27">
      <c r="B99" s="42"/>
      <c r="C99" s="64"/>
      <c r="D99" s="215" t="s">
        <v>156</v>
      </c>
      <c r="E99" s="64"/>
      <c r="F99" s="216" t="s">
        <v>157</v>
      </c>
      <c r="G99" s="64"/>
      <c r="H99" s="64"/>
      <c r="I99" s="173"/>
      <c r="J99" s="64"/>
      <c r="K99" s="64"/>
      <c r="L99" s="62"/>
      <c r="M99" s="217"/>
      <c r="N99" s="43"/>
      <c r="O99" s="43"/>
      <c r="P99" s="43"/>
      <c r="Q99" s="43"/>
      <c r="R99" s="43"/>
      <c r="S99" s="43"/>
      <c r="T99" s="79"/>
      <c r="AT99" s="25" t="s">
        <v>156</v>
      </c>
      <c r="AU99" s="25" t="s">
        <v>85</v>
      </c>
    </row>
    <row r="100" spans="2:65" s="1" customFormat="1" ht="40.5">
      <c r="B100" s="42"/>
      <c r="C100" s="64"/>
      <c r="D100" s="215" t="s">
        <v>166</v>
      </c>
      <c r="E100" s="64"/>
      <c r="F100" s="216" t="s">
        <v>167</v>
      </c>
      <c r="G100" s="64"/>
      <c r="H100" s="64"/>
      <c r="I100" s="173"/>
      <c r="J100" s="64"/>
      <c r="K100" s="64"/>
      <c r="L100" s="62"/>
      <c r="M100" s="217"/>
      <c r="N100" s="43"/>
      <c r="O100" s="43"/>
      <c r="P100" s="43"/>
      <c r="Q100" s="43"/>
      <c r="R100" s="43"/>
      <c r="S100" s="43"/>
      <c r="T100" s="79"/>
      <c r="AT100" s="25" t="s">
        <v>166</v>
      </c>
      <c r="AU100" s="25" t="s">
        <v>85</v>
      </c>
    </row>
    <row r="101" spans="2:65" s="13" customFormat="1" ht="13.5">
      <c r="B101" s="229"/>
      <c r="C101" s="230"/>
      <c r="D101" s="242" t="s">
        <v>158</v>
      </c>
      <c r="E101" s="252" t="s">
        <v>22</v>
      </c>
      <c r="F101" s="253" t="s">
        <v>178</v>
      </c>
      <c r="G101" s="230"/>
      <c r="H101" s="254">
        <v>360</v>
      </c>
      <c r="I101" s="234"/>
      <c r="J101" s="230"/>
      <c r="K101" s="230"/>
      <c r="L101" s="235"/>
      <c r="M101" s="236"/>
      <c r="N101" s="237"/>
      <c r="O101" s="237"/>
      <c r="P101" s="237"/>
      <c r="Q101" s="237"/>
      <c r="R101" s="237"/>
      <c r="S101" s="237"/>
      <c r="T101" s="238"/>
      <c r="AT101" s="239" t="s">
        <v>158</v>
      </c>
      <c r="AU101" s="239" t="s">
        <v>85</v>
      </c>
      <c r="AV101" s="13" t="s">
        <v>85</v>
      </c>
      <c r="AW101" s="13" t="s">
        <v>39</v>
      </c>
      <c r="AX101" s="13" t="s">
        <v>24</v>
      </c>
      <c r="AY101" s="239" t="s">
        <v>146</v>
      </c>
    </row>
    <row r="102" spans="2:65" s="1" customFormat="1" ht="22.5" customHeight="1">
      <c r="B102" s="42"/>
      <c r="C102" s="203" t="s">
        <v>179</v>
      </c>
      <c r="D102" s="203" t="s">
        <v>149</v>
      </c>
      <c r="E102" s="204" t="s">
        <v>180</v>
      </c>
      <c r="F102" s="205" t="s">
        <v>181</v>
      </c>
      <c r="G102" s="206" t="s">
        <v>152</v>
      </c>
      <c r="H102" s="207">
        <v>2</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182</v>
      </c>
    </row>
    <row r="103" spans="2:65" s="1" customFormat="1" ht="54">
      <c r="B103" s="42"/>
      <c r="C103" s="64"/>
      <c r="D103" s="215" t="s">
        <v>156</v>
      </c>
      <c r="E103" s="64"/>
      <c r="F103" s="216" t="s">
        <v>183</v>
      </c>
      <c r="G103" s="64"/>
      <c r="H103" s="64"/>
      <c r="I103" s="173"/>
      <c r="J103" s="64"/>
      <c r="K103" s="64"/>
      <c r="L103" s="62"/>
      <c r="M103" s="217"/>
      <c r="N103" s="43"/>
      <c r="O103" s="43"/>
      <c r="P103" s="43"/>
      <c r="Q103" s="43"/>
      <c r="R103" s="43"/>
      <c r="S103" s="43"/>
      <c r="T103" s="79"/>
      <c r="AT103" s="25" t="s">
        <v>156</v>
      </c>
      <c r="AU103" s="25" t="s">
        <v>85</v>
      </c>
    </row>
    <row r="104" spans="2:65" s="12" customFormat="1" ht="13.5">
      <c r="B104" s="218"/>
      <c r="C104" s="219"/>
      <c r="D104" s="215" t="s">
        <v>158</v>
      </c>
      <c r="E104" s="220" t="s">
        <v>22</v>
      </c>
      <c r="F104" s="221" t="s">
        <v>159</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42" t="s">
        <v>158</v>
      </c>
      <c r="E105" s="252" t="s">
        <v>22</v>
      </c>
      <c r="F105" s="253" t="s">
        <v>184</v>
      </c>
      <c r="G105" s="230"/>
      <c r="H105" s="254">
        <v>2</v>
      </c>
      <c r="I105" s="234"/>
      <c r="J105" s="230"/>
      <c r="K105" s="230"/>
      <c r="L105" s="235"/>
      <c r="M105" s="236"/>
      <c r="N105" s="237"/>
      <c r="O105" s="237"/>
      <c r="P105" s="237"/>
      <c r="Q105" s="237"/>
      <c r="R105" s="237"/>
      <c r="S105" s="237"/>
      <c r="T105" s="238"/>
      <c r="AT105" s="239" t="s">
        <v>158</v>
      </c>
      <c r="AU105" s="239" t="s">
        <v>85</v>
      </c>
      <c r="AV105" s="13" t="s">
        <v>85</v>
      </c>
      <c r="AW105" s="13" t="s">
        <v>39</v>
      </c>
      <c r="AX105" s="13" t="s">
        <v>24</v>
      </c>
      <c r="AY105" s="239" t="s">
        <v>146</v>
      </c>
    </row>
    <row r="106" spans="2:65" s="1" customFormat="1" ht="31.5" customHeight="1">
      <c r="B106" s="42"/>
      <c r="C106" s="203" t="s">
        <v>185</v>
      </c>
      <c r="D106" s="203" t="s">
        <v>149</v>
      </c>
      <c r="E106" s="204" t="s">
        <v>186</v>
      </c>
      <c r="F106" s="205" t="s">
        <v>187</v>
      </c>
      <c r="G106" s="206" t="s">
        <v>152</v>
      </c>
      <c r="H106" s="207">
        <v>180</v>
      </c>
      <c r="I106" s="208"/>
      <c r="J106" s="209">
        <f>ROUND(I106*H106,2)</f>
        <v>0</v>
      </c>
      <c r="K106" s="205" t="s">
        <v>153</v>
      </c>
      <c r="L106" s="62"/>
      <c r="M106" s="210" t="s">
        <v>22</v>
      </c>
      <c r="N106" s="211" t="s">
        <v>47</v>
      </c>
      <c r="O106" s="43"/>
      <c r="P106" s="212">
        <f>O106*H106</f>
        <v>0</v>
      </c>
      <c r="Q106" s="212">
        <v>0</v>
      </c>
      <c r="R106" s="212">
        <f>Q106*H106</f>
        <v>0</v>
      </c>
      <c r="S106" s="212">
        <v>0</v>
      </c>
      <c r="T106" s="213">
        <f>S106*H106</f>
        <v>0</v>
      </c>
      <c r="AR106" s="25" t="s">
        <v>154</v>
      </c>
      <c r="AT106" s="25" t="s">
        <v>149</v>
      </c>
      <c r="AU106" s="25" t="s">
        <v>85</v>
      </c>
      <c r="AY106" s="25" t="s">
        <v>146</v>
      </c>
      <c r="BE106" s="214">
        <f>IF(N106="základní",J106,0)</f>
        <v>0</v>
      </c>
      <c r="BF106" s="214">
        <f>IF(N106="snížená",J106,0)</f>
        <v>0</v>
      </c>
      <c r="BG106" s="214">
        <f>IF(N106="zákl. přenesená",J106,0)</f>
        <v>0</v>
      </c>
      <c r="BH106" s="214">
        <f>IF(N106="sníž. přenesená",J106,0)</f>
        <v>0</v>
      </c>
      <c r="BI106" s="214">
        <f>IF(N106="nulová",J106,0)</f>
        <v>0</v>
      </c>
      <c r="BJ106" s="25" t="s">
        <v>24</v>
      </c>
      <c r="BK106" s="214">
        <f>ROUND(I106*H106,2)</f>
        <v>0</v>
      </c>
      <c r="BL106" s="25" t="s">
        <v>154</v>
      </c>
      <c r="BM106" s="25" t="s">
        <v>188</v>
      </c>
    </row>
    <row r="107" spans="2:65" s="1" customFormat="1" ht="54">
      <c r="B107" s="42"/>
      <c r="C107" s="64"/>
      <c r="D107" s="215" t="s">
        <v>156</v>
      </c>
      <c r="E107" s="64"/>
      <c r="F107" s="216" t="s">
        <v>183</v>
      </c>
      <c r="G107" s="64"/>
      <c r="H107" s="64"/>
      <c r="I107" s="173"/>
      <c r="J107" s="64"/>
      <c r="K107" s="64"/>
      <c r="L107" s="62"/>
      <c r="M107" s="217"/>
      <c r="N107" s="43"/>
      <c r="O107" s="43"/>
      <c r="P107" s="43"/>
      <c r="Q107" s="43"/>
      <c r="R107" s="43"/>
      <c r="S107" s="43"/>
      <c r="T107" s="79"/>
      <c r="AT107" s="25" t="s">
        <v>156</v>
      </c>
      <c r="AU107" s="25" t="s">
        <v>85</v>
      </c>
    </row>
    <row r="108" spans="2:65" s="1" customFormat="1" ht="40.5">
      <c r="B108" s="42"/>
      <c r="C108" s="64"/>
      <c r="D108" s="215" t="s">
        <v>166</v>
      </c>
      <c r="E108" s="64"/>
      <c r="F108" s="216" t="s">
        <v>167</v>
      </c>
      <c r="G108" s="64"/>
      <c r="H108" s="64"/>
      <c r="I108" s="173"/>
      <c r="J108" s="64"/>
      <c r="K108" s="64"/>
      <c r="L108" s="62"/>
      <c r="M108" s="217"/>
      <c r="N108" s="43"/>
      <c r="O108" s="43"/>
      <c r="P108" s="43"/>
      <c r="Q108" s="43"/>
      <c r="R108" s="43"/>
      <c r="S108" s="43"/>
      <c r="T108" s="79"/>
      <c r="AT108" s="25" t="s">
        <v>166</v>
      </c>
      <c r="AU108" s="25" t="s">
        <v>85</v>
      </c>
    </row>
    <row r="109" spans="2:65" s="13" customFormat="1" ht="13.5">
      <c r="B109" s="229"/>
      <c r="C109" s="230"/>
      <c r="D109" s="242" t="s">
        <v>158</v>
      </c>
      <c r="E109" s="252" t="s">
        <v>22</v>
      </c>
      <c r="F109" s="253" t="s">
        <v>168</v>
      </c>
      <c r="G109" s="230"/>
      <c r="H109" s="254">
        <v>180</v>
      </c>
      <c r="I109" s="234"/>
      <c r="J109" s="230"/>
      <c r="K109" s="230"/>
      <c r="L109" s="235"/>
      <c r="M109" s="236"/>
      <c r="N109" s="237"/>
      <c r="O109" s="237"/>
      <c r="P109" s="237"/>
      <c r="Q109" s="237"/>
      <c r="R109" s="237"/>
      <c r="S109" s="237"/>
      <c r="T109" s="238"/>
      <c r="AT109" s="239" t="s">
        <v>158</v>
      </c>
      <c r="AU109" s="239" t="s">
        <v>85</v>
      </c>
      <c r="AV109" s="13" t="s">
        <v>85</v>
      </c>
      <c r="AW109" s="13" t="s">
        <v>39</v>
      </c>
      <c r="AX109" s="13" t="s">
        <v>24</v>
      </c>
      <c r="AY109" s="239" t="s">
        <v>146</v>
      </c>
    </row>
    <row r="110" spans="2:65" s="1" customFormat="1" ht="31.5" customHeight="1">
      <c r="B110" s="42"/>
      <c r="C110" s="203" t="s">
        <v>189</v>
      </c>
      <c r="D110" s="203" t="s">
        <v>149</v>
      </c>
      <c r="E110" s="204" t="s">
        <v>190</v>
      </c>
      <c r="F110" s="205" t="s">
        <v>191</v>
      </c>
      <c r="G110" s="206" t="s">
        <v>152</v>
      </c>
      <c r="H110" s="207">
        <v>2</v>
      </c>
      <c r="I110" s="208"/>
      <c r="J110" s="209">
        <f>ROUND(I110*H110,2)</f>
        <v>0</v>
      </c>
      <c r="K110" s="205" t="s">
        <v>153</v>
      </c>
      <c r="L110" s="62"/>
      <c r="M110" s="210" t="s">
        <v>22</v>
      </c>
      <c r="N110" s="211" t="s">
        <v>47</v>
      </c>
      <c r="O110" s="43"/>
      <c r="P110" s="212">
        <f>O110*H110</f>
        <v>0</v>
      </c>
      <c r="Q110" s="212">
        <v>0</v>
      </c>
      <c r="R110" s="212">
        <f>Q110*H110</f>
        <v>0</v>
      </c>
      <c r="S110" s="212">
        <v>0</v>
      </c>
      <c r="T110" s="213">
        <f>S110*H110</f>
        <v>0</v>
      </c>
      <c r="AR110" s="25" t="s">
        <v>154</v>
      </c>
      <c r="AT110" s="25" t="s">
        <v>149</v>
      </c>
      <c r="AU110" s="25" t="s">
        <v>85</v>
      </c>
      <c r="AY110" s="25" t="s">
        <v>146</v>
      </c>
      <c r="BE110" s="214">
        <f>IF(N110="základní",J110,0)</f>
        <v>0</v>
      </c>
      <c r="BF110" s="214">
        <f>IF(N110="snížená",J110,0)</f>
        <v>0</v>
      </c>
      <c r="BG110" s="214">
        <f>IF(N110="zákl. přenesená",J110,0)</f>
        <v>0</v>
      </c>
      <c r="BH110" s="214">
        <f>IF(N110="sníž. přenesená",J110,0)</f>
        <v>0</v>
      </c>
      <c r="BI110" s="214">
        <f>IF(N110="nulová",J110,0)</f>
        <v>0</v>
      </c>
      <c r="BJ110" s="25" t="s">
        <v>24</v>
      </c>
      <c r="BK110" s="214">
        <f>ROUND(I110*H110,2)</f>
        <v>0</v>
      </c>
      <c r="BL110" s="25" t="s">
        <v>154</v>
      </c>
      <c r="BM110" s="25" t="s">
        <v>192</v>
      </c>
    </row>
    <row r="111" spans="2:65" s="1" customFormat="1" ht="54">
      <c r="B111" s="42"/>
      <c r="C111" s="64"/>
      <c r="D111" s="215" t="s">
        <v>156</v>
      </c>
      <c r="E111" s="64"/>
      <c r="F111" s="216" t="s">
        <v>183</v>
      </c>
      <c r="G111" s="64"/>
      <c r="H111" s="64"/>
      <c r="I111" s="173"/>
      <c r="J111" s="64"/>
      <c r="K111" s="64"/>
      <c r="L111" s="62"/>
      <c r="M111" s="217"/>
      <c r="N111" s="43"/>
      <c r="O111" s="43"/>
      <c r="P111" s="43"/>
      <c r="Q111" s="43"/>
      <c r="R111" s="43"/>
      <c r="S111" s="43"/>
      <c r="T111" s="79"/>
      <c r="AT111" s="25" t="s">
        <v>156</v>
      </c>
      <c r="AU111" s="25" t="s">
        <v>85</v>
      </c>
    </row>
    <row r="112" spans="2:65" s="12" customFormat="1" ht="13.5">
      <c r="B112" s="218"/>
      <c r="C112" s="219"/>
      <c r="D112" s="215" t="s">
        <v>158</v>
      </c>
      <c r="E112" s="220" t="s">
        <v>22</v>
      </c>
      <c r="F112" s="221" t="s">
        <v>159</v>
      </c>
      <c r="G112" s="219"/>
      <c r="H112" s="222" t="s">
        <v>22</v>
      </c>
      <c r="I112" s="223"/>
      <c r="J112" s="219"/>
      <c r="K112" s="219"/>
      <c r="L112" s="224"/>
      <c r="M112" s="225"/>
      <c r="N112" s="226"/>
      <c r="O112" s="226"/>
      <c r="P112" s="226"/>
      <c r="Q112" s="226"/>
      <c r="R112" s="226"/>
      <c r="S112" s="226"/>
      <c r="T112" s="227"/>
      <c r="AT112" s="228" t="s">
        <v>158</v>
      </c>
      <c r="AU112" s="228" t="s">
        <v>85</v>
      </c>
      <c r="AV112" s="12" t="s">
        <v>24</v>
      </c>
      <c r="AW112" s="12" t="s">
        <v>39</v>
      </c>
      <c r="AX112" s="12" t="s">
        <v>76</v>
      </c>
      <c r="AY112" s="228" t="s">
        <v>146</v>
      </c>
    </row>
    <row r="113" spans="2:65" s="13" customFormat="1" ht="13.5">
      <c r="B113" s="229"/>
      <c r="C113" s="230"/>
      <c r="D113" s="242" t="s">
        <v>158</v>
      </c>
      <c r="E113" s="252" t="s">
        <v>22</v>
      </c>
      <c r="F113" s="253" t="s">
        <v>85</v>
      </c>
      <c r="G113" s="230"/>
      <c r="H113" s="254">
        <v>2</v>
      </c>
      <c r="I113" s="234"/>
      <c r="J113" s="230"/>
      <c r="K113" s="230"/>
      <c r="L113" s="235"/>
      <c r="M113" s="236"/>
      <c r="N113" s="237"/>
      <c r="O113" s="237"/>
      <c r="P113" s="237"/>
      <c r="Q113" s="237"/>
      <c r="R113" s="237"/>
      <c r="S113" s="237"/>
      <c r="T113" s="238"/>
      <c r="AT113" s="239" t="s">
        <v>158</v>
      </c>
      <c r="AU113" s="239" t="s">
        <v>85</v>
      </c>
      <c r="AV113" s="13" t="s">
        <v>85</v>
      </c>
      <c r="AW113" s="13" t="s">
        <v>39</v>
      </c>
      <c r="AX113" s="13" t="s">
        <v>24</v>
      </c>
      <c r="AY113" s="239" t="s">
        <v>146</v>
      </c>
    </row>
    <row r="114" spans="2:65" s="1" customFormat="1" ht="31.5" customHeight="1">
      <c r="B114" s="42"/>
      <c r="C114" s="203" t="s">
        <v>193</v>
      </c>
      <c r="D114" s="203" t="s">
        <v>149</v>
      </c>
      <c r="E114" s="204" t="s">
        <v>194</v>
      </c>
      <c r="F114" s="205" t="s">
        <v>195</v>
      </c>
      <c r="G114" s="206" t="s">
        <v>152</v>
      </c>
      <c r="H114" s="207">
        <v>180</v>
      </c>
      <c r="I114" s="208"/>
      <c r="J114" s="209">
        <f>ROUND(I114*H114,2)</f>
        <v>0</v>
      </c>
      <c r="K114" s="205" t="s">
        <v>153</v>
      </c>
      <c r="L114" s="62"/>
      <c r="M114" s="210" t="s">
        <v>22</v>
      </c>
      <c r="N114" s="211" t="s">
        <v>47</v>
      </c>
      <c r="O114" s="43"/>
      <c r="P114" s="212">
        <f>O114*H114</f>
        <v>0</v>
      </c>
      <c r="Q114" s="212">
        <v>0</v>
      </c>
      <c r="R114" s="212">
        <f>Q114*H114</f>
        <v>0</v>
      </c>
      <c r="S114" s="212">
        <v>0</v>
      </c>
      <c r="T114" s="213">
        <f>S114*H114</f>
        <v>0</v>
      </c>
      <c r="AR114" s="25" t="s">
        <v>154</v>
      </c>
      <c r="AT114" s="25" t="s">
        <v>149</v>
      </c>
      <c r="AU114" s="25" t="s">
        <v>85</v>
      </c>
      <c r="AY114" s="25" t="s">
        <v>146</v>
      </c>
      <c r="BE114" s="214">
        <f>IF(N114="základní",J114,0)</f>
        <v>0</v>
      </c>
      <c r="BF114" s="214">
        <f>IF(N114="snížená",J114,0)</f>
        <v>0</v>
      </c>
      <c r="BG114" s="214">
        <f>IF(N114="zákl. přenesená",J114,0)</f>
        <v>0</v>
      </c>
      <c r="BH114" s="214">
        <f>IF(N114="sníž. přenesená",J114,0)</f>
        <v>0</v>
      </c>
      <c r="BI114" s="214">
        <f>IF(N114="nulová",J114,0)</f>
        <v>0</v>
      </c>
      <c r="BJ114" s="25" t="s">
        <v>24</v>
      </c>
      <c r="BK114" s="214">
        <f>ROUND(I114*H114,2)</f>
        <v>0</v>
      </c>
      <c r="BL114" s="25" t="s">
        <v>154</v>
      </c>
      <c r="BM114" s="25" t="s">
        <v>196</v>
      </c>
    </row>
    <row r="115" spans="2:65" s="1" customFormat="1" ht="54">
      <c r="B115" s="42"/>
      <c r="C115" s="64"/>
      <c r="D115" s="215" t="s">
        <v>156</v>
      </c>
      <c r="E115" s="64"/>
      <c r="F115" s="216" t="s">
        <v>183</v>
      </c>
      <c r="G115" s="64"/>
      <c r="H115" s="64"/>
      <c r="I115" s="173"/>
      <c r="J115" s="64"/>
      <c r="K115" s="64"/>
      <c r="L115" s="62"/>
      <c r="M115" s="217"/>
      <c r="N115" s="43"/>
      <c r="O115" s="43"/>
      <c r="P115" s="43"/>
      <c r="Q115" s="43"/>
      <c r="R115" s="43"/>
      <c r="S115" s="43"/>
      <c r="T115" s="79"/>
      <c r="AT115" s="25" t="s">
        <v>156</v>
      </c>
      <c r="AU115" s="25" t="s">
        <v>85</v>
      </c>
    </row>
    <row r="116" spans="2:65" s="1" customFormat="1" ht="40.5">
      <c r="B116" s="42"/>
      <c r="C116" s="64"/>
      <c r="D116" s="215" t="s">
        <v>166</v>
      </c>
      <c r="E116" s="64"/>
      <c r="F116" s="216" t="s">
        <v>167</v>
      </c>
      <c r="G116" s="64"/>
      <c r="H116" s="64"/>
      <c r="I116" s="173"/>
      <c r="J116" s="64"/>
      <c r="K116" s="64"/>
      <c r="L116" s="62"/>
      <c r="M116" s="217"/>
      <c r="N116" s="43"/>
      <c r="O116" s="43"/>
      <c r="P116" s="43"/>
      <c r="Q116" s="43"/>
      <c r="R116" s="43"/>
      <c r="S116" s="43"/>
      <c r="T116" s="79"/>
      <c r="AT116" s="25" t="s">
        <v>166</v>
      </c>
      <c r="AU116" s="25" t="s">
        <v>85</v>
      </c>
    </row>
    <row r="117" spans="2:65" s="13" customFormat="1" ht="13.5">
      <c r="B117" s="229"/>
      <c r="C117" s="230"/>
      <c r="D117" s="242" t="s">
        <v>158</v>
      </c>
      <c r="E117" s="252" t="s">
        <v>22</v>
      </c>
      <c r="F117" s="253" t="s">
        <v>168</v>
      </c>
      <c r="G117" s="230"/>
      <c r="H117" s="254">
        <v>180</v>
      </c>
      <c r="I117" s="234"/>
      <c r="J117" s="230"/>
      <c r="K117" s="230"/>
      <c r="L117" s="235"/>
      <c r="M117" s="236"/>
      <c r="N117" s="237"/>
      <c r="O117" s="237"/>
      <c r="P117" s="237"/>
      <c r="Q117" s="237"/>
      <c r="R117" s="237"/>
      <c r="S117" s="237"/>
      <c r="T117" s="238"/>
      <c r="AT117" s="239" t="s">
        <v>158</v>
      </c>
      <c r="AU117" s="239" t="s">
        <v>85</v>
      </c>
      <c r="AV117" s="13" t="s">
        <v>85</v>
      </c>
      <c r="AW117" s="13" t="s">
        <v>39</v>
      </c>
      <c r="AX117" s="13" t="s">
        <v>24</v>
      </c>
      <c r="AY117" s="239" t="s">
        <v>146</v>
      </c>
    </row>
    <row r="118" spans="2:65" s="1" customFormat="1" ht="22.5" customHeight="1">
      <c r="B118" s="42"/>
      <c r="C118" s="203" t="s">
        <v>197</v>
      </c>
      <c r="D118" s="203" t="s">
        <v>149</v>
      </c>
      <c r="E118" s="204" t="s">
        <v>198</v>
      </c>
      <c r="F118" s="205" t="s">
        <v>199</v>
      </c>
      <c r="G118" s="206" t="s">
        <v>152</v>
      </c>
      <c r="H118" s="207">
        <v>27</v>
      </c>
      <c r="I118" s="208"/>
      <c r="J118" s="209">
        <f>ROUND(I118*H118,2)</f>
        <v>0</v>
      </c>
      <c r="K118" s="205" t="s">
        <v>153</v>
      </c>
      <c r="L118" s="62"/>
      <c r="M118" s="210" t="s">
        <v>22</v>
      </c>
      <c r="N118" s="211" t="s">
        <v>47</v>
      </c>
      <c r="O118" s="43"/>
      <c r="P118" s="212">
        <f>O118*H118</f>
        <v>0</v>
      </c>
      <c r="Q118" s="212">
        <v>0</v>
      </c>
      <c r="R118" s="212">
        <f>Q118*H118</f>
        <v>0</v>
      </c>
      <c r="S118" s="212">
        <v>0</v>
      </c>
      <c r="T118" s="213">
        <f>S118*H118</f>
        <v>0</v>
      </c>
      <c r="AR118" s="25" t="s">
        <v>154</v>
      </c>
      <c r="AT118" s="25" t="s">
        <v>149</v>
      </c>
      <c r="AU118" s="25" t="s">
        <v>85</v>
      </c>
      <c r="AY118" s="25" t="s">
        <v>146</v>
      </c>
      <c r="BE118" s="214">
        <f>IF(N118="základní",J118,0)</f>
        <v>0</v>
      </c>
      <c r="BF118" s="214">
        <f>IF(N118="snížená",J118,0)</f>
        <v>0</v>
      </c>
      <c r="BG118" s="214">
        <f>IF(N118="zákl. přenesená",J118,0)</f>
        <v>0</v>
      </c>
      <c r="BH118" s="214">
        <f>IF(N118="sníž. přenesená",J118,0)</f>
        <v>0</v>
      </c>
      <c r="BI118" s="214">
        <f>IF(N118="nulová",J118,0)</f>
        <v>0</v>
      </c>
      <c r="BJ118" s="25" t="s">
        <v>24</v>
      </c>
      <c r="BK118" s="214">
        <f>ROUND(I118*H118,2)</f>
        <v>0</v>
      </c>
      <c r="BL118" s="25" t="s">
        <v>154</v>
      </c>
      <c r="BM118" s="25" t="s">
        <v>200</v>
      </c>
    </row>
    <row r="119" spans="2:65" s="1" customFormat="1" ht="27">
      <c r="B119" s="42"/>
      <c r="C119" s="64"/>
      <c r="D119" s="215" t="s">
        <v>156</v>
      </c>
      <c r="E119" s="64"/>
      <c r="F119" s="216" t="s">
        <v>201</v>
      </c>
      <c r="G119" s="64"/>
      <c r="H119" s="64"/>
      <c r="I119" s="173"/>
      <c r="J119" s="64"/>
      <c r="K119" s="64"/>
      <c r="L119" s="62"/>
      <c r="M119" s="217"/>
      <c r="N119" s="43"/>
      <c r="O119" s="43"/>
      <c r="P119" s="43"/>
      <c r="Q119" s="43"/>
      <c r="R119" s="43"/>
      <c r="S119" s="43"/>
      <c r="T119" s="79"/>
      <c r="AT119" s="25" t="s">
        <v>156</v>
      </c>
      <c r="AU119" s="25" t="s">
        <v>85</v>
      </c>
    </row>
    <row r="120" spans="2:65" s="12" customFormat="1" ht="13.5">
      <c r="B120" s="218"/>
      <c r="C120" s="219"/>
      <c r="D120" s="215" t="s">
        <v>158</v>
      </c>
      <c r="E120" s="220" t="s">
        <v>22</v>
      </c>
      <c r="F120" s="221" t="s">
        <v>159</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42" t="s">
        <v>158</v>
      </c>
      <c r="E121" s="252" t="s">
        <v>22</v>
      </c>
      <c r="F121" s="253" t="s">
        <v>202</v>
      </c>
      <c r="G121" s="230"/>
      <c r="H121" s="254">
        <v>27</v>
      </c>
      <c r="I121" s="234"/>
      <c r="J121" s="230"/>
      <c r="K121" s="230"/>
      <c r="L121" s="235"/>
      <c r="M121" s="236"/>
      <c r="N121" s="237"/>
      <c r="O121" s="237"/>
      <c r="P121" s="237"/>
      <c r="Q121" s="237"/>
      <c r="R121" s="237"/>
      <c r="S121" s="237"/>
      <c r="T121" s="238"/>
      <c r="AT121" s="239" t="s">
        <v>158</v>
      </c>
      <c r="AU121" s="239" t="s">
        <v>85</v>
      </c>
      <c r="AV121" s="13" t="s">
        <v>85</v>
      </c>
      <c r="AW121" s="13" t="s">
        <v>39</v>
      </c>
      <c r="AX121" s="13" t="s">
        <v>24</v>
      </c>
      <c r="AY121" s="239" t="s">
        <v>146</v>
      </c>
    </row>
    <row r="122" spans="2:65" s="1" customFormat="1" ht="31.5" customHeight="1">
      <c r="B122" s="42"/>
      <c r="C122" s="203" t="s">
        <v>29</v>
      </c>
      <c r="D122" s="203" t="s">
        <v>149</v>
      </c>
      <c r="E122" s="204" t="s">
        <v>203</v>
      </c>
      <c r="F122" s="205" t="s">
        <v>204</v>
      </c>
      <c r="G122" s="206" t="s">
        <v>152</v>
      </c>
      <c r="H122" s="207">
        <v>2430</v>
      </c>
      <c r="I122" s="208"/>
      <c r="J122" s="209">
        <f>ROUND(I122*H122,2)</f>
        <v>0</v>
      </c>
      <c r="K122" s="205" t="s">
        <v>153</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205</v>
      </c>
    </row>
    <row r="123" spans="2:65" s="1" customFormat="1" ht="27">
      <c r="B123" s="42"/>
      <c r="C123" s="64"/>
      <c r="D123" s="215" t="s">
        <v>156</v>
      </c>
      <c r="E123" s="64"/>
      <c r="F123" s="216" t="s">
        <v>201</v>
      </c>
      <c r="G123" s="64"/>
      <c r="H123" s="64"/>
      <c r="I123" s="173"/>
      <c r="J123" s="64"/>
      <c r="K123" s="64"/>
      <c r="L123" s="62"/>
      <c r="M123" s="217"/>
      <c r="N123" s="43"/>
      <c r="O123" s="43"/>
      <c r="P123" s="43"/>
      <c r="Q123" s="43"/>
      <c r="R123" s="43"/>
      <c r="S123" s="43"/>
      <c r="T123" s="79"/>
      <c r="AT123" s="25" t="s">
        <v>156</v>
      </c>
      <c r="AU123" s="25" t="s">
        <v>85</v>
      </c>
    </row>
    <row r="124" spans="2:65" s="1" customFormat="1" ht="40.5">
      <c r="B124" s="42"/>
      <c r="C124" s="64"/>
      <c r="D124" s="215" t="s">
        <v>166</v>
      </c>
      <c r="E124" s="64"/>
      <c r="F124" s="216" t="s">
        <v>167</v>
      </c>
      <c r="G124" s="64"/>
      <c r="H124" s="64"/>
      <c r="I124" s="173"/>
      <c r="J124" s="64"/>
      <c r="K124" s="64"/>
      <c r="L124" s="62"/>
      <c r="M124" s="217"/>
      <c r="N124" s="43"/>
      <c r="O124" s="43"/>
      <c r="P124" s="43"/>
      <c r="Q124" s="43"/>
      <c r="R124" s="43"/>
      <c r="S124" s="43"/>
      <c r="T124" s="79"/>
      <c r="AT124" s="25" t="s">
        <v>166</v>
      </c>
      <c r="AU124" s="25" t="s">
        <v>85</v>
      </c>
    </row>
    <row r="125" spans="2:65" s="13" customFormat="1" ht="13.5">
      <c r="B125" s="229"/>
      <c r="C125" s="230"/>
      <c r="D125" s="242" t="s">
        <v>158</v>
      </c>
      <c r="E125" s="252" t="s">
        <v>22</v>
      </c>
      <c r="F125" s="253" t="s">
        <v>206</v>
      </c>
      <c r="G125" s="230"/>
      <c r="H125" s="254">
        <v>2430</v>
      </c>
      <c r="I125" s="234"/>
      <c r="J125" s="230"/>
      <c r="K125" s="230"/>
      <c r="L125" s="235"/>
      <c r="M125" s="236"/>
      <c r="N125" s="237"/>
      <c r="O125" s="237"/>
      <c r="P125" s="237"/>
      <c r="Q125" s="237"/>
      <c r="R125" s="237"/>
      <c r="S125" s="237"/>
      <c r="T125" s="238"/>
      <c r="AT125" s="239" t="s">
        <v>158</v>
      </c>
      <c r="AU125" s="239" t="s">
        <v>85</v>
      </c>
      <c r="AV125" s="13" t="s">
        <v>85</v>
      </c>
      <c r="AW125" s="13" t="s">
        <v>39</v>
      </c>
      <c r="AX125" s="13" t="s">
        <v>24</v>
      </c>
      <c r="AY125" s="239" t="s">
        <v>146</v>
      </c>
    </row>
    <row r="126" spans="2:65" s="1" customFormat="1" ht="31.5" customHeight="1">
      <c r="B126" s="42"/>
      <c r="C126" s="203" t="s">
        <v>207</v>
      </c>
      <c r="D126" s="203" t="s">
        <v>149</v>
      </c>
      <c r="E126" s="204" t="s">
        <v>208</v>
      </c>
      <c r="F126" s="205" t="s">
        <v>209</v>
      </c>
      <c r="G126" s="206" t="s">
        <v>152</v>
      </c>
      <c r="H126" s="207">
        <v>2</v>
      </c>
      <c r="I126" s="208"/>
      <c r="J126" s="209">
        <f>ROUND(I126*H126,2)</f>
        <v>0</v>
      </c>
      <c r="K126" s="205" t="s">
        <v>153</v>
      </c>
      <c r="L126" s="62"/>
      <c r="M126" s="210" t="s">
        <v>22</v>
      </c>
      <c r="N126" s="211" t="s">
        <v>47</v>
      </c>
      <c r="O126" s="43"/>
      <c r="P126" s="212">
        <f>O126*H126</f>
        <v>0</v>
      </c>
      <c r="Q126" s="212">
        <v>0</v>
      </c>
      <c r="R126" s="212">
        <f>Q126*H126</f>
        <v>0</v>
      </c>
      <c r="S126" s="212">
        <v>0</v>
      </c>
      <c r="T126" s="213">
        <f>S126*H126</f>
        <v>0</v>
      </c>
      <c r="AR126" s="25" t="s">
        <v>154</v>
      </c>
      <c r="AT126" s="25" t="s">
        <v>149</v>
      </c>
      <c r="AU126" s="25" t="s">
        <v>85</v>
      </c>
      <c r="AY126" s="25" t="s">
        <v>146</v>
      </c>
      <c r="BE126" s="214">
        <f>IF(N126="základní",J126,0)</f>
        <v>0</v>
      </c>
      <c r="BF126" s="214">
        <f>IF(N126="snížená",J126,0)</f>
        <v>0</v>
      </c>
      <c r="BG126" s="214">
        <f>IF(N126="zákl. přenesená",J126,0)</f>
        <v>0</v>
      </c>
      <c r="BH126" s="214">
        <f>IF(N126="sníž. přenesená",J126,0)</f>
        <v>0</v>
      </c>
      <c r="BI126" s="214">
        <f>IF(N126="nulová",J126,0)</f>
        <v>0</v>
      </c>
      <c r="BJ126" s="25" t="s">
        <v>24</v>
      </c>
      <c r="BK126" s="214">
        <f>ROUND(I126*H126,2)</f>
        <v>0</v>
      </c>
      <c r="BL126" s="25" t="s">
        <v>154</v>
      </c>
      <c r="BM126" s="25" t="s">
        <v>210</v>
      </c>
    </row>
    <row r="127" spans="2:65" s="1" customFormat="1" ht="27">
      <c r="B127" s="42"/>
      <c r="C127" s="64"/>
      <c r="D127" s="215" t="s">
        <v>156</v>
      </c>
      <c r="E127" s="64"/>
      <c r="F127" s="216" t="s">
        <v>201</v>
      </c>
      <c r="G127" s="64"/>
      <c r="H127" s="64"/>
      <c r="I127" s="173"/>
      <c r="J127" s="64"/>
      <c r="K127" s="64"/>
      <c r="L127" s="62"/>
      <c r="M127" s="217"/>
      <c r="N127" s="43"/>
      <c r="O127" s="43"/>
      <c r="P127" s="43"/>
      <c r="Q127" s="43"/>
      <c r="R127" s="43"/>
      <c r="S127" s="43"/>
      <c r="T127" s="79"/>
      <c r="AT127" s="25" t="s">
        <v>156</v>
      </c>
      <c r="AU127" s="25" t="s">
        <v>85</v>
      </c>
    </row>
    <row r="128" spans="2:65" s="12" customFormat="1" ht="13.5">
      <c r="B128" s="218"/>
      <c r="C128" s="219"/>
      <c r="D128" s="215" t="s">
        <v>158</v>
      </c>
      <c r="E128" s="220" t="s">
        <v>22</v>
      </c>
      <c r="F128" s="221" t="s">
        <v>159</v>
      </c>
      <c r="G128" s="219"/>
      <c r="H128" s="222" t="s">
        <v>22</v>
      </c>
      <c r="I128" s="223"/>
      <c r="J128" s="219"/>
      <c r="K128" s="219"/>
      <c r="L128" s="224"/>
      <c r="M128" s="225"/>
      <c r="N128" s="226"/>
      <c r="O128" s="226"/>
      <c r="P128" s="226"/>
      <c r="Q128" s="226"/>
      <c r="R128" s="226"/>
      <c r="S128" s="226"/>
      <c r="T128" s="227"/>
      <c r="AT128" s="228" t="s">
        <v>158</v>
      </c>
      <c r="AU128" s="228" t="s">
        <v>85</v>
      </c>
      <c r="AV128" s="12" t="s">
        <v>24</v>
      </c>
      <c r="AW128" s="12" t="s">
        <v>39</v>
      </c>
      <c r="AX128" s="12" t="s">
        <v>76</v>
      </c>
      <c r="AY128" s="228" t="s">
        <v>146</v>
      </c>
    </row>
    <row r="129" spans="2:65" s="13" customFormat="1" ht="13.5">
      <c r="B129" s="229"/>
      <c r="C129" s="230"/>
      <c r="D129" s="242" t="s">
        <v>158</v>
      </c>
      <c r="E129" s="252" t="s">
        <v>22</v>
      </c>
      <c r="F129" s="253" t="s">
        <v>85</v>
      </c>
      <c r="G129" s="230"/>
      <c r="H129" s="254">
        <v>2</v>
      </c>
      <c r="I129" s="234"/>
      <c r="J129" s="230"/>
      <c r="K129" s="230"/>
      <c r="L129" s="235"/>
      <c r="M129" s="236"/>
      <c r="N129" s="237"/>
      <c r="O129" s="237"/>
      <c r="P129" s="237"/>
      <c r="Q129" s="237"/>
      <c r="R129" s="237"/>
      <c r="S129" s="237"/>
      <c r="T129" s="238"/>
      <c r="AT129" s="239" t="s">
        <v>158</v>
      </c>
      <c r="AU129" s="239" t="s">
        <v>85</v>
      </c>
      <c r="AV129" s="13" t="s">
        <v>85</v>
      </c>
      <c r="AW129" s="13" t="s">
        <v>39</v>
      </c>
      <c r="AX129" s="13" t="s">
        <v>24</v>
      </c>
      <c r="AY129" s="239" t="s">
        <v>146</v>
      </c>
    </row>
    <row r="130" spans="2:65" s="1" customFormat="1" ht="31.5" customHeight="1">
      <c r="B130" s="42"/>
      <c r="C130" s="203" t="s">
        <v>211</v>
      </c>
      <c r="D130" s="203" t="s">
        <v>149</v>
      </c>
      <c r="E130" s="204" t="s">
        <v>212</v>
      </c>
      <c r="F130" s="205" t="s">
        <v>213</v>
      </c>
      <c r="G130" s="206" t="s">
        <v>152</v>
      </c>
      <c r="H130" s="207">
        <v>180</v>
      </c>
      <c r="I130" s="208"/>
      <c r="J130" s="209">
        <f>ROUND(I130*H130,2)</f>
        <v>0</v>
      </c>
      <c r="K130" s="205" t="s">
        <v>153</v>
      </c>
      <c r="L130" s="62"/>
      <c r="M130" s="210" t="s">
        <v>22</v>
      </c>
      <c r="N130" s="211" t="s">
        <v>47</v>
      </c>
      <c r="O130" s="43"/>
      <c r="P130" s="212">
        <f>O130*H130</f>
        <v>0</v>
      </c>
      <c r="Q130" s="212">
        <v>0</v>
      </c>
      <c r="R130" s="212">
        <f>Q130*H130</f>
        <v>0</v>
      </c>
      <c r="S130" s="212">
        <v>0</v>
      </c>
      <c r="T130" s="213">
        <f>S130*H130</f>
        <v>0</v>
      </c>
      <c r="AR130" s="25" t="s">
        <v>154</v>
      </c>
      <c r="AT130" s="25" t="s">
        <v>149</v>
      </c>
      <c r="AU130" s="25" t="s">
        <v>85</v>
      </c>
      <c r="AY130" s="25" t="s">
        <v>146</v>
      </c>
      <c r="BE130" s="214">
        <f>IF(N130="základní",J130,0)</f>
        <v>0</v>
      </c>
      <c r="BF130" s="214">
        <f>IF(N130="snížená",J130,0)</f>
        <v>0</v>
      </c>
      <c r="BG130" s="214">
        <f>IF(N130="zákl. přenesená",J130,0)</f>
        <v>0</v>
      </c>
      <c r="BH130" s="214">
        <f>IF(N130="sníž. přenesená",J130,0)</f>
        <v>0</v>
      </c>
      <c r="BI130" s="214">
        <f>IF(N130="nulová",J130,0)</f>
        <v>0</v>
      </c>
      <c r="BJ130" s="25" t="s">
        <v>24</v>
      </c>
      <c r="BK130" s="214">
        <f>ROUND(I130*H130,2)</f>
        <v>0</v>
      </c>
      <c r="BL130" s="25" t="s">
        <v>154</v>
      </c>
      <c r="BM130" s="25" t="s">
        <v>214</v>
      </c>
    </row>
    <row r="131" spans="2:65" s="1" customFormat="1" ht="27">
      <c r="B131" s="42"/>
      <c r="C131" s="64"/>
      <c r="D131" s="215" t="s">
        <v>156</v>
      </c>
      <c r="E131" s="64"/>
      <c r="F131" s="216" t="s">
        <v>201</v>
      </c>
      <c r="G131" s="64"/>
      <c r="H131" s="64"/>
      <c r="I131" s="173"/>
      <c r="J131" s="64"/>
      <c r="K131" s="64"/>
      <c r="L131" s="62"/>
      <c r="M131" s="217"/>
      <c r="N131" s="43"/>
      <c r="O131" s="43"/>
      <c r="P131" s="43"/>
      <c r="Q131" s="43"/>
      <c r="R131" s="43"/>
      <c r="S131" s="43"/>
      <c r="T131" s="79"/>
      <c r="AT131" s="25" t="s">
        <v>156</v>
      </c>
      <c r="AU131" s="25" t="s">
        <v>85</v>
      </c>
    </row>
    <row r="132" spans="2:65" s="1" customFormat="1" ht="40.5">
      <c r="B132" s="42"/>
      <c r="C132" s="64"/>
      <c r="D132" s="215" t="s">
        <v>166</v>
      </c>
      <c r="E132" s="64"/>
      <c r="F132" s="216" t="s">
        <v>167</v>
      </c>
      <c r="G132" s="64"/>
      <c r="H132" s="64"/>
      <c r="I132" s="173"/>
      <c r="J132" s="64"/>
      <c r="K132" s="64"/>
      <c r="L132" s="62"/>
      <c r="M132" s="217"/>
      <c r="N132" s="43"/>
      <c r="O132" s="43"/>
      <c r="P132" s="43"/>
      <c r="Q132" s="43"/>
      <c r="R132" s="43"/>
      <c r="S132" s="43"/>
      <c r="T132" s="79"/>
      <c r="AT132" s="25" t="s">
        <v>166</v>
      </c>
      <c r="AU132" s="25" t="s">
        <v>85</v>
      </c>
    </row>
    <row r="133" spans="2:65" s="13" customFormat="1" ht="13.5">
      <c r="B133" s="229"/>
      <c r="C133" s="230"/>
      <c r="D133" s="242" t="s">
        <v>158</v>
      </c>
      <c r="E133" s="252" t="s">
        <v>22</v>
      </c>
      <c r="F133" s="253" t="s">
        <v>168</v>
      </c>
      <c r="G133" s="230"/>
      <c r="H133" s="254">
        <v>180</v>
      </c>
      <c r="I133" s="234"/>
      <c r="J133" s="230"/>
      <c r="K133" s="230"/>
      <c r="L133" s="235"/>
      <c r="M133" s="236"/>
      <c r="N133" s="237"/>
      <c r="O133" s="237"/>
      <c r="P133" s="237"/>
      <c r="Q133" s="237"/>
      <c r="R133" s="237"/>
      <c r="S133" s="237"/>
      <c r="T133" s="238"/>
      <c r="AT133" s="239" t="s">
        <v>158</v>
      </c>
      <c r="AU133" s="239" t="s">
        <v>85</v>
      </c>
      <c r="AV133" s="13" t="s">
        <v>85</v>
      </c>
      <c r="AW133" s="13" t="s">
        <v>39</v>
      </c>
      <c r="AX133" s="13" t="s">
        <v>24</v>
      </c>
      <c r="AY133" s="239" t="s">
        <v>146</v>
      </c>
    </row>
    <row r="134" spans="2:65" s="1" customFormat="1" ht="22.5" customHeight="1">
      <c r="B134" s="42"/>
      <c r="C134" s="203" t="s">
        <v>215</v>
      </c>
      <c r="D134" s="203" t="s">
        <v>149</v>
      </c>
      <c r="E134" s="204" t="s">
        <v>216</v>
      </c>
      <c r="F134" s="205" t="s">
        <v>217</v>
      </c>
      <c r="G134" s="206" t="s">
        <v>152</v>
      </c>
      <c r="H134" s="207">
        <v>1</v>
      </c>
      <c r="I134" s="208"/>
      <c r="J134" s="209">
        <f>ROUND(I134*H134,2)</f>
        <v>0</v>
      </c>
      <c r="K134" s="205" t="s">
        <v>153</v>
      </c>
      <c r="L134" s="62"/>
      <c r="M134" s="210" t="s">
        <v>22</v>
      </c>
      <c r="N134" s="211" t="s">
        <v>47</v>
      </c>
      <c r="O134" s="43"/>
      <c r="P134" s="212">
        <f>O134*H134</f>
        <v>0</v>
      </c>
      <c r="Q134" s="212">
        <v>0</v>
      </c>
      <c r="R134" s="212">
        <f>Q134*H134</f>
        <v>0</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218</v>
      </c>
    </row>
    <row r="135" spans="2:65" s="1" customFormat="1" ht="54">
      <c r="B135" s="42"/>
      <c r="C135" s="64"/>
      <c r="D135" s="215" t="s">
        <v>156</v>
      </c>
      <c r="E135" s="64"/>
      <c r="F135" s="216" t="s">
        <v>219</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159</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42" t="s">
        <v>158</v>
      </c>
      <c r="E137" s="252" t="s">
        <v>22</v>
      </c>
      <c r="F137" s="253" t="s">
        <v>24</v>
      </c>
      <c r="G137" s="230"/>
      <c r="H137" s="254">
        <v>1</v>
      </c>
      <c r="I137" s="234"/>
      <c r="J137" s="230"/>
      <c r="K137" s="230"/>
      <c r="L137" s="235"/>
      <c r="M137" s="236"/>
      <c r="N137" s="237"/>
      <c r="O137" s="237"/>
      <c r="P137" s="237"/>
      <c r="Q137" s="237"/>
      <c r="R137" s="237"/>
      <c r="S137" s="237"/>
      <c r="T137" s="238"/>
      <c r="AT137" s="239" t="s">
        <v>158</v>
      </c>
      <c r="AU137" s="239" t="s">
        <v>85</v>
      </c>
      <c r="AV137" s="13" t="s">
        <v>85</v>
      </c>
      <c r="AW137" s="13" t="s">
        <v>39</v>
      </c>
      <c r="AX137" s="13" t="s">
        <v>24</v>
      </c>
      <c r="AY137" s="239" t="s">
        <v>146</v>
      </c>
    </row>
    <row r="138" spans="2:65" s="1" customFormat="1" ht="31.5" customHeight="1">
      <c r="B138" s="42"/>
      <c r="C138" s="203" t="s">
        <v>220</v>
      </c>
      <c r="D138" s="203" t="s">
        <v>149</v>
      </c>
      <c r="E138" s="204" t="s">
        <v>221</v>
      </c>
      <c r="F138" s="205" t="s">
        <v>222</v>
      </c>
      <c r="G138" s="206" t="s">
        <v>152</v>
      </c>
      <c r="H138" s="207">
        <v>90</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223</v>
      </c>
    </row>
    <row r="139" spans="2:65" s="1" customFormat="1" ht="54">
      <c r="B139" s="42"/>
      <c r="C139" s="64"/>
      <c r="D139" s="215" t="s">
        <v>156</v>
      </c>
      <c r="E139" s="64"/>
      <c r="F139" s="216" t="s">
        <v>219</v>
      </c>
      <c r="G139" s="64"/>
      <c r="H139" s="64"/>
      <c r="I139" s="173"/>
      <c r="J139" s="64"/>
      <c r="K139" s="64"/>
      <c r="L139" s="62"/>
      <c r="M139" s="217"/>
      <c r="N139" s="43"/>
      <c r="O139" s="43"/>
      <c r="P139" s="43"/>
      <c r="Q139" s="43"/>
      <c r="R139" s="43"/>
      <c r="S139" s="43"/>
      <c r="T139" s="79"/>
      <c r="AT139" s="25" t="s">
        <v>156</v>
      </c>
      <c r="AU139" s="25" t="s">
        <v>85</v>
      </c>
    </row>
    <row r="140" spans="2:65" s="1" customFormat="1" ht="40.5">
      <c r="B140" s="42"/>
      <c r="C140" s="64"/>
      <c r="D140" s="215" t="s">
        <v>166</v>
      </c>
      <c r="E140" s="64"/>
      <c r="F140" s="216" t="s">
        <v>167</v>
      </c>
      <c r="G140" s="64"/>
      <c r="H140" s="64"/>
      <c r="I140" s="173"/>
      <c r="J140" s="64"/>
      <c r="K140" s="64"/>
      <c r="L140" s="62"/>
      <c r="M140" s="217"/>
      <c r="N140" s="43"/>
      <c r="O140" s="43"/>
      <c r="P140" s="43"/>
      <c r="Q140" s="43"/>
      <c r="R140" s="43"/>
      <c r="S140" s="43"/>
      <c r="T140" s="79"/>
      <c r="AT140" s="25" t="s">
        <v>166</v>
      </c>
      <c r="AU140" s="25" t="s">
        <v>85</v>
      </c>
    </row>
    <row r="141" spans="2:65" s="13" customFormat="1" ht="13.5">
      <c r="B141" s="229"/>
      <c r="C141" s="230"/>
      <c r="D141" s="242" t="s">
        <v>158</v>
      </c>
      <c r="E141" s="252" t="s">
        <v>22</v>
      </c>
      <c r="F141" s="253" t="s">
        <v>224</v>
      </c>
      <c r="G141" s="230"/>
      <c r="H141" s="254">
        <v>90</v>
      </c>
      <c r="I141" s="234"/>
      <c r="J141" s="230"/>
      <c r="K141" s="230"/>
      <c r="L141" s="235"/>
      <c r="M141" s="236"/>
      <c r="N141" s="237"/>
      <c r="O141" s="237"/>
      <c r="P141" s="237"/>
      <c r="Q141" s="237"/>
      <c r="R141" s="237"/>
      <c r="S141" s="237"/>
      <c r="T141" s="238"/>
      <c r="AT141" s="239" t="s">
        <v>158</v>
      </c>
      <c r="AU141" s="239" t="s">
        <v>85</v>
      </c>
      <c r="AV141" s="13" t="s">
        <v>85</v>
      </c>
      <c r="AW141" s="13" t="s">
        <v>39</v>
      </c>
      <c r="AX141" s="13" t="s">
        <v>24</v>
      </c>
      <c r="AY141" s="239" t="s">
        <v>146</v>
      </c>
    </row>
    <row r="142" spans="2:65" s="1" customFormat="1" ht="31.5" customHeight="1">
      <c r="B142" s="42"/>
      <c r="C142" s="203" t="s">
        <v>10</v>
      </c>
      <c r="D142" s="203" t="s">
        <v>149</v>
      </c>
      <c r="E142" s="204" t="s">
        <v>225</v>
      </c>
      <c r="F142" s="205" t="s">
        <v>226</v>
      </c>
      <c r="G142" s="206" t="s">
        <v>152</v>
      </c>
      <c r="H142" s="207">
        <v>2</v>
      </c>
      <c r="I142" s="208"/>
      <c r="J142" s="209">
        <f>ROUND(I142*H142,2)</f>
        <v>0</v>
      </c>
      <c r="K142" s="205" t="s">
        <v>153</v>
      </c>
      <c r="L142" s="62"/>
      <c r="M142" s="210" t="s">
        <v>22</v>
      </c>
      <c r="N142" s="211" t="s">
        <v>47</v>
      </c>
      <c r="O142" s="43"/>
      <c r="P142" s="212">
        <f>O142*H142</f>
        <v>0</v>
      </c>
      <c r="Q142" s="212">
        <v>0</v>
      </c>
      <c r="R142" s="212">
        <f>Q142*H142</f>
        <v>0</v>
      </c>
      <c r="S142" s="212">
        <v>0</v>
      </c>
      <c r="T142" s="213">
        <f>S142*H142</f>
        <v>0</v>
      </c>
      <c r="AR142" s="25" t="s">
        <v>154</v>
      </c>
      <c r="AT142" s="25" t="s">
        <v>149</v>
      </c>
      <c r="AU142" s="25" t="s">
        <v>85</v>
      </c>
      <c r="AY142" s="25" t="s">
        <v>146</v>
      </c>
      <c r="BE142" s="214">
        <f>IF(N142="základní",J142,0)</f>
        <v>0</v>
      </c>
      <c r="BF142" s="214">
        <f>IF(N142="snížená",J142,0)</f>
        <v>0</v>
      </c>
      <c r="BG142" s="214">
        <f>IF(N142="zákl. přenesená",J142,0)</f>
        <v>0</v>
      </c>
      <c r="BH142" s="214">
        <f>IF(N142="sníž. přenesená",J142,0)</f>
        <v>0</v>
      </c>
      <c r="BI142" s="214">
        <f>IF(N142="nulová",J142,0)</f>
        <v>0</v>
      </c>
      <c r="BJ142" s="25" t="s">
        <v>24</v>
      </c>
      <c r="BK142" s="214">
        <f>ROUND(I142*H142,2)</f>
        <v>0</v>
      </c>
      <c r="BL142" s="25" t="s">
        <v>154</v>
      </c>
      <c r="BM142" s="25" t="s">
        <v>227</v>
      </c>
    </row>
    <row r="143" spans="2:65" s="1" customFormat="1" ht="27">
      <c r="B143" s="42"/>
      <c r="C143" s="64"/>
      <c r="D143" s="215" t="s">
        <v>156</v>
      </c>
      <c r="E143" s="64"/>
      <c r="F143" s="216" t="s">
        <v>228</v>
      </c>
      <c r="G143" s="64"/>
      <c r="H143" s="64"/>
      <c r="I143" s="173"/>
      <c r="J143" s="64"/>
      <c r="K143" s="64"/>
      <c r="L143" s="62"/>
      <c r="M143" s="217"/>
      <c r="N143" s="43"/>
      <c r="O143" s="43"/>
      <c r="P143" s="43"/>
      <c r="Q143" s="43"/>
      <c r="R143" s="43"/>
      <c r="S143" s="43"/>
      <c r="T143" s="79"/>
      <c r="AT143" s="25" t="s">
        <v>156</v>
      </c>
      <c r="AU143" s="25" t="s">
        <v>85</v>
      </c>
    </row>
    <row r="144" spans="2:65" s="12" customFormat="1" ht="13.5">
      <c r="B144" s="218"/>
      <c r="C144" s="219"/>
      <c r="D144" s="215" t="s">
        <v>158</v>
      </c>
      <c r="E144" s="220" t="s">
        <v>22</v>
      </c>
      <c r="F144" s="221" t="s">
        <v>159</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42" t="s">
        <v>158</v>
      </c>
      <c r="E145" s="252" t="s">
        <v>22</v>
      </c>
      <c r="F145" s="253" t="s">
        <v>85</v>
      </c>
      <c r="G145" s="230"/>
      <c r="H145" s="254">
        <v>2</v>
      </c>
      <c r="I145" s="234"/>
      <c r="J145" s="230"/>
      <c r="K145" s="230"/>
      <c r="L145" s="235"/>
      <c r="M145" s="236"/>
      <c r="N145" s="237"/>
      <c r="O145" s="237"/>
      <c r="P145" s="237"/>
      <c r="Q145" s="237"/>
      <c r="R145" s="237"/>
      <c r="S145" s="237"/>
      <c r="T145" s="238"/>
      <c r="AT145" s="239" t="s">
        <v>158</v>
      </c>
      <c r="AU145" s="239" t="s">
        <v>85</v>
      </c>
      <c r="AV145" s="13" t="s">
        <v>85</v>
      </c>
      <c r="AW145" s="13" t="s">
        <v>39</v>
      </c>
      <c r="AX145" s="13" t="s">
        <v>24</v>
      </c>
      <c r="AY145" s="239" t="s">
        <v>146</v>
      </c>
    </row>
    <row r="146" spans="2:65" s="1" customFormat="1" ht="31.5" customHeight="1">
      <c r="B146" s="42"/>
      <c r="C146" s="203" t="s">
        <v>229</v>
      </c>
      <c r="D146" s="203" t="s">
        <v>149</v>
      </c>
      <c r="E146" s="204" t="s">
        <v>230</v>
      </c>
      <c r="F146" s="205" t="s">
        <v>231</v>
      </c>
      <c r="G146" s="206" t="s">
        <v>152</v>
      </c>
      <c r="H146" s="207">
        <v>2</v>
      </c>
      <c r="I146" s="208"/>
      <c r="J146" s="209">
        <f>ROUND(I146*H146,2)</f>
        <v>0</v>
      </c>
      <c r="K146" s="205" t="s">
        <v>153</v>
      </c>
      <c r="L146" s="62"/>
      <c r="M146" s="210" t="s">
        <v>22</v>
      </c>
      <c r="N146" s="211" t="s">
        <v>47</v>
      </c>
      <c r="O146" s="43"/>
      <c r="P146" s="212">
        <f>O146*H146</f>
        <v>0</v>
      </c>
      <c r="Q146" s="212">
        <v>0</v>
      </c>
      <c r="R146" s="212">
        <f>Q146*H146</f>
        <v>0</v>
      </c>
      <c r="S146" s="212">
        <v>0</v>
      </c>
      <c r="T146" s="213">
        <f>S146*H146</f>
        <v>0</v>
      </c>
      <c r="AR146" s="25" t="s">
        <v>154</v>
      </c>
      <c r="AT146" s="25" t="s">
        <v>149</v>
      </c>
      <c r="AU146" s="25" t="s">
        <v>85</v>
      </c>
      <c r="AY146" s="25" t="s">
        <v>146</v>
      </c>
      <c r="BE146" s="214">
        <f>IF(N146="základní",J146,0)</f>
        <v>0</v>
      </c>
      <c r="BF146" s="214">
        <f>IF(N146="snížená",J146,0)</f>
        <v>0</v>
      </c>
      <c r="BG146" s="214">
        <f>IF(N146="zákl. přenesená",J146,0)</f>
        <v>0</v>
      </c>
      <c r="BH146" s="214">
        <f>IF(N146="sníž. přenesená",J146,0)</f>
        <v>0</v>
      </c>
      <c r="BI146" s="214">
        <f>IF(N146="nulová",J146,0)</f>
        <v>0</v>
      </c>
      <c r="BJ146" s="25" t="s">
        <v>24</v>
      </c>
      <c r="BK146" s="214">
        <f>ROUND(I146*H146,2)</f>
        <v>0</v>
      </c>
      <c r="BL146" s="25" t="s">
        <v>154</v>
      </c>
      <c r="BM146" s="25" t="s">
        <v>232</v>
      </c>
    </row>
    <row r="147" spans="2:65" s="1" customFormat="1" ht="27">
      <c r="B147" s="42"/>
      <c r="C147" s="64"/>
      <c r="D147" s="215" t="s">
        <v>156</v>
      </c>
      <c r="E147" s="64"/>
      <c r="F147" s="216" t="s">
        <v>228</v>
      </c>
      <c r="G147" s="64"/>
      <c r="H147" s="64"/>
      <c r="I147" s="173"/>
      <c r="J147" s="64"/>
      <c r="K147" s="64"/>
      <c r="L147" s="62"/>
      <c r="M147" s="217"/>
      <c r="N147" s="43"/>
      <c r="O147" s="43"/>
      <c r="P147" s="43"/>
      <c r="Q147" s="43"/>
      <c r="R147" s="43"/>
      <c r="S147" s="43"/>
      <c r="T147" s="79"/>
      <c r="AT147" s="25" t="s">
        <v>156</v>
      </c>
      <c r="AU147" s="25" t="s">
        <v>85</v>
      </c>
    </row>
    <row r="148" spans="2:65" s="12" customFormat="1" ht="13.5">
      <c r="B148" s="218"/>
      <c r="C148" s="219"/>
      <c r="D148" s="215" t="s">
        <v>158</v>
      </c>
      <c r="E148" s="220" t="s">
        <v>22</v>
      </c>
      <c r="F148" s="221" t="s">
        <v>159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42" t="s">
        <v>158</v>
      </c>
      <c r="E149" s="252" t="s">
        <v>22</v>
      </c>
      <c r="F149" s="253" t="s">
        <v>85</v>
      </c>
      <c r="G149" s="230"/>
      <c r="H149" s="254">
        <v>2</v>
      </c>
      <c r="I149" s="234"/>
      <c r="J149" s="230"/>
      <c r="K149" s="230"/>
      <c r="L149" s="235"/>
      <c r="M149" s="236"/>
      <c r="N149" s="237"/>
      <c r="O149" s="237"/>
      <c r="P149" s="237"/>
      <c r="Q149" s="237"/>
      <c r="R149" s="237"/>
      <c r="S149" s="237"/>
      <c r="T149" s="238"/>
      <c r="AT149" s="239" t="s">
        <v>158</v>
      </c>
      <c r="AU149" s="239" t="s">
        <v>85</v>
      </c>
      <c r="AV149" s="13" t="s">
        <v>85</v>
      </c>
      <c r="AW149" s="13" t="s">
        <v>39</v>
      </c>
      <c r="AX149" s="13" t="s">
        <v>24</v>
      </c>
      <c r="AY149" s="239" t="s">
        <v>146</v>
      </c>
    </row>
    <row r="150" spans="2:65" s="1" customFormat="1" ht="44.25" customHeight="1">
      <c r="B150" s="42"/>
      <c r="C150" s="203" t="s">
        <v>233</v>
      </c>
      <c r="D150" s="203" t="s">
        <v>149</v>
      </c>
      <c r="E150" s="204" t="s">
        <v>234</v>
      </c>
      <c r="F150" s="205" t="s">
        <v>235</v>
      </c>
      <c r="G150" s="206" t="s">
        <v>152</v>
      </c>
      <c r="H150" s="207">
        <v>180</v>
      </c>
      <c r="I150" s="208"/>
      <c r="J150" s="209">
        <f>ROUND(I150*H150,2)</f>
        <v>0</v>
      </c>
      <c r="K150" s="205" t="s">
        <v>153</v>
      </c>
      <c r="L150" s="62"/>
      <c r="M150" s="210" t="s">
        <v>22</v>
      </c>
      <c r="N150" s="211" t="s">
        <v>47</v>
      </c>
      <c r="O150" s="43"/>
      <c r="P150" s="212">
        <f>O150*H150</f>
        <v>0</v>
      </c>
      <c r="Q150" s="212">
        <v>0</v>
      </c>
      <c r="R150" s="212">
        <f>Q150*H150</f>
        <v>0</v>
      </c>
      <c r="S150" s="212">
        <v>0</v>
      </c>
      <c r="T150" s="213">
        <f>S150*H150</f>
        <v>0</v>
      </c>
      <c r="AR150" s="25" t="s">
        <v>154</v>
      </c>
      <c r="AT150" s="25" t="s">
        <v>149</v>
      </c>
      <c r="AU150" s="25" t="s">
        <v>85</v>
      </c>
      <c r="AY150" s="25" t="s">
        <v>146</v>
      </c>
      <c r="BE150" s="214">
        <f>IF(N150="základní",J150,0)</f>
        <v>0</v>
      </c>
      <c r="BF150" s="214">
        <f>IF(N150="snížená",J150,0)</f>
        <v>0</v>
      </c>
      <c r="BG150" s="214">
        <f>IF(N150="zákl. přenesená",J150,0)</f>
        <v>0</v>
      </c>
      <c r="BH150" s="214">
        <f>IF(N150="sníž. přenesená",J150,0)</f>
        <v>0</v>
      </c>
      <c r="BI150" s="214">
        <f>IF(N150="nulová",J150,0)</f>
        <v>0</v>
      </c>
      <c r="BJ150" s="25" t="s">
        <v>24</v>
      </c>
      <c r="BK150" s="214">
        <f>ROUND(I150*H150,2)</f>
        <v>0</v>
      </c>
      <c r="BL150" s="25" t="s">
        <v>154</v>
      </c>
      <c r="BM150" s="25" t="s">
        <v>236</v>
      </c>
    </row>
    <row r="151" spans="2:65" s="1" customFormat="1" ht="27">
      <c r="B151" s="42"/>
      <c r="C151" s="64"/>
      <c r="D151" s="215" t="s">
        <v>156</v>
      </c>
      <c r="E151" s="64"/>
      <c r="F151" s="216" t="s">
        <v>228</v>
      </c>
      <c r="G151" s="64"/>
      <c r="H151" s="64"/>
      <c r="I151" s="173"/>
      <c r="J151" s="64"/>
      <c r="K151" s="64"/>
      <c r="L151" s="62"/>
      <c r="M151" s="217"/>
      <c r="N151" s="43"/>
      <c r="O151" s="43"/>
      <c r="P151" s="43"/>
      <c r="Q151" s="43"/>
      <c r="R151" s="43"/>
      <c r="S151" s="43"/>
      <c r="T151" s="79"/>
      <c r="AT151" s="25" t="s">
        <v>156</v>
      </c>
      <c r="AU151" s="25" t="s">
        <v>85</v>
      </c>
    </row>
    <row r="152" spans="2:65" s="1" customFormat="1" ht="40.5">
      <c r="B152" s="42"/>
      <c r="C152" s="64"/>
      <c r="D152" s="215" t="s">
        <v>166</v>
      </c>
      <c r="E152" s="64"/>
      <c r="F152" s="216" t="s">
        <v>167</v>
      </c>
      <c r="G152" s="64"/>
      <c r="H152" s="64"/>
      <c r="I152" s="173"/>
      <c r="J152" s="64"/>
      <c r="K152" s="64"/>
      <c r="L152" s="62"/>
      <c r="M152" s="217"/>
      <c r="N152" s="43"/>
      <c r="O152" s="43"/>
      <c r="P152" s="43"/>
      <c r="Q152" s="43"/>
      <c r="R152" s="43"/>
      <c r="S152" s="43"/>
      <c r="T152" s="79"/>
      <c r="AT152" s="25" t="s">
        <v>166</v>
      </c>
      <c r="AU152" s="25" t="s">
        <v>85</v>
      </c>
    </row>
    <row r="153" spans="2:65" s="13" customFormat="1" ht="13.5">
      <c r="B153" s="229"/>
      <c r="C153" s="230"/>
      <c r="D153" s="242" t="s">
        <v>158</v>
      </c>
      <c r="E153" s="252" t="s">
        <v>22</v>
      </c>
      <c r="F153" s="253" t="s">
        <v>168</v>
      </c>
      <c r="G153" s="230"/>
      <c r="H153" s="254">
        <v>180</v>
      </c>
      <c r="I153" s="234"/>
      <c r="J153" s="230"/>
      <c r="K153" s="230"/>
      <c r="L153" s="235"/>
      <c r="M153" s="236"/>
      <c r="N153" s="237"/>
      <c r="O153" s="237"/>
      <c r="P153" s="237"/>
      <c r="Q153" s="237"/>
      <c r="R153" s="237"/>
      <c r="S153" s="237"/>
      <c r="T153" s="238"/>
      <c r="AT153" s="239" t="s">
        <v>158</v>
      </c>
      <c r="AU153" s="239" t="s">
        <v>85</v>
      </c>
      <c r="AV153" s="13" t="s">
        <v>85</v>
      </c>
      <c r="AW153" s="13" t="s">
        <v>39</v>
      </c>
      <c r="AX153" s="13" t="s">
        <v>24</v>
      </c>
      <c r="AY153" s="239" t="s">
        <v>146</v>
      </c>
    </row>
    <row r="154" spans="2:65" s="1" customFormat="1" ht="44.25" customHeight="1">
      <c r="B154" s="42"/>
      <c r="C154" s="203" t="s">
        <v>237</v>
      </c>
      <c r="D154" s="203" t="s">
        <v>149</v>
      </c>
      <c r="E154" s="204" t="s">
        <v>238</v>
      </c>
      <c r="F154" s="205" t="s">
        <v>239</v>
      </c>
      <c r="G154" s="206" t="s">
        <v>152</v>
      </c>
      <c r="H154" s="207">
        <v>180</v>
      </c>
      <c r="I154" s="208"/>
      <c r="J154" s="209">
        <f>ROUND(I154*H154,2)</f>
        <v>0</v>
      </c>
      <c r="K154" s="205" t="s">
        <v>153</v>
      </c>
      <c r="L154" s="62"/>
      <c r="M154" s="210" t="s">
        <v>22</v>
      </c>
      <c r="N154" s="211" t="s">
        <v>47</v>
      </c>
      <c r="O154" s="43"/>
      <c r="P154" s="212">
        <f>O154*H154</f>
        <v>0</v>
      </c>
      <c r="Q154" s="212">
        <v>0</v>
      </c>
      <c r="R154" s="212">
        <f>Q154*H154</f>
        <v>0</v>
      </c>
      <c r="S154" s="212">
        <v>0</v>
      </c>
      <c r="T154" s="213">
        <f>S154*H154</f>
        <v>0</v>
      </c>
      <c r="AR154" s="25" t="s">
        <v>154</v>
      </c>
      <c r="AT154" s="25" t="s">
        <v>149</v>
      </c>
      <c r="AU154" s="25" t="s">
        <v>85</v>
      </c>
      <c r="AY154" s="25" t="s">
        <v>146</v>
      </c>
      <c r="BE154" s="214">
        <f>IF(N154="základní",J154,0)</f>
        <v>0</v>
      </c>
      <c r="BF154" s="214">
        <f>IF(N154="snížená",J154,0)</f>
        <v>0</v>
      </c>
      <c r="BG154" s="214">
        <f>IF(N154="zákl. přenesená",J154,0)</f>
        <v>0</v>
      </c>
      <c r="BH154" s="214">
        <f>IF(N154="sníž. přenesená",J154,0)</f>
        <v>0</v>
      </c>
      <c r="BI154" s="214">
        <f>IF(N154="nulová",J154,0)</f>
        <v>0</v>
      </c>
      <c r="BJ154" s="25" t="s">
        <v>24</v>
      </c>
      <c r="BK154" s="214">
        <f>ROUND(I154*H154,2)</f>
        <v>0</v>
      </c>
      <c r="BL154" s="25" t="s">
        <v>154</v>
      </c>
      <c r="BM154" s="25" t="s">
        <v>240</v>
      </c>
    </row>
    <row r="155" spans="2:65" s="1" customFormat="1" ht="27">
      <c r="B155" s="42"/>
      <c r="C155" s="64"/>
      <c r="D155" s="215" t="s">
        <v>156</v>
      </c>
      <c r="E155" s="64"/>
      <c r="F155" s="216" t="s">
        <v>228</v>
      </c>
      <c r="G155" s="64"/>
      <c r="H155" s="64"/>
      <c r="I155" s="173"/>
      <c r="J155" s="64"/>
      <c r="K155" s="64"/>
      <c r="L155" s="62"/>
      <c r="M155" s="217"/>
      <c r="N155" s="43"/>
      <c r="O155" s="43"/>
      <c r="P155" s="43"/>
      <c r="Q155" s="43"/>
      <c r="R155" s="43"/>
      <c r="S155" s="43"/>
      <c r="T155" s="79"/>
      <c r="AT155" s="25" t="s">
        <v>156</v>
      </c>
      <c r="AU155" s="25" t="s">
        <v>85</v>
      </c>
    </row>
    <row r="156" spans="2:65" s="1" customFormat="1" ht="40.5">
      <c r="B156" s="42"/>
      <c r="C156" s="64"/>
      <c r="D156" s="215" t="s">
        <v>166</v>
      </c>
      <c r="E156" s="64"/>
      <c r="F156" s="216" t="s">
        <v>167</v>
      </c>
      <c r="G156" s="64"/>
      <c r="H156" s="64"/>
      <c r="I156" s="173"/>
      <c r="J156" s="64"/>
      <c r="K156" s="64"/>
      <c r="L156" s="62"/>
      <c r="M156" s="217"/>
      <c r="N156" s="43"/>
      <c r="O156" s="43"/>
      <c r="P156" s="43"/>
      <c r="Q156" s="43"/>
      <c r="R156" s="43"/>
      <c r="S156" s="43"/>
      <c r="T156" s="79"/>
      <c r="AT156" s="25" t="s">
        <v>166</v>
      </c>
      <c r="AU156" s="25" t="s">
        <v>85</v>
      </c>
    </row>
    <row r="157" spans="2:65" s="13" customFormat="1" ht="13.5">
      <c r="B157" s="229"/>
      <c r="C157" s="230"/>
      <c r="D157" s="242" t="s">
        <v>158</v>
      </c>
      <c r="E157" s="252" t="s">
        <v>22</v>
      </c>
      <c r="F157" s="253" t="s">
        <v>168</v>
      </c>
      <c r="G157" s="230"/>
      <c r="H157" s="254">
        <v>180</v>
      </c>
      <c r="I157" s="234"/>
      <c r="J157" s="230"/>
      <c r="K157" s="230"/>
      <c r="L157" s="235"/>
      <c r="M157" s="236"/>
      <c r="N157" s="237"/>
      <c r="O157" s="237"/>
      <c r="P157" s="237"/>
      <c r="Q157" s="237"/>
      <c r="R157" s="237"/>
      <c r="S157" s="237"/>
      <c r="T157" s="238"/>
      <c r="AT157" s="239" t="s">
        <v>158</v>
      </c>
      <c r="AU157" s="239" t="s">
        <v>85</v>
      </c>
      <c r="AV157" s="13" t="s">
        <v>85</v>
      </c>
      <c r="AW157" s="13" t="s">
        <v>39</v>
      </c>
      <c r="AX157" s="13" t="s">
        <v>24</v>
      </c>
      <c r="AY157" s="239" t="s">
        <v>146</v>
      </c>
    </row>
    <row r="158" spans="2:65" s="1" customFormat="1" ht="31.5" customHeight="1">
      <c r="B158" s="42"/>
      <c r="C158" s="203" t="s">
        <v>241</v>
      </c>
      <c r="D158" s="203" t="s">
        <v>149</v>
      </c>
      <c r="E158" s="204" t="s">
        <v>242</v>
      </c>
      <c r="F158" s="205" t="s">
        <v>243</v>
      </c>
      <c r="G158" s="206" t="s">
        <v>244</v>
      </c>
      <c r="H158" s="207">
        <v>0.9</v>
      </c>
      <c r="I158" s="208"/>
      <c r="J158" s="209">
        <f>ROUND(I158*H158,2)</f>
        <v>0</v>
      </c>
      <c r="K158" s="205" t="s">
        <v>153</v>
      </c>
      <c r="L158" s="62"/>
      <c r="M158" s="210" t="s">
        <v>22</v>
      </c>
      <c r="N158" s="211" t="s">
        <v>47</v>
      </c>
      <c r="O158" s="43"/>
      <c r="P158" s="212">
        <f>O158*H158</f>
        <v>0</v>
      </c>
      <c r="Q158" s="212">
        <v>1.1999999999999999E-3</v>
      </c>
      <c r="R158" s="212">
        <f>Q158*H158</f>
        <v>1.08E-3</v>
      </c>
      <c r="S158" s="212">
        <v>0</v>
      </c>
      <c r="T158" s="213">
        <f>S158*H158</f>
        <v>0</v>
      </c>
      <c r="AR158" s="25" t="s">
        <v>154</v>
      </c>
      <c r="AT158" s="25" t="s">
        <v>149</v>
      </c>
      <c r="AU158" s="25" t="s">
        <v>85</v>
      </c>
      <c r="AY158" s="25" t="s">
        <v>146</v>
      </c>
      <c r="BE158" s="214">
        <f>IF(N158="základní",J158,0)</f>
        <v>0</v>
      </c>
      <c r="BF158" s="214">
        <f>IF(N158="snížená",J158,0)</f>
        <v>0</v>
      </c>
      <c r="BG158" s="214">
        <f>IF(N158="zákl. přenesená",J158,0)</f>
        <v>0</v>
      </c>
      <c r="BH158" s="214">
        <f>IF(N158="sníž. přenesená",J158,0)</f>
        <v>0</v>
      </c>
      <c r="BI158" s="214">
        <f>IF(N158="nulová",J158,0)</f>
        <v>0</v>
      </c>
      <c r="BJ158" s="25" t="s">
        <v>24</v>
      </c>
      <c r="BK158" s="214">
        <f>ROUND(I158*H158,2)</f>
        <v>0</v>
      </c>
      <c r="BL158" s="25" t="s">
        <v>154</v>
      </c>
      <c r="BM158" s="25" t="s">
        <v>245</v>
      </c>
    </row>
    <row r="159" spans="2:65" s="1" customFormat="1" ht="108">
      <c r="B159" s="42"/>
      <c r="C159" s="64"/>
      <c r="D159" s="215" t="s">
        <v>156</v>
      </c>
      <c r="E159" s="64"/>
      <c r="F159" s="216" t="s">
        <v>246</v>
      </c>
      <c r="G159" s="64"/>
      <c r="H159" s="64"/>
      <c r="I159" s="173"/>
      <c r="J159" s="64"/>
      <c r="K159" s="64"/>
      <c r="L159" s="62"/>
      <c r="M159" s="217"/>
      <c r="N159" s="43"/>
      <c r="O159" s="43"/>
      <c r="P159" s="43"/>
      <c r="Q159" s="43"/>
      <c r="R159" s="43"/>
      <c r="S159" s="43"/>
      <c r="T159" s="79"/>
      <c r="AT159" s="25" t="s">
        <v>156</v>
      </c>
      <c r="AU159" s="25" t="s">
        <v>85</v>
      </c>
    </row>
    <row r="160" spans="2:65" s="12" customFormat="1" ht="13.5">
      <c r="B160" s="218"/>
      <c r="C160" s="219"/>
      <c r="D160" s="215" t="s">
        <v>158</v>
      </c>
      <c r="E160" s="220" t="s">
        <v>22</v>
      </c>
      <c r="F160" s="221" t="s">
        <v>159</v>
      </c>
      <c r="G160" s="219"/>
      <c r="H160" s="222" t="s">
        <v>22</v>
      </c>
      <c r="I160" s="223"/>
      <c r="J160" s="219"/>
      <c r="K160" s="219"/>
      <c r="L160" s="224"/>
      <c r="M160" s="225"/>
      <c r="N160" s="226"/>
      <c r="O160" s="226"/>
      <c r="P160" s="226"/>
      <c r="Q160" s="226"/>
      <c r="R160" s="226"/>
      <c r="S160" s="226"/>
      <c r="T160" s="227"/>
      <c r="AT160" s="228" t="s">
        <v>158</v>
      </c>
      <c r="AU160" s="228" t="s">
        <v>85</v>
      </c>
      <c r="AV160" s="12" t="s">
        <v>24</v>
      </c>
      <c r="AW160" s="12" t="s">
        <v>39</v>
      </c>
      <c r="AX160" s="12" t="s">
        <v>76</v>
      </c>
      <c r="AY160" s="228" t="s">
        <v>146</v>
      </c>
    </row>
    <row r="161" spans="2:65" s="12" customFormat="1" ht="13.5">
      <c r="B161" s="218"/>
      <c r="C161" s="219"/>
      <c r="D161" s="215" t="s">
        <v>158</v>
      </c>
      <c r="E161" s="220" t="s">
        <v>22</v>
      </c>
      <c r="F161" s="221" t="s">
        <v>247</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3" customFormat="1" ht="13.5">
      <c r="B162" s="229"/>
      <c r="C162" s="230"/>
      <c r="D162" s="242" t="s">
        <v>158</v>
      </c>
      <c r="E162" s="252" t="s">
        <v>22</v>
      </c>
      <c r="F162" s="253" t="s">
        <v>248</v>
      </c>
      <c r="G162" s="230"/>
      <c r="H162" s="254">
        <v>0.9</v>
      </c>
      <c r="I162" s="234"/>
      <c r="J162" s="230"/>
      <c r="K162" s="230"/>
      <c r="L162" s="235"/>
      <c r="M162" s="236"/>
      <c r="N162" s="237"/>
      <c r="O162" s="237"/>
      <c r="P162" s="237"/>
      <c r="Q162" s="237"/>
      <c r="R162" s="237"/>
      <c r="S162" s="237"/>
      <c r="T162" s="238"/>
      <c r="AT162" s="239" t="s">
        <v>158</v>
      </c>
      <c r="AU162" s="239" t="s">
        <v>85</v>
      </c>
      <c r="AV162" s="13" t="s">
        <v>85</v>
      </c>
      <c r="AW162" s="13" t="s">
        <v>39</v>
      </c>
      <c r="AX162" s="13" t="s">
        <v>24</v>
      </c>
      <c r="AY162" s="239" t="s">
        <v>146</v>
      </c>
    </row>
    <row r="163" spans="2:65" s="1" customFormat="1" ht="31.5" customHeight="1">
      <c r="B163" s="42"/>
      <c r="C163" s="203" t="s">
        <v>249</v>
      </c>
      <c r="D163" s="203" t="s">
        <v>149</v>
      </c>
      <c r="E163" s="204" t="s">
        <v>250</v>
      </c>
      <c r="F163" s="205" t="s">
        <v>251</v>
      </c>
      <c r="G163" s="206" t="s">
        <v>244</v>
      </c>
      <c r="H163" s="207">
        <v>0.9</v>
      </c>
      <c r="I163" s="208"/>
      <c r="J163" s="209">
        <f>ROUND(I163*H163,2)</f>
        <v>0</v>
      </c>
      <c r="K163" s="205" t="s">
        <v>153</v>
      </c>
      <c r="L163" s="62"/>
      <c r="M163" s="210" t="s">
        <v>22</v>
      </c>
      <c r="N163" s="211" t="s">
        <v>47</v>
      </c>
      <c r="O163" s="43"/>
      <c r="P163" s="212">
        <f>O163*H163</f>
        <v>0</v>
      </c>
      <c r="Q163" s="212">
        <v>9.38E-6</v>
      </c>
      <c r="R163" s="212">
        <f>Q163*H163</f>
        <v>8.4419999999999998E-6</v>
      </c>
      <c r="S163" s="212">
        <v>0</v>
      </c>
      <c r="T163" s="213">
        <f>S163*H163</f>
        <v>0</v>
      </c>
      <c r="AR163" s="25" t="s">
        <v>154</v>
      </c>
      <c r="AT163" s="25" t="s">
        <v>149</v>
      </c>
      <c r="AU163" s="25" t="s">
        <v>85</v>
      </c>
      <c r="AY163" s="25" t="s">
        <v>146</v>
      </c>
      <c r="BE163" s="214">
        <f>IF(N163="základní",J163,0)</f>
        <v>0</v>
      </c>
      <c r="BF163" s="214">
        <f>IF(N163="snížená",J163,0)</f>
        <v>0</v>
      </c>
      <c r="BG163" s="214">
        <f>IF(N163="zákl. přenesená",J163,0)</f>
        <v>0</v>
      </c>
      <c r="BH163" s="214">
        <f>IF(N163="sníž. přenesená",J163,0)</f>
        <v>0</v>
      </c>
      <c r="BI163" s="214">
        <f>IF(N163="nulová",J163,0)</f>
        <v>0</v>
      </c>
      <c r="BJ163" s="25" t="s">
        <v>24</v>
      </c>
      <c r="BK163" s="214">
        <f>ROUND(I163*H163,2)</f>
        <v>0</v>
      </c>
      <c r="BL163" s="25" t="s">
        <v>154</v>
      </c>
      <c r="BM163" s="25" t="s">
        <v>252</v>
      </c>
    </row>
    <row r="164" spans="2:65" s="1" customFormat="1" ht="40.5">
      <c r="B164" s="42"/>
      <c r="C164" s="64"/>
      <c r="D164" s="242" t="s">
        <v>156</v>
      </c>
      <c r="E164" s="64"/>
      <c r="F164" s="255" t="s">
        <v>253</v>
      </c>
      <c r="G164" s="64"/>
      <c r="H164" s="64"/>
      <c r="I164" s="173"/>
      <c r="J164" s="64"/>
      <c r="K164" s="64"/>
      <c r="L164" s="62"/>
      <c r="M164" s="217"/>
      <c r="N164" s="43"/>
      <c r="O164" s="43"/>
      <c r="P164" s="43"/>
      <c r="Q164" s="43"/>
      <c r="R164" s="43"/>
      <c r="S164" s="43"/>
      <c r="T164" s="79"/>
      <c r="AT164" s="25" t="s">
        <v>156</v>
      </c>
      <c r="AU164" s="25" t="s">
        <v>85</v>
      </c>
    </row>
    <row r="165" spans="2:65" s="1" customFormat="1" ht="31.5" customHeight="1">
      <c r="B165" s="42"/>
      <c r="C165" s="203" t="s">
        <v>9</v>
      </c>
      <c r="D165" s="203" t="s">
        <v>149</v>
      </c>
      <c r="E165" s="204" t="s">
        <v>254</v>
      </c>
      <c r="F165" s="205" t="s">
        <v>255</v>
      </c>
      <c r="G165" s="206" t="s">
        <v>244</v>
      </c>
      <c r="H165" s="207">
        <v>0.9</v>
      </c>
      <c r="I165" s="208"/>
      <c r="J165" s="209">
        <f>ROUND(I165*H165,2)</f>
        <v>0</v>
      </c>
      <c r="K165" s="205" t="s">
        <v>153</v>
      </c>
      <c r="L165" s="62"/>
      <c r="M165" s="210" t="s">
        <v>22</v>
      </c>
      <c r="N165" s="211" t="s">
        <v>47</v>
      </c>
      <c r="O165" s="43"/>
      <c r="P165" s="212">
        <f>O165*H165</f>
        <v>0</v>
      </c>
      <c r="Q165" s="212">
        <v>0</v>
      </c>
      <c r="R165" s="212">
        <f>Q165*H165</f>
        <v>0</v>
      </c>
      <c r="S165" s="212">
        <v>0</v>
      </c>
      <c r="T165" s="213">
        <f>S165*H165</f>
        <v>0</v>
      </c>
      <c r="AR165" s="25" t="s">
        <v>154</v>
      </c>
      <c r="AT165" s="25" t="s">
        <v>149</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256</v>
      </c>
    </row>
    <row r="166" spans="2:65" s="1" customFormat="1" ht="148.5">
      <c r="B166" s="42"/>
      <c r="C166" s="64"/>
      <c r="D166" s="215" t="s">
        <v>156</v>
      </c>
      <c r="E166" s="64"/>
      <c r="F166" s="216" t="s">
        <v>257</v>
      </c>
      <c r="G166" s="64"/>
      <c r="H166" s="64"/>
      <c r="I166" s="173"/>
      <c r="J166" s="64"/>
      <c r="K166" s="64"/>
      <c r="L166" s="62"/>
      <c r="M166" s="217"/>
      <c r="N166" s="43"/>
      <c r="O166" s="43"/>
      <c r="P166" s="43"/>
      <c r="Q166" s="43"/>
      <c r="R166" s="43"/>
      <c r="S166" s="43"/>
      <c r="T166" s="79"/>
      <c r="AT166" s="25" t="s">
        <v>156</v>
      </c>
      <c r="AU166" s="25" t="s">
        <v>85</v>
      </c>
    </row>
    <row r="167" spans="2:65" s="1" customFormat="1" ht="54">
      <c r="B167" s="42"/>
      <c r="C167" s="64"/>
      <c r="D167" s="215" t="s">
        <v>166</v>
      </c>
      <c r="E167" s="64"/>
      <c r="F167" s="216" t="s">
        <v>258</v>
      </c>
      <c r="G167" s="64"/>
      <c r="H167" s="64"/>
      <c r="I167" s="173"/>
      <c r="J167" s="64"/>
      <c r="K167" s="64"/>
      <c r="L167" s="62"/>
      <c r="M167" s="217"/>
      <c r="N167" s="43"/>
      <c r="O167" s="43"/>
      <c r="P167" s="43"/>
      <c r="Q167" s="43"/>
      <c r="R167" s="43"/>
      <c r="S167" s="43"/>
      <c r="T167" s="79"/>
      <c r="AT167" s="25" t="s">
        <v>166</v>
      </c>
      <c r="AU167" s="25" t="s">
        <v>85</v>
      </c>
    </row>
    <row r="168" spans="2:65" s="11" customFormat="1" ht="29.85" customHeight="1">
      <c r="B168" s="186"/>
      <c r="C168" s="187"/>
      <c r="D168" s="200" t="s">
        <v>75</v>
      </c>
      <c r="E168" s="201" t="s">
        <v>259</v>
      </c>
      <c r="F168" s="201" t="s">
        <v>260</v>
      </c>
      <c r="G168" s="187"/>
      <c r="H168" s="187"/>
      <c r="I168" s="190"/>
      <c r="J168" s="202">
        <f>BK168</f>
        <v>0</v>
      </c>
      <c r="K168" s="187"/>
      <c r="L168" s="192"/>
      <c r="M168" s="193"/>
      <c r="N168" s="194"/>
      <c r="O168" s="194"/>
      <c r="P168" s="195">
        <f>P169</f>
        <v>0</v>
      </c>
      <c r="Q168" s="194"/>
      <c r="R168" s="195">
        <f>R169</f>
        <v>0</v>
      </c>
      <c r="S168" s="194"/>
      <c r="T168" s="196">
        <f>T169</f>
        <v>0</v>
      </c>
      <c r="AR168" s="197" t="s">
        <v>24</v>
      </c>
      <c r="AT168" s="198" t="s">
        <v>75</v>
      </c>
      <c r="AU168" s="198" t="s">
        <v>24</v>
      </c>
      <c r="AY168" s="197" t="s">
        <v>146</v>
      </c>
      <c r="BK168" s="199">
        <f>BK169</f>
        <v>0</v>
      </c>
    </row>
    <row r="169" spans="2:65" s="1" customFormat="1" ht="31.5" customHeight="1">
      <c r="B169" s="42"/>
      <c r="C169" s="203" t="s">
        <v>261</v>
      </c>
      <c r="D169" s="203" t="s">
        <v>149</v>
      </c>
      <c r="E169" s="204" t="s">
        <v>262</v>
      </c>
      <c r="F169" s="205" t="s">
        <v>263</v>
      </c>
      <c r="G169" s="206" t="s">
        <v>264</v>
      </c>
      <c r="H169" s="207">
        <v>1E-3</v>
      </c>
      <c r="I169" s="208"/>
      <c r="J169" s="209">
        <f>ROUND(I169*H169,2)</f>
        <v>0</v>
      </c>
      <c r="K169" s="205" t="s">
        <v>153</v>
      </c>
      <c r="L169" s="62"/>
      <c r="M169" s="210" t="s">
        <v>22</v>
      </c>
      <c r="N169" s="256" t="s">
        <v>47</v>
      </c>
      <c r="O169" s="257"/>
      <c r="P169" s="258">
        <f>O169*H169</f>
        <v>0</v>
      </c>
      <c r="Q169" s="258">
        <v>0</v>
      </c>
      <c r="R169" s="258">
        <f>Q169*H169</f>
        <v>0</v>
      </c>
      <c r="S169" s="258">
        <v>0</v>
      </c>
      <c r="T169" s="259">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265</v>
      </c>
    </row>
    <row r="170" spans="2:65" s="1" customFormat="1" ht="6.95" customHeight="1">
      <c r="B170" s="57"/>
      <c r="C170" s="58"/>
      <c r="D170" s="58"/>
      <c r="E170" s="58"/>
      <c r="F170" s="58"/>
      <c r="G170" s="58"/>
      <c r="H170" s="58"/>
      <c r="I170" s="149"/>
      <c r="J170" s="58"/>
      <c r="K170" s="58"/>
      <c r="L170" s="62"/>
    </row>
  </sheetData>
  <sheetProtection password="CC35" sheet="1" objects="1" scenarios="1" formatCells="0" formatColumns="0" formatRows="0" sort="0" autoFilter="0"/>
  <autoFilter ref="C78:K169"/>
  <mergeCells count="9">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sheetPr>
    <pageSetUpPr fitToPage="1"/>
  </sheetPr>
  <dimension ref="A1:BR674"/>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93</v>
      </c>
      <c r="AZ2" s="260" t="s">
        <v>266</v>
      </c>
      <c r="BA2" s="260" t="s">
        <v>267</v>
      </c>
      <c r="BB2" s="260" t="s">
        <v>268</v>
      </c>
      <c r="BC2" s="260" t="s">
        <v>269</v>
      </c>
      <c r="BD2" s="260" t="s">
        <v>85</v>
      </c>
    </row>
    <row r="3" spans="1:70" ht="6.95" customHeight="1">
      <c r="B3" s="26"/>
      <c r="C3" s="27"/>
      <c r="D3" s="27"/>
      <c r="E3" s="27"/>
      <c r="F3" s="27"/>
      <c r="G3" s="27"/>
      <c r="H3" s="27"/>
      <c r="I3" s="126"/>
      <c r="J3" s="27"/>
      <c r="K3" s="28"/>
      <c r="AT3" s="25" t="s">
        <v>85</v>
      </c>
      <c r="AZ3" s="260" t="s">
        <v>270</v>
      </c>
      <c r="BA3" s="260" t="s">
        <v>271</v>
      </c>
      <c r="BB3" s="260" t="s">
        <v>268</v>
      </c>
      <c r="BC3" s="260" t="s">
        <v>272</v>
      </c>
      <c r="BD3" s="260" t="s">
        <v>85</v>
      </c>
    </row>
    <row r="4" spans="1:70" ht="36.950000000000003" customHeight="1">
      <c r="B4" s="29"/>
      <c r="C4" s="30"/>
      <c r="D4" s="31" t="s">
        <v>119</v>
      </c>
      <c r="E4" s="30"/>
      <c r="F4" s="30"/>
      <c r="G4" s="30"/>
      <c r="H4" s="30"/>
      <c r="I4" s="127"/>
      <c r="J4" s="30"/>
      <c r="K4" s="32"/>
      <c r="M4" s="33" t="s">
        <v>12</v>
      </c>
      <c r="AT4" s="25" t="s">
        <v>6</v>
      </c>
      <c r="AZ4" s="260" t="s">
        <v>273</v>
      </c>
      <c r="BA4" s="260" t="s">
        <v>274</v>
      </c>
      <c r="BB4" s="260" t="s">
        <v>268</v>
      </c>
      <c r="BC4" s="260" t="s">
        <v>275</v>
      </c>
      <c r="BD4" s="260" t="s">
        <v>85</v>
      </c>
    </row>
    <row r="5" spans="1:70" ht="6.95" customHeight="1">
      <c r="B5" s="29"/>
      <c r="C5" s="30"/>
      <c r="D5" s="30"/>
      <c r="E5" s="30"/>
      <c r="F5" s="30"/>
      <c r="G5" s="30"/>
      <c r="H5" s="30"/>
      <c r="I5" s="127"/>
      <c r="J5" s="30"/>
      <c r="K5" s="32"/>
      <c r="AZ5" s="260" t="s">
        <v>276</v>
      </c>
      <c r="BA5" s="260" t="s">
        <v>277</v>
      </c>
      <c r="BB5" s="260" t="s">
        <v>268</v>
      </c>
      <c r="BC5" s="260" t="s">
        <v>278</v>
      </c>
      <c r="BD5" s="260" t="s">
        <v>85</v>
      </c>
    </row>
    <row r="6" spans="1:70">
      <c r="B6" s="29"/>
      <c r="C6" s="30"/>
      <c r="D6" s="38" t="s">
        <v>18</v>
      </c>
      <c r="E6" s="30"/>
      <c r="F6" s="30"/>
      <c r="G6" s="30"/>
      <c r="H6" s="30"/>
      <c r="I6" s="127"/>
      <c r="J6" s="30"/>
      <c r="K6" s="32"/>
      <c r="AZ6" s="260" t="s">
        <v>279</v>
      </c>
      <c r="BA6" s="260" t="s">
        <v>280</v>
      </c>
      <c r="BB6" s="260" t="s">
        <v>268</v>
      </c>
      <c r="BC6" s="260" t="s">
        <v>281</v>
      </c>
      <c r="BD6" s="260" t="s">
        <v>85</v>
      </c>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282</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284</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89</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ROUND(J94,2)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ROUND(SUM(BE94:BE673), 2)</f>
        <v>0</v>
      </c>
      <c r="G32" s="43"/>
      <c r="H32" s="43"/>
      <c r="I32" s="141">
        <v>0.21</v>
      </c>
      <c r="J32" s="140">
        <f>ROUND(ROUND((SUM(BE94:BE673)), 2)*I32, 2)</f>
        <v>0</v>
      </c>
      <c r="K32" s="46"/>
    </row>
    <row r="33" spans="2:11" s="1" customFormat="1" ht="14.45" customHeight="1">
      <c r="B33" s="42"/>
      <c r="C33" s="43"/>
      <c r="D33" s="43"/>
      <c r="E33" s="50" t="s">
        <v>48</v>
      </c>
      <c r="F33" s="140">
        <f>ROUND(SUM(BF94:BF673), 2)</f>
        <v>0</v>
      </c>
      <c r="G33" s="43"/>
      <c r="H33" s="43"/>
      <c r="I33" s="141">
        <v>0.15</v>
      </c>
      <c r="J33" s="140">
        <f>ROUND(ROUND((SUM(BF94:BF673)), 2)*I33, 2)</f>
        <v>0</v>
      </c>
      <c r="K33" s="46"/>
    </row>
    <row r="34" spans="2:11" s="1" customFormat="1" ht="14.45" hidden="1" customHeight="1">
      <c r="B34" s="42"/>
      <c r="C34" s="43"/>
      <c r="D34" s="43"/>
      <c r="E34" s="50" t="s">
        <v>49</v>
      </c>
      <c r="F34" s="140">
        <f>ROUND(SUM(BG94:BG673), 2)</f>
        <v>0</v>
      </c>
      <c r="G34" s="43"/>
      <c r="H34" s="43"/>
      <c r="I34" s="141">
        <v>0.21</v>
      </c>
      <c r="J34" s="140">
        <v>0</v>
      </c>
      <c r="K34" s="46"/>
    </row>
    <row r="35" spans="2:11" s="1" customFormat="1" ht="14.45" hidden="1" customHeight="1">
      <c r="B35" s="42"/>
      <c r="C35" s="43"/>
      <c r="D35" s="43"/>
      <c r="E35" s="50" t="s">
        <v>50</v>
      </c>
      <c r="F35" s="140">
        <f>ROUND(SUM(BH94:BH673), 2)</f>
        <v>0</v>
      </c>
      <c r="G35" s="43"/>
      <c r="H35" s="43"/>
      <c r="I35" s="141">
        <v>0.15</v>
      </c>
      <c r="J35" s="140">
        <v>0</v>
      </c>
      <c r="K35" s="46"/>
    </row>
    <row r="36" spans="2:11" s="1" customFormat="1" ht="14.45" hidden="1" customHeight="1">
      <c r="B36" s="42"/>
      <c r="C36" s="43"/>
      <c r="D36" s="43"/>
      <c r="E36" s="50" t="s">
        <v>51</v>
      </c>
      <c r="F36" s="140">
        <f>ROUND(SUM(BI94:BI673),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282</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101_1 - Chodníky a nástupiště (Způsobilé výdaje - Hlaní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J94</f>
        <v>0</v>
      </c>
      <c r="K60" s="46"/>
      <c r="AU60" s="25" t="s">
        <v>126</v>
      </c>
    </row>
    <row r="61" spans="2:47" s="8" customFormat="1" ht="24.95" customHeight="1">
      <c r="B61" s="159"/>
      <c r="C61" s="160"/>
      <c r="D61" s="161" t="s">
        <v>127</v>
      </c>
      <c r="E61" s="162"/>
      <c r="F61" s="162"/>
      <c r="G61" s="162"/>
      <c r="H61" s="162"/>
      <c r="I61" s="163"/>
      <c r="J61" s="164">
        <f>J95</f>
        <v>0</v>
      </c>
      <c r="K61" s="165"/>
    </row>
    <row r="62" spans="2:47" s="9" customFormat="1" ht="19.899999999999999" customHeight="1">
      <c r="B62" s="166"/>
      <c r="C62" s="167"/>
      <c r="D62" s="168" t="s">
        <v>285</v>
      </c>
      <c r="E62" s="169"/>
      <c r="F62" s="169"/>
      <c r="G62" s="169"/>
      <c r="H62" s="169"/>
      <c r="I62" s="170"/>
      <c r="J62" s="171">
        <f>J96</f>
        <v>0</v>
      </c>
      <c r="K62" s="172"/>
    </row>
    <row r="63" spans="2:47" s="9" customFormat="1" ht="19.899999999999999" customHeight="1">
      <c r="B63" s="166"/>
      <c r="C63" s="167"/>
      <c r="D63" s="168" t="s">
        <v>286</v>
      </c>
      <c r="E63" s="169"/>
      <c r="F63" s="169"/>
      <c r="G63" s="169"/>
      <c r="H63" s="169"/>
      <c r="I63" s="170"/>
      <c r="J63" s="171">
        <f>J274</f>
        <v>0</v>
      </c>
      <c r="K63" s="172"/>
    </row>
    <row r="64" spans="2:47" s="9" customFormat="1" ht="19.899999999999999" customHeight="1">
      <c r="B64" s="166"/>
      <c r="C64" s="167"/>
      <c r="D64" s="168" t="s">
        <v>287</v>
      </c>
      <c r="E64" s="169"/>
      <c r="F64" s="169"/>
      <c r="G64" s="169"/>
      <c r="H64" s="169"/>
      <c r="I64" s="170"/>
      <c r="J64" s="171">
        <f>J316</f>
        <v>0</v>
      </c>
      <c r="K64" s="172"/>
    </row>
    <row r="65" spans="2:12" s="9" customFormat="1" ht="19.899999999999999" customHeight="1">
      <c r="B65" s="166"/>
      <c r="C65" s="167"/>
      <c r="D65" s="168" t="s">
        <v>288</v>
      </c>
      <c r="E65" s="169"/>
      <c r="F65" s="169"/>
      <c r="G65" s="169"/>
      <c r="H65" s="169"/>
      <c r="I65" s="170"/>
      <c r="J65" s="171">
        <f>J334</f>
        <v>0</v>
      </c>
      <c r="K65" s="172"/>
    </row>
    <row r="66" spans="2:12" s="9" customFormat="1" ht="19.899999999999999" customHeight="1">
      <c r="B66" s="166"/>
      <c r="C66" s="167"/>
      <c r="D66" s="168" t="s">
        <v>289</v>
      </c>
      <c r="E66" s="169"/>
      <c r="F66" s="169"/>
      <c r="G66" s="169"/>
      <c r="H66" s="169"/>
      <c r="I66" s="170"/>
      <c r="J66" s="171">
        <f>J339</f>
        <v>0</v>
      </c>
      <c r="K66" s="172"/>
    </row>
    <row r="67" spans="2:12" s="9" customFormat="1" ht="19.899999999999999" customHeight="1">
      <c r="B67" s="166"/>
      <c r="C67" s="167"/>
      <c r="D67" s="168" t="s">
        <v>290</v>
      </c>
      <c r="E67" s="169"/>
      <c r="F67" s="169"/>
      <c r="G67" s="169"/>
      <c r="H67" s="169"/>
      <c r="I67" s="170"/>
      <c r="J67" s="171">
        <f>J379</f>
        <v>0</v>
      </c>
      <c r="K67" s="172"/>
    </row>
    <row r="68" spans="2:12" s="9" customFormat="1" ht="19.899999999999999" customHeight="1">
      <c r="B68" s="166"/>
      <c r="C68" s="167"/>
      <c r="D68" s="168" t="s">
        <v>291</v>
      </c>
      <c r="E68" s="169"/>
      <c r="F68" s="169"/>
      <c r="G68" s="169"/>
      <c r="H68" s="169"/>
      <c r="I68" s="170"/>
      <c r="J68" s="171">
        <f>J386</f>
        <v>0</v>
      </c>
      <c r="K68" s="172"/>
    </row>
    <row r="69" spans="2:12" s="9" customFormat="1" ht="19.899999999999999" customHeight="1">
      <c r="B69" s="166"/>
      <c r="C69" s="167"/>
      <c r="D69" s="168" t="s">
        <v>128</v>
      </c>
      <c r="E69" s="169"/>
      <c r="F69" s="169"/>
      <c r="G69" s="169"/>
      <c r="H69" s="169"/>
      <c r="I69" s="170"/>
      <c r="J69" s="171">
        <f>J439</f>
        <v>0</v>
      </c>
      <c r="K69" s="172"/>
    </row>
    <row r="70" spans="2:12" s="9" customFormat="1" ht="19.899999999999999" customHeight="1">
      <c r="B70" s="166"/>
      <c r="C70" s="167"/>
      <c r="D70" s="168" t="s">
        <v>292</v>
      </c>
      <c r="E70" s="169"/>
      <c r="F70" s="169"/>
      <c r="G70" s="169"/>
      <c r="H70" s="169"/>
      <c r="I70" s="170"/>
      <c r="J70" s="171">
        <f>J524</f>
        <v>0</v>
      </c>
      <c r="K70" s="172"/>
    </row>
    <row r="71" spans="2:12" s="9" customFormat="1" ht="19.899999999999999" customHeight="1">
      <c r="B71" s="166"/>
      <c r="C71" s="167"/>
      <c r="D71" s="168" t="s">
        <v>293</v>
      </c>
      <c r="E71" s="169"/>
      <c r="F71" s="169"/>
      <c r="G71" s="169"/>
      <c r="H71" s="169"/>
      <c r="I71" s="170"/>
      <c r="J71" s="171">
        <f>J545</f>
        <v>0</v>
      </c>
      <c r="K71" s="172"/>
    </row>
    <row r="72" spans="2:12" s="9" customFormat="1" ht="19.899999999999999" customHeight="1">
      <c r="B72" s="166"/>
      <c r="C72" s="167"/>
      <c r="D72" s="168" t="s">
        <v>129</v>
      </c>
      <c r="E72" s="169"/>
      <c r="F72" s="169"/>
      <c r="G72" s="169"/>
      <c r="H72" s="169"/>
      <c r="I72" s="170"/>
      <c r="J72" s="171">
        <f>J672</f>
        <v>0</v>
      </c>
      <c r="K72" s="172"/>
    </row>
    <row r="73" spans="2:12" s="1" customFormat="1" ht="21.75" customHeight="1">
      <c r="B73" s="42"/>
      <c r="C73" s="43"/>
      <c r="D73" s="43"/>
      <c r="E73" s="43"/>
      <c r="F73" s="43"/>
      <c r="G73" s="43"/>
      <c r="H73" s="43"/>
      <c r="I73" s="128"/>
      <c r="J73" s="43"/>
      <c r="K73" s="46"/>
    </row>
    <row r="74" spans="2:12" s="1" customFormat="1" ht="6.95" customHeight="1">
      <c r="B74" s="57"/>
      <c r="C74" s="58"/>
      <c r="D74" s="58"/>
      <c r="E74" s="58"/>
      <c r="F74" s="58"/>
      <c r="G74" s="58"/>
      <c r="H74" s="58"/>
      <c r="I74" s="149"/>
      <c r="J74" s="58"/>
      <c r="K74" s="59"/>
    </row>
    <row r="78" spans="2:12" s="1" customFormat="1" ht="6.95" customHeight="1">
      <c r="B78" s="60"/>
      <c r="C78" s="61"/>
      <c r="D78" s="61"/>
      <c r="E78" s="61"/>
      <c r="F78" s="61"/>
      <c r="G78" s="61"/>
      <c r="H78" s="61"/>
      <c r="I78" s="152"/>
      <c r="J78" s="61"/>
      <c r="K78" s="61"/>
      <c r="L78" s="62"/>
    </row>
    <row r="79" spans="2:12" s="1" customFormat="1" ht="36.950000000000003" customHeight="1">
      <c r="B79" s="42"/>
      <c r="C79" s="63" t="s">
        <v>130</v>
      </c>
      <c r="D79" s="64"/>
      <c r="E79" s="64"/>
      <c r="F79" s="64"/>
      <c r="G79" s="64"/>
      <c r="H79" s="64"/>
      <c r="I79" s="173"/>
      <c r="J79" s="64"/>
      <c r="K79" s="64"/>
      <c r="L79" s="62"/>
    </row>
    <row r="80" spans="2:12" s="1" customFormat="1" ht="6.95" customHeight="1">
      <c r="B80" s="42"/>
      <c r="C80" s="64"/>
      <c r="D80" s="64"/>
      <c r="E80" s="64"/>
      <c r="F80" s="64"/>
      <c r="G80" s="64"/>
      <c r="H80" s="64"/>
      <c r="I80" s="173"/>
      <c r="J80" s="64"/>
      <c r="K80" s="64"/>
      <c r="L80" s="62"/>
    </row>
    <row r="81" spans="2:63" s="1" customFormat="1" ht="14.45" customHeight="1">
      <c r="B81" s="42"/>
      <c r="C81" s="66" t="s">
        <v>18</v>
      </c>
      <c r="D81" s="64"/>
      <c r="E81" s="64"/>
      <c r="F81" s="64"/>
      <c r="G81" s="64"/>
      <c r="H81" s="64"/>
      <c r="I81" s="173"/>
      <c r="J81" s="64"/>
      <c r="K81" s="64"/>
      <c r="L81" s="62"/>
    </row>
    <row r="82" spans="2:63" s="1" customFormat="1" ht="22.5" customHeight="1">
      <c r="B82" s="42"/>
      <c r="C82" s="64"/>
      <c r="D82" s="64"/>
      <c r="E82" s="414" t="str">
        <f>E7</f>
        <v>Cholina - chodníky náves (DSP)</v>
      </c>
      <c r="F82" s="415"/>
      <c r="G82" s="415"/>
      <c r="H82" s="415"/>
      <c r="I82" s="173"/>
      <c r="J82" s="64"/>
      <c r="K82" s="64"/>
      <c r="L82" s="62"/>
    </row>
    <row r="83" spans="2:63">
      <c r="B83" s="29"/>
      <c r="C83" s="66" t="s">
        <v>120</v>
      </c>
      <c r="D83" s="261"/>
      <c r="E83" s="261"/>
      <c r="F83" s="261"/>
      <c r="G83" s="261"/>
      <c r="H83" s="261"/>
      <c r="J83" s="261"/>
      <c r="K83" s="261"/>
      <c r="L83" s="262"/>
    </row>
    <row r="84" spans="2:63" s="1" customFormat="1" ht="22.5" customHeight="1">
      <c r="B84" s="42"/>
      <c r="C84" s="64"/>
      <c r="D84" s="64"/>
      <c r="E84" s="414" t="s">
        <v>282</v>
      </c>
      <c r="F84" s="416"/>
      <c r="G84" s="416"/>
      <c r="H84" s="416"/>
      <c r="I84" s="173"/>
      <c r="J84" s="64"/>
      <c r="K84" s="64"/>
      <c r="L84" s="62"/>
    </row>
    <row r="85" spans="2:63" s="1" customFormat="1" ht="14.45" customHeight="1">
      <c r="B85" s="42"/>
      <c r="C85" s="66" t="s">
        <v>283</v>
      </c>
      <c r="D85" s="64"/>
      <c r="E85" s="64"/>
      <c r="F85" s="64"/>
      <c r="G85" s="64"/>
      <c r="H85" s="64"/>
      <c r="I85" s="173"/>
      <c r="J85" s="64"/>
      <c r="K85" s="64"/>
      <c r="L85" s="62"/>
    </row>
    <row r="86" spans="2:63" s="1" customFormat="1" ht="23.25" customHeight="1">
      <c r="B86" s="42"/>
      <c r="C86" s="64"/>
      <c r="D86" s="64"/>
      <c r="E86" s="386" t="str">
        <f>E11</f>
        <v>101_1 - Chodníky a nástupiště (Způsobilé výdaje - Hlaní aktivita)</v>
      </c>
      <c r="F86" s="416"/>
      <c r="G86" s="416"/>
      <c r="H86" s="416"/>
      <c r="I86" s="173"/>
      <c r="J86" s="64"/>
      <c r="K86" s="64"/>
      <c r="L86" s="62"/>
    </row>
    <row r="87" spans="2:63" s="1" customFormat="1" ht="6.95" customHeight="1">
      <c r="B87" s="42"/>
      <c r="C87" s="64"/>
      <c r="D87" s="64"/>
      <c r="E87" s="64"/>
      <c r="F87" s="64"/>
      <c r="G87" s="64"/>
      <c r="H87" s="64"/>
      <c r="I87" s="173"/>
      <c r="J87" s="64"/>
      <c r="K87" s="64"/>
      <c r="L87" s="62"/>
    </row>
    <row r="88" spans="2:63" s="1" customFormat="1" ht="18" customHeight="1">
      <c r="B88" s="42"/>
      <c r="C88" s="66" t="s">
        <v>25</v>
      </c>
      <c r="D88" s="64"/>
      <c r="E88" s="64"/>
      <c r="F88" s="174" t="str">
        <f>F14</f>
        <v>Cholina</v>
      </c>
      <c r="G88" s="64"/>
      <c r="H88" s="64"/>
      <c r="I88" s="175" t="s">
        <v>27</v>
      </c>
      <c r="J88" s="74" t="str">
        <f>IF(J14="","",J14)</f>
        <v>23.10.2017</v>
      </c>
      <c r="K88" s="64"/>
      <c r="L88" s="62"/>
    </row>
    <row r="89" spans="2:63" s="1" customFormat="1" ht="6.95" customHeight="1">
      <c r="B89" s="42"/>
      <c r="C89" s="64"/>
      <c r="D89" s="64"/>
      <c r="E89" s="64"/>
      <c r="F89" s="64"/>
      <c r="G89" s="64"/>
      <c r="H89" s="64"/>
      <c r="I89" s="173"/>
      <c r="J89" s="64"/>
      <c r="K89" s="64"/>
      <c r="L89" s="62"/>
    </row>
    <row r="90" spans="2:63" s="1" customFormat="1">
      <c r="B90" s="42"/>
      <c r="C90" s="66" t="s">
        <v>31</v>
      </c>
      <c r="D90" s="64"/>
      <c r="E90" s="64"/>
      <c r="F90" s="174" t="str">
        <f>E17</f>
        <v>Obec Cholina, Cholina 52, 78322 Cholina</v>
      </c>
      <c r="G90" s="64"/>
      <c r="H90" s="64"/>
      <c r="I90" s="175" t="s">
        <v>37</v>
      </c>
      <c r="J90" s="174" t="str">
        <f>E23</f>
        <v xml:space="preserve"> </v>
      </c>
      <c r="K90" s="64"/>
      <c r="L90" s="62"/>
    </row>
    <row r="91" spans="2:63" s="1" customFormat="1" ht="14.45" customHeight="1">
      <c r="B91" s="42"/>
      <c r="C91" s="66" t="s">
        <v>35</v>
      </c>
      <c r="D91" s="64"/>
      <c r="E91" s="64"/>
      <c r="F91" s="174" t="str">
        <f>IF(E20="","",E20)</f>
        <v/>
      </c>
      <c r="G91" s="64"/>
      <c r="H91" s="64"/>
      <c r="I91" s="173"/>
      <c r="J91" s="64"/>
      <c r="K91" s="64"/>
      <c r="L91" s="62"/>
    </row>
    <row r="92" spans="2:63" s="1" customFormat="1" ht="10.35" customHeight="1">
      <c r="B92" s="42"/>
      <c r="C92" s="64"/>
      <c r="D92" s="64"/>
      <c r="E92" s="64"/>
      <c r="F92" s="64"/>
      <c r="G92" s="64"/>
      <c r="H92" s="64"/>
      <c r="I92" s="173"/>
      <c r="J92" s="64"/>
      <c r="K92" s="64"/>
      <c r="L92" s="62"/>
    </row>
    <row r="93" spans="2:63" s="10" customFormat="1" ht="29.25" customHeight="1">
      <c r="B93" s="176"/>
      <c r="C93" s="177" t="s">
        <v>131</v>
      </c>
      <c r="D93" s="178" t="s">
        <v>61</v>
      </c>
      <c r="E93" s="178" t="s">
        <v>57</v>
      </c>
      <c r="F93" s="178" t="s">
        <v>132</v>
      </c>
      <c r="G93" s="178" t="s">
        <v>133</v>
      </c>
      <c r="H93" s="178" t="s">
        <v>134</v>
      </c>
      <c r="I93" s="179" t="s">
        <v>135</v>
      </c>
      <c r="J93" s="178" t="s">
        <v>124</v>
      </c>
      <c r="K93" s="180" t="s">
        <v>136</v>
      </c>
      <c r="L93" s="181"/>
      <c r="M93" s="82" t="s">
        <v>137</v>
      </c>
      <c r="N93" s="83" t="s">
        <v>46</v>
      </c>
      <c r="O93" s="83" t="s">
        <v>138</v>
      </c>
      <c r="P93" s="83" t="s">
        <v>139</v>
      </c>
      <c r="Q93" s="83" t="s">
        <v>140</v>
      </c>
      <c r="R93" s="83" t="s">
        <v>141</v>
      </c>
      <c r="S93" s="83" t="s">
        <v>142</v>
      </c>
      <c r="T93" s="84" t="s">
        <v>143</v>
      </c>
    </row>
    <row r="94" spans="2:63" s="1" customFormat="1" ht="29.25" customHeight="1">
      <c r="B94" s="42"/>
      <c r="C94" s="88" t="s">
        <v>125</v>
      </c>
      <c r="D94" s="64"/>
      <c r="E94" s="64"/>
      <c r="F94" s="64"/>
      <c r="G94" s="64"/>
      <c r="H94" s="64"/>
      <c r="I94" s="173"/>
      <c r="J94" s="182">
        <f>BK94</f>
        <v>0</v>
      </c>
      <c r="K94" s="64"/>
      <c r="L94" s="62"/>
      <c r="M94" s="85"/>
      <c r="N94" s="86"/>
      <c r="O94" s="86"/>
      <c r="P94" s="183">
        <f>P95</f>
        <v>0</v>
      </c>
      <c r="Q94" s="86"/>
      <c r="R94" s="183">
        <f>R95</f>
        <v>526.73392346100002</v>
      </c>
      <c r="S94" s="86"/>
      <c r="T94" s="184">
        <f>T95</f>
        <v>457.75117999999998</v>
      </c>
      <c r="AT94" s="25" t="s">
        <v>75</v>
      </c>
      <c r="AU94" s="25" t="s">
        <v>126</v>
      </c>
      <c r="BK94" s="185">
        <f>BK95</f>
        <v>0</v>
      </c>
    </row>
    <row r="95" spans="2:63" s="11" customFormat="1" ht="37.35" customHeight="1">
      <c r="B95" s="186"/>
      <c r="C95" s="187"/>
      <c r="D95" s="188" t="s">
        <v>75</v>
      </c>
      <c r="E95" s="189" t="s">
        <v>144</v>
      </c>
      <c r="F95" s="189" t="s">
        <v>145</v>
      </c>
      <c r="G95" s="187"/>
      <c r="H95" s="187"/>
      <c r="I95" s="190"/>
      <c r="J95" s="191">
        <f>BK95</f>
        <v>0</v>
      </c>
      <c r="K95" s="187"/>
      <c r="L95" s="192"/>
      <c r="M95" s="193"/>
      <c r="N95" s="194"/>
      <c r="O95" s="194"/>
      <c r="P95" s="195">
        <f>P96+P274+P316+P334+P339+P379+P386+P439+P524+P545+P672</f>
        <v>0</v>
      </c>
      <c r="Q95" s="194"/>
      <c r="R95" s="195">
        <f>R96+R274+R316+R334+R339+R379+R386+R439+R524+R545+R672</f>
        <v>526.73392346100002</v>
      </c>
      <c r="S95" s="194"/>
      <c r="T95" s="196">
        <f>T96+T274+T316+T334+T339+T379+T386+T439+T524+T545+T672</f>
        <v>457.75117999999998</v>
      </c>
      <c r="AR95" s="197" t="s">
        <v>24</v>
      </c>
      <c r="AT95" s="198" t="s">
        <v>75</v>
      </c>
      <c r="AU95" s="198" t="s">
        <v>76</v>
      </c>
      <c r="AY95" s="197" t="s">
        <v>146</v>
      </c>
      <c r="BK95" s="199">
        <f>BK96+BK274+BK316+BK334+BK339+BK379+BK386+BK439+BK524+BK545+BK672</f>
        <v>0</v>
      </c>
    </row>
    <row r="96" spans="2:63" s="11" customFormat="1" ht="19.899999999999999" customHeight="1">
      <c r="B96" s="186"/>
      <c r="C96" s="187"/>
      <c r="D96" s="200" t="s">
        <v>75</v>
      </c>
      <c r="E96" s="201" t="s">
        <v>29</v>
      </c>
      <c r="F96" s="201" t="s">
        <v>294</v>
      </c>
      <c r="G96" s="187"/>
      <c r="H96" s="187"/>
      <c r="I96" s="190"/>
      <c r="J96" s="202">
        <f>BK96</f>
        <v>0</v>
      </c>
      <c r="K96" s="187"/>
      <c r="L96" s="192"/>
      <c r="M96" s="193"/>
      <c r="N96" s="194"/>
      <c r="O96" s="194"/>
      <c r="P96" s="195">
        <f>SUM(P97:P273)</f>
        <v>0</v>
      </c>
      <c r="Q96" s="194"/>
      <c r="R96" s="195">
        <f>SUM(R97:R273)</f>
        <v>76.053469006</v>
      </c>
      <c r="S96" s="194"/>
      <c r="T96" s="196">
        <f>SUM(T97:T273)</f>
        <v>0</v>
      </c>
      <c r="AR96" s="197" t="s">
        <v>24</v>
      </c>
      <c r="AT96" s="198" t="s">
        <v>75</v>
      </c>
      <c r="AU96" s="198" t="s">
        <v>24</v>
      </c>
      <c r="AY96" s="197" t="s">
        <v>146</v>
      </c>
      <c r="BK96" s="199">
        <f>SUM(BK97:BK273)</f>
        <v>0</v>
      </c>
    </row>
    <row r="97" spans="2:65" s="1" customFormat="1" ht="31.5" customHeight="1">
      <c r="B97" s="42"/>
      <c r="C97" s="203" t="s">
        <v>24</v>
      </c>
      <c r="D97" s="203" t="s">
        <v>149</v>
      </c>
      <c r="E97" s="204" t="s">
        <v>295</v>
      </c>
      <c r="F97" s="205" t="s">
        <v>296</v>
      </c>
      <c r="G97" s="206" t="s">
        <v>268</v>
      </c>
      <c r="H97" s="207">
        <v>76.900000000000006</v>
      </c>
      <c r="I97" s="208"/>
      <c r="J97" s="209">
        <f>ROUND(I97*H97,2)</f>
        <v>0</v>
      </c>
      <c r="K97" s="205" t="s">
        <v>153</v>
      </c>
      <c r="L97" s="62"/>
      <c r="M97" s="210" t="s">
        <v>22</v>
      </c>
      <c r="N97" s="211" t="s">
        <v>47</v>
      </c>
      <c r="O97" s="43"/>
      <c r="P97" s="212">
        <f>O97*H97</f>
        <v>0</v>
      </c>
      <c r="Q97" s="212">
        <v>0</v>
      </c>
      <c r="R97" s="212">
        <f>Q97*H97</f>
        <v>0</v>
      </c>
      <c r="S97" s="212">
        <v>0</v>
      </c>
      <c r="T97" s="213">
        <f>S97*H97</f>
        <v>0</v>
      </c>
      <c r="AR97" s="25" t="s">
        <v>154</v>
      </c>
      <c r="AT97" s="25" t="s">
        <v>149</v>
      </c>
      <c r="AU97" s="25" t="s">
        <v>85</v>
      </c>
      <c r="AY97" s="25" t="s">
        <v>146</v>
      </c>
      <c r="BE97" s="214">
        <f>IF(N97="základní",J97,0)</f>
        <v>0</v>
      </c>
      <c r="BF97" s="214">
        <f>IF(N97="snížená",J97,0)</f>
        <v>0</v>
      </c>
      <c r="BG97" s="214">
        <f>IF(N97="zákl. přenesená",J97,0)</f>
        <v>0</v>
      </c>
      <c r="BH97" s="214">
        <f>IF(N97="sníž. přenesená",J97,0)</f>
        <v>0</v>
      </c>
      <c r="BI97" s="214">
        <f>IF(N97="nulová",J97,0)</f>
        <v>0</v>
      </c>
      <c r="BJ97" s="25" t="s">
        <v>24</v>
      </c>
      <c r="BK97" s="214">
        <f>ROUND(I97*H97,2)</f>
        <v>0</v>
      </c>
      <c r="BL97" s="25" t="s">
        <v>154</v>
      </c>
      <c r="BM97" s="25" t="s">
        <v>297</v>
      </c>
    </row>
    <row r="98" spans="2:65" s="1" customFormat="1" ht="175.5">
      <c r="B98" s="42"/>
      <c r="C98" s="64"/>
      <c r="D98" s="215" t="s">
        <v>156</v>
      </c>
      <c r="E98" s="64"/>
      <c r="F98" s="216" t="s">
        <v>298</v>
      </c>
      <c r="G98" s="64"/>
      <c r="H98" s="64"/>
      <c r="I98" s="173"/>
      <c r="J98" s="64"/>
      <c r="K98" s="64"/>
      <c r="L98" s="62"/>
      <c r="M98" s="217"/>
      <c r="N98" s="43"/>
      <c r="O98" s="43"/>
      <c r="P98" s="43"/>
      <c r="Q98" s="43"/>
      <c r="R98" s="43"/>
      <c r="S98" s="43"/>
      <c r="T98" s="79"/>
      <c r="AT98" s="25" t="s">
        <v>156</v>
      </c>
      <c r="AU98" s="25" t="s">
        <v>85</v>
      </c>
    </row>
    <row r="99" spans="2:65" s="12" customFormat="1" ht="13.5">
      <c r="B99" s="218"/>
      <c r="C99" s="219"/>
      <c r="D99" s="215" t="s">
        <v>158</v>
      </c>
      <c r="E99" s="220" t="s">
        <v>22</v>
      </c>
      <c r="F99" s="221" t="s">
        <v>299</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2" customFormat="1" ht="13.5">
      <c r="B100" s="218"/>
      <c r="C100" s="219"/>
      <c r="D100" s="215" t="s">
        <v>158</v>
      </c>
      <c r="E100" s="220" t="s">
        <v>22</v>
      </c>
      <c r="F100" s="221" t="s">
        <v>300</v>
      </c>
      <c r="G100" s="219"/>
      <c r="H100" s="222" t="s">
        <v>22</v>
      </c>
      <c r="I100" s="223"/>
      <c r="J100" s="219"/>
      <c r="K100" s="219"/>
      <c r="L100" s="224"/>
      <c r="M100" s="225"/>
      <c r="N100" s="226"/>
      <c r="O100" s="226"/>
      <c r="P100" s="226"/>
      <c r="Q100" s="226"/>
      <c r="R100" s="226"/>
      <c r="S100" s="226"/>
      <c r="T100" s="227"/>
      <c r="AT100" s="228" t="s">
        <v>158</v>
      </c>
      <c r="AU100" s="228" t="s">
        <v>85</v>
      </c>
      <c r="AV100" s="12" t="s">
        <v>24</v>
      </c>
      <c r="AW100" s="12" t="s">
        <v>39</v>
      </c>
      <c r="AX100" s="12" t="s">
        <v>76</v>
      </c>
      <c r="AY100" s="228" t="s">
        <v>146</v>
      </c>
    </row>
    <row r="101" spans="2:65" s="13" customFormat="1" ht="13.5">
      <c r="B101" s="229"/>
      <c r="C101" s="230"/>
      <c r="D101" s="215" t="s">
        <v>158</v>
      </c>
      <c r="E101" s="231" t="s">
        <v>22</v>
      </c>
      <c r="F101" s="232" t="s">
        <v>301</v>
      </c>
      <c r="G101" s="230"/>
      <c r="H101" s="233">
        <v>76.900000000000006</v>
      </c>
      <c r="I101" s="234"/>
      <c r="J101" s="230"/>
      <c r="K101" s="230"/>
      <c r="L101" s="235"/>
      <c r="M101" s="236"/>
      <c r="N101" s="237"/>
      <c r="O101" s="237"/>
      <c r="P101" s="237"/>
      <c r="Q101" s="237"/>
      <c r="R101" s="237"/>
      <c r="S101" s="237"/>
      <c r="T101" s="238"/>
      <c r="AT101" s="239" t="s">
        <v>158</v>
      </c>
      <c r="AU101" s="239" t="s">
        <v>85</v>
      </c>
      <c r="AV101" s="13" t="s">
        <v>85</v>
      </c>
      <c r="AW101" s="13" t="s">
        <v>39</v>
      </c>
      <c r="AX101" s="13" t="s">
        <v>76</v>
      </c>
      <c r="AY101" s="239" t="s">
        <v>146</v>
      </c>
    </row>
    <row r="102" spans="2:65" s="14" customFormat="1" ht="13.5">
      <c r="B102" s="240"/>
      <c r="C102" s="241"/>
      <c r="D102" s="242" t="s">
        <v>158</v>
      </c>
      <c r="E102" s="243" t="s">
        <v>22</v>
      </c>
      <c r="F102" s="244" t="s">
        <v>162</v>
      </c>
      <c r="G102" s="241"/>
      <c r="H102" s="245">
        <v>76.900000000000006</v>
      </c>
      <c r="I102" s="246"/>
      <c r="J102" s="241"/>
      <c r="K102" s="241"/>
      <c r="L102" s="247"/>
      <c r="M102" s="248"/>
      <c r="N102" s="249"/>
      <c r="O102" s="249"/>
      <c r="P102" s="249"/>
      <c r="Q102" s="249"/>
      <c r="R102" s="249"/>
      <c r="S102" s="249"/>
      <c r="T102" s="250"/>
      <c r="AT102" s="251" t="s">
        <v>158</v>
      </c>
      <c r="AU102" s="251" t="s">
        <v>85</v>
      </c>
      <c r="AV102" s="14" t="s">
        <v>154</v>
      </c>
      <c r="AW102" s="14" t="s">
        <v>39</v>
      </c>
      <c r="AX102" s="14" t="s">
        <v>24</v>
      </c>
      <c r="AY102" s="251" t="s">
        <v>146</v>
      </c>
    </row>
    <row r="103" spans="2:65" s="1" customFormat="1" ht="31.5" customHeight="1">
      <c r="B103" s="42"/>
      <c r="C103" s="203" t="s">
        <v>85</v>
      </c>
      <c r="D103" s="203" t="s">
        <v>149</v>
      </c>
      <c r="E103" s="204" t="s">
        <v>302</v>
      </c>
      <c r="F103" s="205" t="s">
        <v>303</v>
      </c>
      <c r="G103" s="206" t="s">
        <v>268</v>
      </c>
      <c r="H103" s="207">
        <v>225</v>
      </c>
      <c r="I103" s="208"/>
      <c r="J103" s="209">
        <f>ROUND(I103*H103,2)</f>
        <v>0</v>
      </c>
      <c r="K103" s="205" t="s">
        <v>153</v>
      </c>
      <c r="L103" s="62"/>
      <c r="M103" s="210" t="s">
        <v>22</v>
      </c>
      <c r="N103" s="211" t="s">
        <v>47</v>
      </c>
      <c r="O103" s="43"/>
      <c r="P103" s="212">
        <f>O103*H103</f>
        <v>0</v>
      </c>
      <c r="Q103" s="212">
        <v>0</v>
      </c>
      <c r="R103" s="212">
        <f>Q103*H103</f>
        <v>0</v>
      </c>
      <c r="S103" s="212">
        <v>0</v>
      </c>
      <c r="T103" s="213">
        <f>S103*H103</f>
        <v>0</v>
      </c>
      <c r="AR103" s="25" t="s">
        <v>154</v>
      </c>
      <c r="AT103" s="25" t="s">
        <v>149</v>
      </c>
      <c r="AU103" s="25" t="s">
        <v>85</v>
      </c>
      <c r="AY103" s="25" t="s">
        <v>146</v>
      </c>
      <c r="BE103" s="214">
        <f>IF(N103="základní",J103,0)</f>
        <v>0</v>
      </c>
      <c r="BF103" s="214">
        <f>IF(N103="snížená",J103,0)</f>
        <v>0</v>
      </c>
      <c r="BG103" s="214">
        <f>IF(N103="zákl. přenesená",J103,0)</f>
        <v>0</v>
      </c>
      <c r="BH103" s="214">
        <f>IF(N103="sníž. přenesená",J103,0)</f>
        <v>0</v>
      </c>
      <c r="BI103" s="214">
        <f>IF(N103="nulová",J103,0)</f>
        <v>0</v>
      </c>
      <c r="BJ103" s="25" t="s">
        <v>24</v>
      </c>
      <c r="BK103" s="214">
        <f>ROUND(I103*H103,2)</f>
        <v>0</v>
      </c>
      <c r="BL103" s="25" t="s">
        <v>154</v>
      </c>
      <c r="BM103" s="25" t="s">
        <v>304</v>
      </c>
    </row>
    <row r="104" spans="2:65" s="1" customFormat="1" ht="94.5">
      <c r="B104" s="42"/>
      <c r="C104" s="64"/>
      <c r="D104" s="215" t="s">
        <v>156</v>
      </c>
      <c r="E104" s="64"/>
      <c r="F104" s="216" t="s">
        <v>305</v>
      </c>
      <c r="G104" s="64"/>
      <c r="H104" s="64"/>
      <c r="I104" s="173"/>
      <c r="J104" s="64"/>
      <c r="K104" s="64"/>
      <c r="L104" s="62"/>
      <c r="M104" s="217"/>
      <c r="N104" s="43"/>
      <c r="O104" s="43"/>
      <c r="P104" s="43"/>
      <c r="Q104" s="43"/>
      <c r="R104" s="43"/>
      <c r="S104" s="43"/>
      <c r="T104" s="79"/>
      <c r="AT104" s="25" t="s">
        <v>156</v>
      </c>
      <c r="AU104" s="25" t="s">
        <v>85</v>
      </c>
    </row>
    <row r="105" spans="2:65" s="12" customFormat="1" ht="13.5">
      <c r="B105" s="218"/>
      <c r="C105" s="219"/>
      <c r="D105" s="215" t="s">
        <v>158</v>
      </c>
      <c r="E105" s="220" t="s">
        <v>22</v>
      </c>
      <c r="F105" s="221" t="s">
        <v>299</v>
      </c>
      <c r="G105" s="219"/>
      <c r="H105" s="222" t="s">
        <v>22</v>
      </c>
      <c r="I105" s="223"/>
      <c r="J105" s="219"/>
      <c r="K105" s="219"/>
      <c r="L105" s="224"/>
      <c r="M105" s="225"/>
      <c r="N105" s="226"/>
      <c r="O105" s="226"/>
      <c r="P105" s="226"/>
      <c r="Q105" s="226"/>
      <c r="R105" s="226"/>
      <c r="S105" s="226"/>
      <c r="T105" s="227"/>
      <c r="AT105" s="228" t="s">
        <v>158</v>
      </c>
      <c r="AU105" s="228" t="s">
        <v>85</v>
      </c>
      <c r="AV105" s="12" t="s">
        <v>24</v>
      </c>
      <c r="AW105" s="12" t="s">
        <v>39</v>
      </c>
      <c r="AX105" s="12" t="s">
        <v>76</v>
      </c>
      <c r="AY105" s="228" t="s">
        <v>146</v>
      </c>
    </row>
    <row r="106" spans="2:65" s="12" customFormat="1" ht="13.5">
      <c r="B106" s="218"/>
      <c r="C106" s="219"/>
      <c r="D106" s="215" t="s">
        <v>158</v>
      </c>
      <c r="E106" s="220" t="s">
        <v>22</v>
      </c>
      <c r="F106" s="221" t="s">
        <v>300</v>
      </c>
      <c r="G106" s="219"/>
      <c r="H106" s="222" t="s">
        <v>22</v>
      </c>
      <c r="I106" s="223"/>
      <c r="J106" s="219"/>
      <c r="K106" s="219"/>
      <c r="L106" s="224"/>
      <c r="M106" s="225"/>
      <c r="N106" s="226"/>
      <c r="O106" s="226"/>
      <c r="P106" s="226"/>
      <c r="Q106" s="226"/>
      <c r="R106" s="226"/>
      <c r="S106" s="226"/>
      <c r="T106" s="227"/>
      <c r="AT106" s="228" t="s">
        <v>158</v>
      </c>
      <c r="AU106" s="228" t="s">
        <v>85</v>
      </c>
      <c r="AV106" s="12" t="s">
        <v>24</v>
      </c>
      <c r="AW106" s="12" t="s">
        <v>39</v>
      </c>
      <c r="AX106" s="12" t="s">
        <v>76</v>
      </c>
      <c r="AY106" s="228" t="s">
        <v>146</v>
      </c>
    </row>
    <row r="107" spans="2:65" s="13" customFormat="1" ht="13.5">
      <c r="B107" s="229"/>
      <c r="C107" s="230"/>
      <c r="D107" s="215" t="s">
        <v>158</v>
      </c>
      <c r="E107" s="231" t="s">
        <v>22</v>
      </c>
      <c r="F107" s="232" t="s">
        <v>306</v>
      </c>
      <c r="G107" s="230"/>
      <c r="H107" s="233">
        <v>225</v>
      </c>
      <c r="I107" s="234"/>
      <c r="J107" s="230"/>
      <c r="K107" s="230"/>
      <c r="L107" s="235"/>
      <c r="M107" s="236"/>
      <c r="N107" s="237"/>
      <c r="O107" s="237"/>
      <c r="P107" s="237"/>
      <c r="Q107" s="237"/>
      <c r="R107" s="237"/>
      <c r="S107" s="237"/>
      <c r="T107" s="238"/>
      <c r="AT107" s="239" t="s">
        <v>158</v>
      </c>
      <c r="AU107" s="239" t="s">
        <v>85</v>
      </c>
      <c r="AV107" s="13" t="s">
        <v>85</v>
      </c>
      <c r="AW107" s="13" t="s">
        <v>39</v>
      </c>
      <c r="AX107" s="13" t="s">
        <v>76</v>
      </c>
      <c r="AY107" s="239" t="s">
        <v>146</v>
      </c>
    </row>
    <row r="108" spans="2:65" s="14" customFormat="1" ht="13.5">
      <c r="B108" s="240"/>
      <c r="C108" s="241"/>
      <c r="D108" s="242" t="s">
        <v>158</v>
      </c>
      <c r="E108" s="243" t="s">
        <v>266</v>
      </c>
      <c r="F108" s="244" t="s">
        <v>162</v>
      </c>
      <c r="G108" s="241"/>
      <c r="H108" s="245">
        <v>225</v>
      </c>
      <c r="I108" s="246"/>
      <c r="J108" s="241"/>
      <c r="K108" s="241"/>
      <c r="L108" s="247"/>
      <c r="M108" s="248"/>
      <c r="N108" s="249"/>
      <c r="O108" s="249"/>
      <c r="P108" s="249"/>
      <c r="Q108" s="249"/>
      <c r="R108" s="249"/>
      <c r="S108" s="249"/>
      <c r="T108" s="250"/>
      <c r="AT108" s="251" t="s">
        <v>158</v>
      </c>
      <c r="AU108" s="251" t="s">
        <v>85</v>
      </c>
      <c r="AV108" s="14" t="s">
        <v>154</v>
      </c>
      <c r="AW108" s="14" t="s">
        <v>39</v>
      </c>
      <c r="AX108" s="14" t="s">
        <v>24</v>
      </c>
      <c r="AY108" s="251" t="s">
        <v>146</v>
      </c>
    </row>
    <row r="109" spans="2:65" s="1" customFormat="1" ht="44.25" customHeight="1">
      <c r="B109" s="42"/>
      <c r="C109" s="203" t="s">
        <v>169</v>
      </c>
      <c r="D109" s="203" t="s">
        <v>149</v>
      </c>
      <c r="E109" s="204" t="s">
        <v>307</v>
      </c>
      <c r="F109" s="205" t="s">
        <v>308</v>
      </c>
      <c r="G109" s="206" t="s">
        <v>268</v>
      </c>
      <c r="H109" s="207">
        <v>56.25</v>
      </c>
      <c r="I109" s="208"/>
      <c r="J109" s="209">
        <f>ROUND(I109*H109,2)</f>
        <v>0</v>
      </c>
      <c r="K109" s="205" t="s">
        <v>153</v>
      </c>
      <c r="L109" s="62"/>
      <c r="M109" s="210" t="s">
        <v>22</v>
      </c>
      <c r="N109" s="211" t="s">
        <v>47</v>
      </c>
      <c r="O109" s="43"/>
      <c r="P109" s="212">
        <f>O109*H109</f>
        <v>0</v>
      </c>
      <c r="Q109" s="212">
        <v>0</v>
      </c>
      <c r="R109" s="212">
        <f>Q109*H109</f>
        <v>0</v>
      </c>
      <c r="S109" s="212">
        <v>0</v>
      </c>
      <c r="T109" s="213">
        <f>S109*H109</f>
        <v>0</v>
      </c>
      <c r="AR109" s="25" t="s">
        <v>154</v>
      </c>
      <c r="AT109" s="25" t="s">
        <v>149</v>
      </c>
      <c r="AU109" s="25" t="s">
        <v>85</v>
      </c>
      <c r="AY109" s="25" t="s">
        <v>146</v>
      </c>
      <c r="BE109" s="214">
        <f>IF(N109="základní",J109,0)</f>
        <v>0</v>
      </c>
      <c r="BF109" s="214">
        <f>IF(N109="snížená",J109,0)</f>
        <v>0</v>
      </c>
      <c r="BG109" s="214">
        <f>IF(N109="zákl. přenesená",J109,0)</f>
        <v>0</v>
      </c>
      <c r="BH109" s="214">
        <f>IF(N109="sníž. přenesená",J109,0)</f>
        <v>0</v>
      </c>
      <c r="BI109" s="214">
        <f>IF(N109="nulová",J109,0)</f>
        <v>0</v>
      </c>
      <c r="BJ109" s="25" t="s">
        <v>24</v>
      </c>
      <c r="BK109" s="214">
        <f>ROUND(I109*H109,2)</f>
        <v>0</v>
      </c>
      <c r="BL109" s="25" t="s">
        <v>154</v>
      </c>
      <c r="BM109" s="25" t="s">
        <v>309</v>
      </c>
    </row>
    <row r="110" spans="2:65" s="1" customFormat="1" ht="94.5">
      <c r="B110" s="42"/>
      <c r="C110" s="64"/>
      <c r="D110" s="215" t="s">
        <v>156</v>
      </c>
      <c r="E110" s="64"/>
      <c r="F110" s="216" t="s">
        <v>305</v>
      </c>
      <c r="G110" s="64"/>
      <c r="H110" s="64"/>
      <c r="I110" s="173"/>
      <c r="J110" s="64"/>
      <c r="K110" s="64"/>
      <c r="L110" s="62"/>
      <c r="M110" s="217"/>
      <c r="N110" s="43"/>
      <c r="O110" s="43"/>
      <c r="P110" s="43"/>
      <c r="Q110" s="43"/>
      <c r="R110" s="43"/>
      <c r="S110" s="43"/>
      <c r="T110" s="79"/>
      <c r="AT110" s="25" t="s">
        <v>156</v>
      </c>
      <c r="AU110" s="25" t="s">
        <v>85</v>
      </c>
    </row>
    <row r="111" spans="2:65" s="1" customFormat="1" ht="27">
      <c r="B111" s="42"/>
      <c r="C111" s="64"/>
      <c r="D111" s="215" t="s">
        <v>166</v>
      </c>
      <c r="E111" s="64"/>
      <c r="F111" s="216" t="s">
        <v>310</v>
      </c>
      <c r="G111" s="64"/>
      <c r="H111" s="64"/>
      <c r="I111" s="173"/>
      <c r="J111" s="64"/>
      <c r="K111" s="64"/>
      <c r="L111" s="62"/>
      <c r="M111" s="217"/>
      <c r="N111" s="43"/>
      <c r="O111" s="43"/>
      <c r="P111" s="43"/>
      <c r="Q111" s="43"/>
      <c r="R111" s="43"/>
      <c r="S111" s="43"/>
      <c r="T111" s="79"/>
      <c r="AT111" s="25" t="s">
        <v>166</v>
      </c>
      <c r="AU111" s="25" t="s">
        <v>85</v>
      </c>
    </row>
    <row r="112" spans="2:65" s="12" customFormat="1" ht="13.5">
      <c r="B112" s="218"/>
      <c r="C112" s="219"/>
      <c r="D112" s="215" t="s">
        <v>158</v>
      </c>
      <c r="E112" s="220" t="s">
        <v>22</v>
      </c>
      <c r="F112" s="221" t="s">
        <v>311</v>
      </c>
      <c r="G112" s="219"/>
      <c r="H112" s="222" t="s">
        <v>22</v>
      </c>
      <c r="I112" s="223"/>
      <c r="J112" s="219"/>
      <c r="K112" s="219"/>
      <c r="L112" s="224"/>
      <c r="M112" s="225"/>
      <c r="N112" s="226"/>
      <c r="O112" s="226"/>
      <c r="P112" s="226"/>
      <c r="Q112" s="226"/>
      <c r="R112" s="226"/>
      <c r="S112" s="226"/>
      <c r="T112" s="227"/>
      <c r="AT112" s="228" t="s">
        <v>158</v>
      </c>
      <c r="AU112" s="228" t="s">
        <v>85</v>
      </c>
      <c r="AV112" s="12" t="s">
        <v>24</v>
      </c>
      <c r="AW112" s="12" t="s">
        <v>39</v>
      </c>
      <c r="AX112" s="12" t="s">
        <v>76</v>
      </c>
      <c r="AY112" s="228" t="s">
        <v>146</v>
      </c>
    </row>
    <row r="113" spans="2:65" s="13" customFormat="1" ht="13.5">
      <c r="B113" s="229"/>
      <c r="C113" s="230"/>
      <c r="D113" s="215" t="s">
        <v>158</v>
      </c>
      <c r="E113" s="231" t="s">
        <v>22</v>
      </c>
      <c r="F113" s="232" t="s">
        <v>312</v>
      </c>
      <c r="G113" s="230"/>
      <c r="H113" s="233">
        <v>56.25</v>
      </c>
      <c r="I113" s="234"/>
      <c r="J113" s="230"/>
      <c r="K113" s="230"/>
      <c r="L113" s="235"/>
      <c r="M113" s="236"/>
      <c r="N113" s="237"/>
      <c r="O113" s="237"/>
      <c r="P113" s="237"/>
      <c r="Q113" s="237"/>
      <c r="R113" s="237"/>
      <c r="S113" s="237"/>
      <c r="T113" s="238"/>
      <c r="AT113" s="239" t="s">
        <v>158</v>
      </c>
      <c r="AU113" s="239" t="s">
        <v>85</v>
      </c>
      <c r="AV113" s="13" t="s">
        <v>85</v>
      </c>
      <c r="AW113" s="13" t="s">
        <v>39</v>
      </c>
      <c r="AX113" s="13" t="s">
        <v>76</v>
      </c>
      <c r="AY113" s="239" t="s">
        <v>146</v>
      </c>
    </row>
    <row r="114" spans="2:65" s="14" customFormat="1" ht="13.5">
      <c r="B114" s="240"/>
      <c r="C114" s="241"/>
      <c r="D114" s="242" t="s">
        <v>158</v>
      </c>
      <c r="E114" s="243" t="s">
        <v>22</v>
      </c>
      <c r="F114" s="244" t="s">
        <v>162</v>
      </c>
      <c r="G114" s="241"/>
      <c r="H114" s="245">
        <v>56.25</v>
      </c>
      <c r="I114" s="246"/>
      <c r="J114" s="241"/>
      <c r="K114" s="241"/>
      <c r="L114" s="247"/>
      <c r="M114" s="248"/>
      <c r="N114" s="249"/>
      <c r="O114" s="249"/>
      <c r="P114" s="249"/>
      <c r="Q114" s="249"/>
      <c r="R114" s="249"/>
      <c r="S114" s="249"/>
      <c r="T114" s="250"/>
      <c r="AT114" s="251" t="s">
        <v>158</v>
      </c>
      <c r="AU114" s="251" t="s">
        <v>85</v>
      </c>
      <c r="AV114" s="14" t="s">
        <v>154</v>
      </c>
      <c r="AW114" s="14" t="s">
        <v>39</v>
      </c>
      <c r="AX114" s="14" t="s">
        <v>24</v>
      </c>
      <c r="AY114" s="251" t="s">
        <v>146</v>
      </c>
    </row>
    <row r="115" spans="2:65" s="1" customFormat="1" ht="31.5" customHeight="1">
      <c r="B115" s="42"/>
      <c r="C115" s="203" t="s">
        <v>154</v>
      </c>
      <c r="D115" s="203" t="s">
        <v>149</v>
      </c>
      <c r="E115" s="204" t="s">
        <v>313</v>
      </c>
      <c r="F115" s="205" t="s">
        <v>314</v>
      </c>
      <c r="G115" s="206" t="s">
        <v>268</v>
      </c>
      <c r="H115" s="207">
        <v>42.563000000000002</v>
      </c>
      <c r="I115" s="208"/>
      <c r="J115" s="209">
        <f>ROUND(I115*H115,2)</f>
        <v>0</v>
      </c>
      <c r="K115" s="205" t="s">
        <v>153</v>
      </c>
      <c r="L115" s="62"/>
      <c r="M115" s="210" t="s">
        <v>22</v>
      </c>
      <c r="N115" s="211" t="s">
        <v>47</v>
      </c>
      <c r="O115" s="43"/>
      <c r="P115" s="212">
        <f>O115*H115</f>
        <v>0</v>
      </c>
      <c r="Q115" s="212">
        <v>0</v>
      </c>
      <c r="R115" s="212">
        <f>Q115*H115</f>
        <v>0</v>
      </c>
      <c r="S115" s="212">
        <v>0</v>
      </c>
      <c r="T115" s="213">
        <f>S115*H115</f>
        <v>0</v>
      </c>
      <c r="AR115" s="25" t="s">
        <v>154</v>
      </c>
      <c r="AT115" s="25" t="s">
        <v>149</v>
      </c>
      <c r="AU115" s="25" t="s">
        <v>85</v>
      </c>
      <c r="AY115" s="25" t="s">
        <v>146</v>
      </c>
      <c r="BE115" s="214">
        <f>IF(N115="základní",J115,0)</f>
        <v>0</v>
      </c>
      <c r="BF115" s="214">
        <f>IF(N115="snížená",J115,0)</f>
        <v>0</v>
      </c>
      <c r="BG115" s="214">
        <f>IF(N115="zákl. přenesená",J115,0)</f>
        <v>0</v>
      </c>
      <c r="BH115" s="214">
        <f>IF(N115="sníž. přenesená",J115,0)</f>
        <v>0</v>
      </c>
      <c r="BI115" s="214">
        <f>IF(N115="nulová",J115,0)</f>
        <v>0</v>
      </c>
      <c r="BJ115" s="25" t="s">
        <v>24</v>
      </c>
      <c r="BK115" s="214">
        <f>ROUND(I115*H115,2)</f>
        <v>0</v>
      </c>
      <c r="BL115" s="25" t="s">
        <v>154</v>
      </c>
      <c r="BM115" s="25" t="s">
        <v>315</v>
      </c>
    </row>
    <row r="116" spans="2:65" s="1" customFormat="1" ht="175.5">
      <c r="B116" s="42"/>
      <c r="C116" s="64"/>
      <c r="D116" s="215" t="s">
        <v>156</v>
      </c>
      <c r="E116" s="64"/>
      <c r="F116" s="216" t="s">
        <v>316</v>
      </c>
      <c r="G116" s="64"/>
      <c r="H116" s="64"/>
      <c r="I116" s="173"/>
      <c r="J116" s="64"/>
      <c r="K116" s="64"/>
      <c r="L116" s="62"/>
      <c r="M116" s="217"/>
      <c r="N116" s="43"/>
      <c r="O116" s="43"/>
      <c r="P116" s="43"/>
      <c r="Q116" s="43"/>
      <c r="R116" s="43"/>
      <c r="S116" s="43"/>
      <c r="T116" s="79"/>
      <c r="AT116" s="25" t="s">
        <v>156</v>
      </c>
      <c r="AU116" s="25" t="s">
        <v>85</v>
      </c>
    </row>
    <row r="117" spans="2:65" s="12" customFormat="1" ht="13.5">
      <c r="B117" s="218"/>
      <c r="C117" s="219"/>
      <c r="D117" s="215" t="s">
        <v>158</v>
      </c>
      <c r="E117" s="220" t="s">
        <v>22</v>
      </c>
      <c r="F117" s="221" t="s">
        <v>317</v>
      </c>
      <c r="G117" s="219"/>
      <c r="H117" s="222" t="s">
        <v>22</v>
      </c>
      <c r="I117" s="223"/>
      <c r="J117" s="219"/>
      <c r="K117" s="219"/>
      <c r="L117" s="224"/>
      <c r="M117" s="225"/>
      <c r="N117" s="226"/>
      <c r="O117" s="226"/>
      <c r="P117" s="226"/>
      <c r="Q117" s="226"/>
      <c r="R117" s="226"/>
      <c r="S117" s="226"/>
      <c r="T117" s="227"/>
      <c r="AT117" s="228" t="s">
        <v>158</v>
      </c>
      <c r="AU117" s="228" t="s">
        <v>85</v>
      </c>
      <c r="AV117" s="12" t="s">
        <v>24</v>
      </c>
      <c r="AW117" s="12" t="s">
        <v>39</v>
      </c>
      <c r="AX117" s="12" t="s">
        <v>76</v>
      </c>
      <c r="AY117" s="228" t="s">
        <v>146</v>
      </c>
    </row>
    <row r="118" spans="2:65" s="13" customFormat="1" ht="13.5">
      <c r="B118" s="229"/>
      <c r="C118" s="230"/>
      <c r="D118" s="215" t="s">
        <v>158</v>
      </c>
      <c r="E118" s="231" t="s">
        <v>22</v>
      </c>
      <c r="F118" s="232" t="s">
        <v>318</v>
      </c>
      <c r="G118" s="230"/>
      <c r="H118" s="233">
        <v>27.6</v>
      </c>
      <c r="I118" s="234"/>
      <c r="J118" s="230"/>
      <c r="K118" s="230"/>
      <c r="L118" s="235"/>
      <c r="M118" s="236"/>
      <c r="N118" s="237"/>
      <c r="O118" s="237"/>
      <c r="P118" s="237"/>
      <c r="Q118" s="237"/>
      <c r="R118" s="237"/>
      <c r="S118" s="237"/>
      <c r="T118" s="238"/>
      <c r="AT118" s="239" t="s">
        <v>158</v>
      </c>
      <c r="AU118" s="239" t="s">
        <v>85</v>
      </c>
      <c r="AV118" s="13" t="s">
        <v>85</v>
      </c>
      <c r="AW118" s="13" t="s">
        <v>39</v>
      </c>
      <c r="AX118" s="13" t="s">
        <v>76</v>
      </c>
      <c r="AY118" s="239" t="s">
        <v>146</v>
      </c>
    </row>
    <row r="119" spans="2:65" s="12" customFormat="1" ht="13.5">
      <c r="B119" s="218"/>
      <c r="C119" s="219"/>
      <c r="D119" s="215" t="s">
        <v>158</v>
      </c>
      <c r="E119" s="220" t="s">
        <v>22</v>
      </c>
      <c r="F119" s="221" t="s">
        <v>319</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2" customFormat="1" ht="13.5">
      <c r="B120" s="218"/>
      <c r="C120" s="219"/>
      <c r="D120" s="215" t="s">
        <v>158</v>
      </c>
      <c r="E120" s="220" t="s">
        <v>22</v>
      </c>
      <c r="F120" s="221" t="s">
        <v>320</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15" t="s">
        <v>158</v>
      </c>
      <c r="E121" s="231" t="s">
        <v>22</v>
      </c>
      <c r="F121" s="232" t="s">
        <v>321</v>
      </c>
      <c r="G121" s="230"/>
      <c r="H121" s="233">
        <v>14.962999999999999</v>
      </c>
      <c r="I121" s="234"/>
      <c r="J121" s="230"/>
      <c r="K121" s="230"/>
      <c r="L121" s="235"/>
      <c r="M121" s="236"/>
      <c r="N121" s="237"/>
      <c r="O121" s="237"/>
      <c r="P121" s="237"/>
      <c r="Q121" s="237"/>
      <c r="R121" s="237"/>
      <c r="S121" s="237"/>
      <c r="T121" s="238"/>
      <c r="AT121" s="239" t="s">
        <v>158</v>
      </c>
      <c r="AU121" s="239" t="s">
        <v>85</v>
      </c>
      <c r="AV121" s="13" t="s">
        <v>85</v>
      </c>
      <c r="AW121" s="13" t="s">
        <v>39</v>
      </c>
      <c r="AX121" s="13" t="s">
        <v>76</v>
      </c>
      <c r="AY121" s="239" t="s">
        <v>146</v>
      </c>
    </row>
    <row r="122" spans="2:65" s="14" customFormat="1" ht="13.5">
      <c r="B122" s="240"/>
      <c r="C122" s="241"/>
      <c r="D122" s="242" t="s">
        <v>158</v>
      </c>
      <c r="E122" s="243" t="s">
        <v>273</v>
      </c>
      <c r="F122" s="244" t="s">
        <v>162</v>
      </c>
      <c r="G122" s="241"/>
      <c r="H122" s="245">
        <v>42.563000000000002</v>
      </c>
      <c r="I122" s="246"/>
      <c r="J122" s="241"/>
      <c r="K122" s="241"/>
      <c r="L122" s="247"/>
      <c r="M122" s="248"/>
      <c r="N122" s="249"/>
      <c r="O122" s="249"/>
      <c r="P122" s="249"/>
      <c r="Q122" s="249"/>
      <c r="R122" s="249"/>
      <c r="S122" s="249"/>
      <c r="T122" s="250"/>
      <c r="AT122" s="251" t="s">
        <v>158</v>
      </c>
      <c r="AU122" s="251" t="s">
        <v>85</v>
      </c>
      <c r="AV122" s="14" t="s">
        <v>154</v>
      </c>
      <c r="AW122" s="14" t="s">
        <v>39</v>
      </c>
      <c r="AX122" s="14" t="s">
        <v>24</v>
      </c>
      <c r="AY122" s="251" t="s">
        <v>146</v>
      </c>
    </row>
    <row r="123" spans="2:65" s="1" customFormat="1" ht="31.5" customHeight="1">
      <c r="B123" s="42"/>
      <c r="C123" s="203" t="s">
        <v>179</v>
      </c>
      <c r="D123" s="203" t="s">
        <v>149</v>
      </c>
      <c r="E123" s="204" t="s">
        <v>322</v>
      </c>
      <c r="F123" s="205" t="s">
        <v>323</v>
      </c>
      <c r="G123" s="206" t="s">
        <v>268</v>
      </c>
      <c r="H123" s="207">
        <v>12.769</v>
      </c>
      <c r="I123" s="208"/>
      <c r="J123" s="209">
        <f>ROUND(I123*H123,2)</f>
        <v>0</v>
      </c>
      <c r="K123" s="205" t="s">
        <v>153</v>
      </c>
      <c r="L123" s="62"/>
      <c r="M123" s="210" t="s">
        <v>22</v>
      </c>
      <c r="N123" s="211" t="s">
        <v>47</v>
      </c>
      <c r="O123" s="43"/>
      <c r="P123" s="212">
        <f>O123*H123</f>
        <v>0</v>
      </c>
      <c r="Q123" s="212">
        <v>0</v>
      </c>
      <c r="R123" s="212">
        <f>Q123*H123</f>
        <v>0</v>
      </c>
      <c r="S123" s="212">
        <v>0</v>
      </c>
      <c r="T123" s="213">
        <f>S123*H123</f>
        <v>0</v>
      </c>
      <c r="AR123" s="25" t="s">
        <v>154</v>
      </c>
      <c r="AT123" s="25" t="s">
        <v>149</v>
      </c>
      <c r="AU123" s="25" t="s">
        <v>85</v>
      </c>
      <c r="AY123" s="25" t="s">
        <v>146</v>
      </c>
      <c r="BE123" s="214">
        <f>IF(N123="základní",J123,0)</f>
        <v>0</v>
      </c>
      <c r="BF123" s="214">
        <f>IF(N123="snížená",J123,0)</f>
        <v>0</v>
      </c>
      <c r="BG123" s="214">
        <f>IF(N123="zákl. přenesená",J123,0)</f>
        <v>0</v>
      </c>
      <c r="BH123" s="214">
        <f>IF(N123="sníž. přenesená",J123,0)</f>
        <v>0</v>
      </c>
      <c r="BI123" s="214">
        <f>IF(N123="nulová",J123,0)</f>
        <v>0</v>
      </c>
      <c r="BJ123" s="25" t="s">
        <v>24</v>
      </c>
      <c r="BK123" s="214">
        <f>ROUND(I123*H123,2)</f>
        <v>0</v>
      </c>
      <c r="BL123" s="25" t="s">
        <v>154</v>
      </c>
      <c r="BM123" s="25" t="s">
        <v>324</v>
      </c>
    </row>
    <row r="124" spans="2:65" s="1" customFormat="1" ht="175.5">
      <c r="B124" s="42"/>
      <c r="C124" s="64"/>
      <c r="D124" s="215" t="s">
        <v>156</v>
      </c>
      <c r="E124" s="64"/>
      <c r="F124" s="216" t="s">
        <v>316</v>
      </c>
      <c r="G124" s="64"/>
      <c r="H124" s="64"/>
      <c r="I124" s="173"/>
      <c r="J124" s="64"/>
      <c r="K124" s="64"/>
      <c r="L124" s="62"/>
      <c r="M124" s="217"/>
      <c r="N124" s="43"/>
      <c r="O124" s="43"/>
      <c r="P124" s="43"/>
      <c r="Q124" s="43"/>
      <c r="R124" s="43"/>
      <c r="S124" s="43"/>
      <c r="T124" s="79"/>
      <c r="AT124" s="25" t="s">
        <v>156</v>
      </c>
      <c r="AU124" s="25" t="s">
        <v>85</v>
      </c>
    </row>
    <row r="125" spans="2:65" s="1" customFormat="1" ht="27">
      <c r="B125" s="42"/>
      <c r="C125" s="64"/>
      <c r="D125" s="215" t="s">
        <v>166</v>
      </c>
      <c r="E125" s="64"/>
      <c r="F125" s="216" t="s">
        <v>325</v>
      </c>
      <c r="G125" s="64"/>
      <c r="H125" s="64"/>
      <c r="I125" s="173"/>
      <c r="J125" s="64"/>
      <c r="K125" s="64"/>
      <c r="L125" s="62"/>
      <c r="M125" s="217"/>
      <c r="N125" s="43"/>
      <c r="O125" s="43"/>
      <c r="P125" s="43"/>
      <c r="Q125" s="43"/>
      <c r="R125" s="43"/>
      <c r="S125" s="43"/>
      <c r="T125" s="79"/>
      <c r="AT125" s="25" t="s">
        <v>166</v>
      </c>
      <c r="AU125" s="25" t="s">
        <v>85</v>
      </c>
    </row>
    <row r="126" spans="2:65" s="12" customFormat="1" ht="13.5">
      <c r="B126" s="218"/>
      <c r="C126" s="219"/>
      <c r="D126" s="215" t="s">
        <v>158</v>
      </c>
      <c r="E126" s="220" t="s">
        <v>22</v>
      </c>
      <c r="F126" s="221" t="s">
        <v>326</v>
      </c>
      <c r="G126" s="219"/>
      <c r="H126" s="222" t="s">
        <v>22</v>
      </c>
      <c r="I126" s="223"/>
      <c r="J126" s="219"/>
      <c r="K126" s="219"/>
      <c r="L126" s="224"/>
      <c r="M126" s="225"/>
      <c r="N126" s="226"/>
      <c r="O126" s="226"/>
      <c r="P126" s="226"/>
      <c r="Q126" s="226"/>
      <c r="R126" s="226"/>
      <c r="S126" s="226"/>
      <c r="T126" s="227"/>
      <c r="AT126" s="228" t="s">
        <v>158</v>
      </c>
      <c r="AU126" s="228" t="s">
        <v>85</v>
      </c>
      <c r="AV126" s="12" t="s">
        <v>24</v>
      </c>
      <c r="AW126" s="12" t="s">
        <v>39</v>
      </c>
      <c r="AX126" s="12" t="s">
        <v>76</v>
      </c>
      <c r="AY126" s="228" t="s">
        <v>146</v>
      </c>
    </row>
    <row r="127" spans="2:65" s="13" customFormat="1" ht="13.5">
      <c r="B127" s="229"/>
      <c r="C127" s="230"/>
      <c r="D127" s="215" t="s">
        <v>158</v>
      </c>
      <c r="E127" s="231" t="s">
        <v>22</v>
      </c>
      <c r="F127" s="232" t="s">
        <v>327</v>
      </c>
      <c r="G127" s="230"/>
      <c r="H127" s="233">
        <v>12.769</v>
      </c>
      <c r="I127" s="234"/>
      <c r="J127" s="230"/>
      <c r="K127" s="230"/>
      <c r="L127" s="235"/>
      <c r="M127" s="236"/>
      <c r="N127" s="237"/>
      <c r="O127" s="237"/>
      <c r="P127" s="237"/>
      <c r="Q127" s="237"/>
      <c r="R127" s="237"/>
      <c r="S127" s="237"/>
      <c r="T127" s="238"/>
      <c r="AT127" s="239" t="s">
        <v>158</v>
      </c>
      <c r="AU127" s="239" t="s">
        <v>85</v>
      </c>
      <c r="AV127" s="13" t="s">
        <v>85</v>
      </c>
      <c r="AW127" s="13" t="s">
        <v>39</v>
      </c>
      <c r="AX127" s="13" t="s">
        <v>76</v>
      </c>
      <c r="AY127" s="239" t="s">
        <v>146</v>
      </c>
    </row>
    <row r="128" spans="2:65" s="14" customFormat="1" ht="13.5">
      <c r="B128" s="240"/>
      <c r="C128" s="241"/>
      <c r="D128" s="242" t="s">
        <v>158</v>
      </c>
      <c r="E128" s="243" t="s">
        <v>22</v>
      </c>
      <c r="F128" s="244" t="s">
        <v>162</v>
      </c>
      <c r="G128" s="241"/>
      <c r="H128" s="245">
        <v>12.769</v>
      </c>
      <c r="I128" s="246"/>
      <c r="J128" s="241"/>
      <c r="K128" s="241"/>
      <c r="L128" s="247"/>
      <c r="M128" s="248"/>
      <c r="N128" s="249"/>
      <c r="O128" s="249"/>
      <c r="P128" s="249"/>
      <c r="Q128" s="249"/>
      <c r="R128" s="249"/>
      <c r="S128" s="249"/>
      <c r="T128" s="250"/>
      <c r="AT128" s="251" t="s">
        <v>158</v>
      </c>
      <c r="AU128" s="251" t="s">
        <v>85</v>
      </c>
      <c r="AV128" s="14" t="s">
        <v>154</v>
      </c>
      <c r="AW128" s="14" t="s">
        <v>39</v>
      </c>
      <c r="AX128" s="14" t="s">
        <v>24</v>
      </c>
      <c r="AY128" s="251" t="s">
        <v>146</v>
      </c>
    </row>
    <row r="129" spans="2:65" s="1" customFormat="1" ht="31.5" customHeight="1">
      <c r="B129" s="42"/>
      <c r="C129" s="203" t="s">
        <v>185</v>
      </c>
      <c r="D129" s="203" t="s">
        <v>149</v>
      </c>
      <c r="E129" s="204" t="s">
        <v>328</v>
      </c>
      <c r="F129" s="205" t="s">
        <v>329</v>
      </c>
      <c r="G129" s="206" t="s">
        <v>244</v>
      </c>
      <c r="H129" s="207">
        <v>90.6</v>
      </c>
      <c r="I129" s="208"/>
      <c r="J129" s="209">
        <f>ROUND(I129*H129,2)</f>
        <v>0</v>
      </c>
      <c r="K129" s="205" t="s">
        <v>153</v>
      </c>
      <c r="L129" s="62"/>
      <c r="M129" s="210" t="s">
        <v>22</v>
      </c>
      <c r="N129" s="211" t="s">
        <v>47</v>
      </c>
      <c r="O129" s="43"/>
      <c r="P129" s="212">
        <f>O129*H129</f>
        <v>0</v>
      </c>
      <c r="Q129" s="212">
        <v>8.3850999999999999E-4</v>
      </c>
      <c r="R129" s="212">
        <f>Q129*H129</f>
        <v>7.5969005999999992E-2</v>
      </c>
      <c r="S129" s="212">
        <v>0</v>
      </c>
      <c r="T129" s="213">
        <f>S129*H129</f>
        <v>0</v>
      </c>
      <c r="AR129" s="25" t="s">
        <v>154</v>
      </c>
      <c r="AT129" s="25" t="s">
        <v>149</v>
      </c>
      <c r="AU129" s="25" t="s">
        <v>85</v>
      </c>
      <c r="AY129" s="25" t="s">
        <v>146</v>
      </c>
      <c r="BE129" s="214">
        <f>IF(N129="základní",J129,0)</f>
        <v>0</v>
      </c>
      <c r="BF129" s="214">
        <f>IF(N129="snížená",J129,0)</f>
        <v>0</v>
      </c>
      <c r="BG129" s="214">
        <f>IF(N129="zákl. přenesená",J129,0)</f>
        <v>0</v>
      </c>
      <c r="BH129" s="214">
        <f>IF(N129="sníž. přenesená",J129,0)</f>
        <v>0</v>
      </c>
      <c r="BI129" s="214">
        <f>IF(N129="nulová",J129,0)</f>
        <v>0</v>
      </c>
      <c r="BJ129" s="25" t="s">
        <v>24</v>
      </c>
      <c r="BK129" s="214">
        <f>ROUND(I129*H129,2)</f>
        <v>0</v>
      </c>
      <c r="BL129" s="25" t="s">
        <v>154</v>
      </c>
      <c r="BM129" s="25" t="s">
        <v>330</v>
      </c>
    </row>
    <row r="130" spans="2:65" s="1" customFormat="1" ht="148.5">
      <c r="B130" s="42"/>
      <c r="C130" s="64"/>
      <c r="D130" s="215" t="s">
        <v>156</v>
      </c>
      <c r="E130" s="64"/>
      <c r="F130" s="216" t="s">
        <v>331</v>
      </c>
      <c r="G130" s="64"/>
      <c r="H130" s="64"/>
      <c r="I130" s="173"/>
      <c r="J130" s="64"/>
      <c r="K130" s="64"/>
      <c r="L130" s="62"/>
      <c r="M130" s="217"/>
      <c r="N130" s="43"/>
      <c r="O130" s="43"/>
      <c r="P130" s="43"/>
      <c r="Q130" s="43"/>
      <c r="R130" s="43"/>
      <c r="S130" s="43"/>
      <c r="T130" s="79"/>
      <c r="AT130" s="25" t="s">
        <v>156</v>
      </c>
      <c r="AU130" s="25" t="s">
        <v>85</v>
      </c>
    </row>
    <row r="131" spans="2:65" s="12" customFormat="1" ht="13.5">
      <c r="B131" s="218"/>
      <c r="C131" s="219"/>
      <c r="D131" s="215" t="s">
        <v>158</v>
      </c>
      <c r="E131" s="220" t="s">
        <v>22</v>
      </c>
      <c r="F131" s="221" t="s">
        <v>317</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3" customFormat="1" ht="13.5">
      <c r="B132" s="229"/>
      <c r="C132" s="230"/>
      <c r="D132" s="215" t="s">
        <v>158</v>
      </c>
      <c r="E132" s="231" t="s">
        <v>22</v>
      </c>
      <c r="F132" s="232" t="s">
        <v>332</v>
      </c>
      <c r="G132" s="230"/>
      <c r="H132" s="233">
        <v>69</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2" customFormat="1" ht="13.5">
      <c r="B133" s="218"/>
      <c r="C133" s="219"/>
      <c r="D133" s="215" t="s">
        <v>158</v>
      </c>
      <c r="E133" s="220" t="s">
        <v>22</v>
      </c>
      <c r="F133" s="221" t="s">
        <v>319</v>
      </c>
      <c r="G133" s="219"/>
      <c r="H133" s="222" t="s">
        <v>22</v>
      </c>
      <c r="I133" s="223"/>
      <c r="J133" s="219"/>
      <c r="K133" s="219"/>
      <c r="L133" s="224"/>
      <c r="M133" s="225"/>
      <c r="N133" s="226"/>
      <c r="O133" s="226"/>
      <c r="P133" s="226"/>
      <c r="Q133" s="226"/>
      <c r="R133" s="226"/>
      <c r="S133" s="226"/>
      <c r="T133" s="227"/>
      <c r="AT133" s="228" t="s">
        <v>158</v>
      </c>
      <c r="AU133" s="228" t="s">
        <v>85</v>
      </c>
      <c r="AV133" s="12" t="s">
        <v>24</v>
      </c>
      <c r="AW133" s="12" t="s">
        <v>39</v>
      </c>
      <c r="AX133" s="12" t="s">
        <v>76</v>
      </c>
      <c r="AY133" s="228" t="s">
        <v>146</v>
      </c>
    </row>
    <row r="134" spans="2:65" s="12" customFormat="1" ht="13.5">
      <c r="B134" s="218"/>
      <c r="C134" s="219"/>
      <c r="D134" s="215" t="s">
        <v>158</v>
      </c>
      <c r="E134" s="220" t="s">
        <v>22</v>
      </c>
      <c r="F134" s="221" t="s">
        <v>320</v>
      </c>
      <c r="G134" s="219"/>
      <c r="H134" s="222" t="s">
        <v>22</v>
      </c>
      <c r="I134" s="223"/>
      <c r="J134" s="219"/>
      <c r="K134" s="219"/>
      <c r="L134" s="224"/>
      <c r="M134" s="225"/>
      <c r="N134" s="226"/>
      <c r="O134" s="226"/>
      <c r="P134" s="226"/>
      <c r="Q134" s="226"/>
      <c r="R134" s="226"/>
      <c r="S134" s="226"/>
      <c r="T134" s="227"/>
      <c r="AT134" s="228" t="s">
        <v>158</v>
      </c>
      <c r="AU134" s="228" t="s">
        <v>85</v>
      </c>
      <c r="AV134" s="12" t="s">
        <v>24</v>
      </c>
      <c r="AW134" s="12" t="s">
        <v>39</v>
      </c>
      <c r="AX134" s="12" t="s">
        <v>76</v>
      </c>
      <c r="AY134" s="228" t="s">
        <v>146</v>
      </c>
    </row>
    <row r="135" spans="2:65" s="13" customFormat="1" ht="13.5">
      <c r="B135" s="229"/>
      <c r="C135" s="230"/>
      <c r="D135" s="215" t="s">
        <v>158</v>
      </c>
      <c r="E135" s="231" t="s">
        <v>22</v>
      </c>
      <c r="F135" s="232" t="s">
        <v>333</v>
      </c>
      <c r="G135" s="230"/>
      <c r="H135" s="233">
        <v>21.6</v>
      </c>
      <c r="I135" s="234"/>
      <c r="J135" s="230"/>
      <c r="K135" s="230"/>
      <c r="L135" s="235"/>
      <c r="M135" s="236"/>
      <c r="N135" s="237"/>
      <c r="O135" s="237"/>
      <c r="P135" s="237"/>
      <c r="Q135" s="237"/>
      <c r="R135" s="237"/>
      <c r="S135" s="237"/>
      <c r="T135" s="238"/>
      <c r="AT135" s="239" t="s">
        <v>158</v>
      </c>
      <c r="AU135" s="239" t="s">
        <v>85</v>
      </c>
      <c r="AV135" s="13" t="s">
        <v>85</v>
      </c>
      <c r="AW135" s="13" t="s">
        <v>39</v>
      </c>
      <c r="AX135" s="13" t="s">
        <v>76</v>
      </c>
      <c r="AY135" s="239" t="s">
        <v>146</v>
      </c>
    </row>
    <row r="136" spans="2:65" s="14" customFormat="1" ht="13.5">
      <c r="B136" s="240"/>
      <c r="C136" s="241"/>
      <c r="D136" s="242" t="s">
        <v>158</v>
      </c>
      <c r="E136" s="243" t="s">
        <v>22</v>
      </c>
      <c r="F136" s="244" t="s">
        <v>162</v>
      </c>
      <c r="G136" s="241"/>
      <c r="H136" s="245">
        <v>90.6</v>
      </c>
      <c r="I136" s="246"/>
      <c r="J136" s="241"/>
      <c r="K136" s="241"/>
      <c r="L136" s="247"/>
      <c r="M136" s="248"/>
      <c r="N136" s="249"/>
      <c r="O136" s="249"/>
      <c r="P136" s="249"/>
      <c r="Q136" s="249"/>
      <c r="R136" s="249"/>
      <c r="S136" s="249"/>
      <c r="T136" s="250"/>
      <c r="AT136" s="251" t="s">
        <v>158</v>
      </c>
      <c r="AU136" s="251" t="s">
        <v>85</v>
      </c>
      <c r="AV136" s="14" t="s">
        <v>154</v>
      </c>
      <c r="AW136" s="14" t="s">
        <v>39</v>
      </c>
      <c r="AX136" s="14" t="s">
        <v>24</v>
      </c>
      <c r="AY136" s="251" t="s">
        <v>146</v>
      </c>
    </row>
    <row r="137" spans="2:65" s="1" customFormat="1" ht="31.5" customHeight="1">
      <c r="B137" s="42"/>
      <c r="C137" s="203" t="s">
        <v>189</v>
      </c>
      <c r="D137" s="203" t="s">
        <v>149</v>
      </c>
      <c r="E137" s="204" t="s">
        <v>334</v>
      </c>
      <c r="F137" s="205" t="s">
        <v>335</v>
      </c>
      <c r="G137" s="206" t="s">
        <v>244</v>
      </c>
      <c r="H137" s="207">
        <v>90.6</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336</v>
      </c>
    </row>
    <row r="138" spans="2:65" s="1" customFormat="1" ht="44.25" customHeight="1">
      <c r="B138" s="42"/>
      <c r="C138" s="203" t="s">
        <v>193</v>
      </c>
      <c r="D138" s="203" t="s">
        <v>149</v>
      </c>
      <c r="E138" s="204" t="s">
        <v>337</v>
      </c>
      <c r="F138" s="205" t="s">
        <v>338</v>
      </c>
      <c r="G138" s="206" t="s">
        <v>268</v>
      </c>
      <c r="H138" s="207">
        <v>42.563000000000002</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339</v>
      </c>
    </row>
    <row r="139" spans="2:65" s="1" customFormat="1" ht="94.5">
      <c r="B139" s="42"/>
      <c r="C139" s="64"/>
      <c r="D139" s="215" t="s">
        <v>156</v>
      </c>
      <c r="E139" s="64"/>
      <c r="F139" s="216" t="s">
        <v>340</v>
      </c>
      <c r="G139" s="64"/>
      <c r="H139" s="64"/>
      <c r="I139" s="173"/>
      <c r="J139" s="64"/>
      <c r="K139" s="64"/>
      <c r="L139" s="62"/>
      <c r="M139" s="217"/>
      <c r="N139" s="43"/>
      <c r="O139" s="43"/>
      <c r="P139" s="43"/>
      <c r="Q139" s="43"/>
      <c r="R139" s="43"/>
      <c r="S139" s="43"/>
      <c r="T139" s="79"/>
      <c r="AT139" s="25" t="s">
        <v>156</v>
      </c>
      <c r="AU139" s="25" t="s">
        <v>85</v>
      </c>
    </row>
    <row r="140" spans="2:65" s="12" customFormat="1" ht="13.5">
      <c r="B140" s="218"/>
      <c r="C140" s="219"/>
      <c r="D140" s="215" t="s">
        <v>158</v>
      </c>
      <c r="E140" s="220" t="s">
        <v>22</v>
      </c>
      <c r="F140" s="221" t="s">
        <v>317</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318</v>
      </c>
      <c r="G141" s="230"/>
      <c r="H141" s="233">
        <v>27.6</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2" customFormat="1" ht="13.5">
      <c r="B142" s="218"/>
      <c r="C142" s="219"/>
      <c r="D142" s="215" t="s">
        <v>158</v>
      </c>
      <c r="E142" s="220" t="s">
        <v>22</v>
      </c>
      <c r="F142" s="221" t="s">
        <v>319</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2" customFormat="1" ht="13.5">
      <c r="B143" s="218"/>
      <c r="C143" s="219"/>
      <c r="D143" s="215" t="s">
        <v>158</v>
      </c>
      <c r="E143" s="220" t="s">
        <v>22</v>
      </c>
      <c r="F143" s="221" t="s">
        <v>320</v>
      </c>
      <c r="G143" s="219"/>
      <c r="H143" s="222" t="s">
        <v>22</v>
      </c>
      <c r="I143" s="223"/>
      <c r="J143" s="219"/>
      <c r="K143" s="219"/>
      <c r="L143" s="224"/>
      <c r="M143" s="225"/>
      <c r="N143" s="226"/>
      <c r="O143" s="226"/>
      <c r="P143" s="226"/>
      <c r="Q143" s="226"/>
      <c r="R143" s="226"/>
      <c r="S143" s="226"/>
      <c r="T143" s="227"/>
      <c r="AT143" s="228" t="s">
        <v>158</v>
      </c>
      <c r="AU143" s="228" t="s">
        <v>85</v>
      </c>
      <c r="AV143" s="12" t="s">
        <v>24</v>
      </c>
      <c r="AW143" s="12" t="s">
        <v>39</v>
      </c>
      <c r="AX143" s="12" t="s">
        <v>76</v>
      </c>
      <c r="AY143" s="228" t="s">
        <v>146</v>
      </c>
    </row>
    <row r="144" spans="2:65" s="13" customFormat="1" ht="13.5">
      <c r="B144" s="229"/>
      <c r="C144" s="230"/>
      <c r="D144" s="215" t="s">
        <v>158</v>
      </c>
      <c r="E144" s="231" t="s">
        <v>22</v>
      </c>
      <c r="F144" s="232" t="s">
        <v>321</v>
      </c>
      <c r="G144" s="230"/>
      <c r="H144" s="233">
        <v>14.962999999999999</v>
      </c>
      <c r="I144" s="234"/>
      <c r="J144" s="230"/>
      <c r="K144" s="230"/>
      <c r="L144" s="235"/>
      <c r="M144" s="236"/>
      <c r="N144" s="237"/>
      <c r="O144" s="237"/>
      <c r="P144" s="237"/>
      <c r="Q144" s="237"/>
      <c r="R144" s="237"/>
      <c r="S144" s="237"/>
      <c r="T144" s="238"/>
      <c r="AT144" s="239" t="s">
        <v>158</v>
      </c>
      <c r="AU144" s="239" t="s">
        <v>85</v>
      </c>
      <c r="AV144" s="13" t="s">
        <v>85</v>
      </c>
      <c r="AW144" s="13" t="s">
        <v>39</v>
      </c>
      <c r="AX144" s="13" t="s">
        <v>76</v>
      </c>
      <c r="AY144" s="239" t="s">
        <v>146</v>
      </c>
    </row>
    <row r="145" spans="2:65" s="14" customFormat="1" ht="13.5">
      <c r="B145" s="240"/>
      <c r="C145" s="241"/>
      <c r="D145" s="242" t="s">
        <v>158</v>
      </c>
      <c r="E145" s="243" t="s">
        <v>22</v>
      </c>
      <c r="F145" s="244" t="s">
        <v>162</v>
      </c>
      <c r="G145" s="241"/>
      <c r="H145" s="245">
        <v>42.563000000000002</v>
      </c>
      <c r="I145" s="246"/>
      <c r="J145" s="241"/>
      <c r="K145" s="241"/>
      <c r="L145" s="247"/>
      <c r="M145" s="248"/>
      <c r="N145" s="249"/>
      <c r="O145" s="249"/>
      <c r="P145" s="249"/>
      <c r="Q145" s="249"/>
      <c r="R145" s="249"/>
      <c r="S145" s="249"/>
      <c r="T145" s="250"/>
      <c r="AT145" s="251" t="s">
        <v>158</v>
      </c>
      <c r="AU145" s="251" t="s">
        <v>85</v>
      </c>
      <c r="AV145" s="14" t="s">
        <v>154</v>
      </c>
      <c r="AW145" s="14" t="s">
        <v>39</v>
      </c>
      <c r="AX145" s="14" t="s">
        <v>24</v>
      </c>
      <c r="AY145" s="251" t="s">
        <v>146</v>
      </c>
    </row>
    <row r="146" spans="2:65" s="1" customFormat="1" ht="44.25" customHeight="1">
      <c r="B146" s="42"/>
      <c r="C146" s="203" t="s">
        <v>197</v>
      </c>
      <c r="D146" s="203" t="s">
        <v>149</v>
      </c>
      <c r="E146" s="204" t="s">
        <v>341</v>
      </c>
      <c r="F146" s="205" t="s">
        <v>342</v>
      </c>
      <c r="G146" s="206" t="s">
        <v>268</v>
      </c>
      <c r="H146" s="207">
        <v>320</v>
      </c>
      <c r="I146" s="208"/>
      <c r="J146" s="209">
        <f>ROUND(I146*H146,2)</f>
        <v>0</v>
      </c>
      <c r="K146" s="205" t="s">
        <v>153</v>
      </c>
      <c r="L146" s="62"/>
      <c r="M146" s="210" t="s">
        <v>22</v>
      </c>
      <c r="N146" s="211" t="s">
        <v>47</v>
      </c>
      <c r="O146" s="43"/>
      <c r="P146" s="212">
        <f>O146*H146</f>
        <v>0</v>
      </c>
      <c r="Q146" s="212">
        <v>0</v>
      </c>
      <c r="R146" s="212">
        <f>Q146*H146</f>
        <v>0</v>
      </c>
      <c r="S146" s="212">
        <v>0</v>
      </c>
      <c r="T146" s="213">
        <f>S146*H146</f>
        <v>0</v>
      </c>
      <c r="AR146" s="25" t="s">
        <v>154</v>
      </c>
      <c r="AT146" s="25" t="s">
        <v>149</v>
      </c>
      <c r="AU146" s="25" t="s">
        <v>85</v>
      </c>
      <c r="AY146" s="25" t="s">
        <v>146</v>
      </c>
      <c r="BE146" s="214">
        <f>IF(N146="základní",J146,0)</f>
        <v>0</v>
      </c>
      <c r="BF146" s="214">
        <f>IF(N146="snížená",J146,0)</f>
        <v>0</v>
      </c>
      <c r="BG146" s="214">
        <f>IF(N146="zákl. přenesená",J146,0)</f>
        <v>0</v>
      </c>
      <c r="BH146" s="214">
        <f>IF(N146="sníž. přenesená",J146,0)</f>
        <v>0</v>
      </c>
      <c r="BI146" s="214">
        <f>IF(N146="nulová",J146,0)</f>
        <v>0</v>
      </c>
      <c r="BJ146" s="25" t="s">
        <v>24</v>
      </c>
      <c r="BK146" s="214">
        <f>ROUND(I146*H146,2)</f>
        <v>0</v>
      </c>
      <c r="BL146" s="25" t="s">
        <v>154</v>
      </c>
      <c r="BM146" s="25" t="s">
        <v>343</v>
      </c>
    </row>
    <row r="147" spans="2:65" s="1" customFormat="1" ht="175.5">
      <c r="B147" s="42"/>
      <c r="C147" s="64"/>
      <c r="D147" s="215" t="s">
        <v>156</v>
      </c>
      <c r="E147" s="64"/>
      <c r="F147" s="216" t="s">
        <v>344</v>
      </c>
      <c r="G147" s="64"/>
      <c r="H147" s="64"/>
      <c r="I147" s="173"/>
      <c r="J147" s="64"/>
      <c r="K147" s="64"/>
      <c r="L147" s="62"/>
      <c r="M147" s="217"/>
      <c r="N147" s="43"/>
      <c r="O147" s="43"/>
      <c r="P147" s="43"/>
      <c r="Q147" s="43"/>
      <c r="R147" s="43"/>
      <c r="S147" s="43"/>
      <c r="T147" s="79"/>
      <c r="AT147" s="25" t="s">
        <v>156</v>
      </c>
      <c r="AU147" s="25" t="s">
        <v>85</v>
      </c>
    </row>
    <row r="148" spans="2:65" s="12" customFormat="1" ht="13.5">
      <c r="B148" s="218"/>
      <c r="C148" s="219"/>
      <c r="D148" s="215" t="s">
        <v>158</v>
      </c>
      <c r="E148" s="220" t="s">
        <v>22</v>
      </c>
      <c r="F148" s="221" t="s">
        <v>345</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346</v>
      </c>
      <c r="G149" s="230"/>
      <c r="H149" s="233">
        <v>147.19999999999999</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2" customFormat="1" ht="13.5">
      <c r="B150" s="218"/>
      <c r="C150" s="219"/>
      <c r="D150" s="215" t="s">
        <v>158</v>
      </c>
      <c r="E150" s="220" t="s">
        <v>22</v>
      </c>
      <c r="F150" s="221" t="s">
        <v>347</v>
      </c>
      <c r="G150" s="219"/>
      <c r="H150" s="222" t="s">
        <v>22</v>
      </c>
      <c r="I150" s="223"/>
      <c r="J150" s="219"/>
      <c r="K150" s="219"/>
      <c r="L150" s="224"/>
      <c r="M150" s="225"/>
      <c r="N150" s="226"/>
      <c r="O150" s="226"/>
      <c r="P150" s="226"/>
      <c r="Q150" s="226"/>
      <c r="R150" s="226"/>
      <c r="S150" s="226"/>
      <c r="T150" s="227"/>
      <c r="AT150" s="228" t="s">
        <v>158</v>
      </c>
      <c r="AU150" s="228" t="s">
        <v>85</v>
      </c>
      <c r="AV150" s="12" t="s">
        <v>24</v>
      </c>
      <c r="AW150" s="12" t="s">
        <v>39</v>
      </c>
      <c r="AX150" s="12" t="s">
        <v>76</v>
      </c>
      <c r="AY150" s="228" t="s">
        <v>146</v>
      </c>
    </row>
    <row r="151" spans="2:65" s="12" customFormat="1" ht="13.5">
      <c r="B151" s="218"/>
      <c r="C151" s="219"/>
      <c r="D151" s="215" t="s">
        <v>158</v>
      </c>
      <c r="E151" s="220" t="s">
        <v>22</v>
      </c>
      <c r="F151" s="221" t="s">
        <v>345</v>
      </c>
      <c r="G151" s="219"/>
      <c r="H151" s="222" t="s">
        <v>22</v>
      </c>
      <c r="I151" s="223"/>
      <c r="J151" s="219"/>
      <c r="K151" s="219"/>
      <c r="L151" s="224"/>
      <c r="M151" s="225"/>
      <c r="N151" s="226"/>
      <c r="O151" s="226"/>
      <c r="P151" s="226"/>
      <c r="Q151" s="226"/>
      <c r="R151" s="226"/>
      <c r="S151" s="226"/>
      <c r="T151" s="227"/>
      <c r="AT151" s="228" t="s">
        <v>158</v>
      </c>
      <c r="AU151" s="228" t="s">
        <v>85</v>
      </c>
      <c r="AV151" s="12" t="s">
        <v>24</v>
      </c>
      <c r="AW151" s="12" t="s">
        <v>39</v>
      </c>
      <c r="AX151" s="12" t="s">
        <v>76</v>
      </c>
      <c r="AY151" s="228" t="s">
        <v>146</v>
      </c>
    </row>
    <row r="152" spans="2:65" s="12" customFormat="1" ht="13.5">
      <c r="B152" s="218"/>
      <c r="C152" s="219"/>
      <c r="D152" s="215" t="s">
        <v>158</v>
      </c>
      <c r="E152" s="220" t="s">
        <v>22</v>
      </c>
      <c r="F152" s="221" t="s">
        <v>348</v>
      </c>
      <c r="G152" s="219"/>
      <c r="H152" s="222" t="s">
        <v>22</v>
      </c>
      <c r="I152" s="223"/>
      <c r="J152" s="219"/>
      <c r="K152" s="219"/>
      <c r="L152" s="224"/>
      <c r="M152" s="225"/>
      <c r="N152" s="226"/>
      <c r="O152" s="226"/>
      <c r="P152" s="226"/>
      <c r="Q152" s="226"/>
      <c r="R152" s="226"/>
      <c r="S152" s="226"/>
      <c r="T152" s="227"/>
      <c r="AT152" s="228" t="s">
        <v>158</v>
      </c>
      <c r="AU152" s="228" t="s">
        <v>85</v>
      </c>
      <c r="AV152" s="12" t="s">
        <v>24</v>
      </c>
      <c r="AW152" s="12" t="s">
        <v>39</v>
      </c>
      <c r="AX152" s="12" t="s">
        <v>76</v>
      </c>
      <c r="AY152" s="228" t="s">
        <v>146</v>
      </c>
    </row>
    <row r="153" spans="2:65" s="13" customFormat="1" ht="13.5">
      <c r="B153" s="229"/>
      <c r="C153" s="230"/>
      <c r="D153" s="215" t="s">
        <v>158</v>
      </c>
      <c r="E153" s="231" t="s">
        <v>22</v>
      </c>
      <c r="F153" s="232" t="s">
        <v>349</v>
      </c>
      <c r="G153" s="230"/>
      <c r="H153" s="233">
        <v>153.80000000000001</v>
      </c>
      <c r="I153" s="234"/>
      <c r="J153" s="230"/>
      <c r="K153" s="230"/>
      <c r="L153" s="235"/>
      <c r="M153" s="236"/>
      <c r="N153" s="237"/>
      <c r="O153" s="237"/>
      <c r="P153" s="237"/>
      <c r="Q153" s="237"/>
      <c r="R153" s="237"/>
      <c r="S153" s="237"/>
      <c r="T153" s="238"/>
      <c r="AT153" s="239" t="s">
        <v>158</v>
      </c>
      <c r="AU153" s="239" t="s">
        <v>85</v>
      </c>
      <c r="AV153" s="13" t="s">
        <v>85</v>
      </c>
      <c r="AW153" s="13" t="s">
        <v>39</v>
      </c>
      <c r="AX153" s="13" t="s">
        <v>76</v>
      </c>
      <c r="AY153" s="239" t="s">
        <v>146</v>
      </c>
    </row>
    <row r="154" spans="2:65" s="12" customFormat="1" ht="13.5">
      <c r="B154" s="218"/>
      <c r="C154" s="219"/>
      <c r="D154" s="215" t="s">
        <v>158</v>
      </c>
      <c r="E154" s="220" t="s">
        <v>22</v>
      </c>
      <c r="F154" s="221" t="s">
        <v>347</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2" customFormat="1" ht="13.5">
      <c r="B155" s="218"/>
      <c r="C155" s="219"/>
      <c r="D155" s="215" t="s">
        <v>158</v>
      </c>
      <c r="E155" s="220" t="s">
        <v>22</v>
      </c>
      <c r="F155" s="221" t="s">
        <v>350</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3" customFormat="1" ht="13.5">
      <c r="B156" s="229"/>
      <c r="C156" s="230"/>
      <c r="D156" s="215" t="s">
        <v>158</v>
      </c>
      <c r="E156" s="231" t="s">
        <v>22</v>
      </c>
      <c r="F156" s="232" t="s">
        <v>351</v>
      </c>
      <c r="G156" s="230"/>
      <c r="H156" s="233">
        <v>19</v>
      </c>
      <c r="I156" s="234"/>
      <c r="J156" s="230"/>
      <c r="K156" s="230"/>
      <c r="L156" s="235"/>
      <c r="M156" s="236"/>
      <c r="N156" s="237"/>
      <c r="O156" s="237"/>
      <c r="P156" s="237"/>
      <c r="Q156" s="237"/>
      <c r="R156" s="237"/>
      <c r="S156" s="237"/>
      <c r="T156" s="238"/>
      <c r="AT156" s="239" t="s">
        <v>158</v>
      </c>
      <c r="AU156" s="239" t="s">
        <v>85</v>
      </c>
      <c r="AV156" s="13" t="s">
        <v>85</v>
      </c>
      <c r="AW156" s="13" t="s">
        <v>39</v>
      </c>
      <c r="AX156" s="13" t="s">
        <v>76</v>
      </c>
      <c r="AY156" s="239" t="s">
        <v>146</v>
      </c>
    </row>
    <row r="157" spans="2:65" s="12" customFormat="1" ht="13.5">
      <c r="B157" s="218"/>
      <c r="C157" s="219"/>
      <c r="D157" s="215" t="s">
        <v>158</v>
      </c>
      <c r="E157" s="220" t="s">
        <v>22</v>
      </c>
      <c r="F157" s="221" t="s">
        <v>347</v>
      </c>
      <c r="G157" s="219"/>
      <c r="H157" s="222" t="s">
        <v>22</v>
      </c>
      <c r="I157" s="223"/>
      <c r="J157" s="219"/>
      <c r="K157" s="219"/>
      <c r="L157" s="224"/>
      <c r="M157" s="225"/>
      <c r="N157" s="226"/>
      <c r="O157" s="226"/>
      <c r="P157" s="226"/>
      <c r="Q157" s="226"/>
      <c r="R157" s="226"/>
      <c r="S157" s="226"/>
      <c r="T157" s="227"/>
      <c r="AT157" s="228" t="s">
        <v>158</v>
      </c>
      <c r="AU157" s="228" t="s">
        <v>85</v>
      </c>
      <c r="AV157" s="12" t="s">
        <v>24</v>
      </c>
      <c r="AW157" s="12" t="s">
        <v>39</v>
      </c>
      <c r="AX157" s="12" t="s">
        <v>76</v>
      </c>
      <c r="AY157" s="228" t="s">
        <v>146</v>
      </c>
    </row>
    <row r="158" spans="2:65" s="14" customFormat="1" ht="13.5">
      <c r="B158" s="240"/>
      <c r="C158" s="241"/>
      <c r="D158" s="242" t="s">
        <v>158</v>
      </c>
      <c r="E158" s="243" t="s">
        <v>22</v>
      </c>
      <c r="F158" s="244" t="s">
        <v>162</v>
      </c>
      <c r="G158" s="241"/>
      <c r="H158" s="245">
        <v>320</v>
      </c>
      <c r="I158" s="246"/>
      <c r="J158" s="241"/>
      <c r="K158" s="241"/>
      <c r="L158" s="247"/>
      <c r="M158" s="248"/>
      <c r="N158" s="249"/>
      <c r="O158" s="249"/>
      <c r="P158" s="249"/>
      <c r="Q158" s="249"/>
      <c r="R158" s="249"/>
      <c r="S158" s="249"/>
      <c r="T158" s="250"/>
      <c r="AT158" s="251" t="s">
        <v>158</v>
      </c>
      <c r="AU158" s="251" t="s">
        <v>85</v>
      </c>
      <c r="AV158" s="14" t="s">
        <v>154</v>
      </c>
      <c r="AW158" s="14" t="s">
        <v>39</v>
      </c>
      <c r="AX158" s="14" t="s">
        <v>24</v>
      </c>
      <c r="AY158" s="251" t="s">
        <v>146</v>
      </c>
    </row>
    <row r="159" spans="2:65" s="1" customFormat="1" ht="44.25" customHeight="1">
      <c r="B159" s="42"/>
      <c r="C159" s="203" t="s">
        <v>29</v>
      </c>
      <c r="D159" s="203" t="s">
        <v>149</v>
      </c>
      <c r="E159" s="204" t="s">
        <v>352</v>
      </c>
      <c r="F159" s="205" t="s">
        <v>353</v>
      </c>
      <c r="G159" s="206" t="s">
        <v>268</v>
      </c>
      <c r="H159" s="207">
        <v>1.6</v>
      </c>
      <c r="I159" s="208"/>
      <c r="J159" s="209">
        <f>ROUND(I159*H159,2)</f>
        <v>0</v>
      </c>
      <c r="K159" s="205" t="s">
        <v>153</v>
      </c>
      <c r="L159" s="62"/>
      <c r="M159" s="210" t="s">
        <v>22</v>
      </c>
      <c r="N159" s="211" t="s">
        <v>47</v>
      </c>
      <c r="O159" s="43"/>
      <c r="P159" s="212">
        <f>O159*H159</f>
        <v>0</v>
      </c>
      <c r="Q159" s="212">
        <v>0</v>
      </c>
      <c r="R159" s="212">
        <f>Q159*H159</f>
        <v>0</v>
      </c>
      <c r="S159" s="212">
        <v>0</v>
      </c>
      <c r="T159" s="213">
        <f>S159*H159</f>
        <v>0</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354</v>
      </c>
    </row>
    <row r="160" spans="2:65" s="1" customFormat="1" ht="175.5">
      <c r="B160" s="42"/>
      <c r="C160" s="64"/>
      <c r="D160" s="215" t="s">
        <v>156</v>
      </c>
      <c r="E160" s="64"/>
      <c r="F160" s="216" t="s">
        <v>344</v>
      </c>
      <c r="G160" s="64"/>
      <c r="H160" s="64"/>
      <c r="I160" s="173"/>
      <c r="J160" s="64"/>
      <c r="K160" s="64"/>
      <c r="L160" s="62"/>
      <c r="M160" s="217"/>
      <c r="N160" s="43"/>
      <c r="O160" s="43"/>
      <c r="P160" s="43"/>
      <c r="Q160" s="43"/>
      <c r="R160" s="43"/>
      <c r="S160" s="43"/>
      <c r="T160" s="79"/>
      <c r="AT160" s="25" t="s">
        <v>156</v>
      </c>
      <c r="AU160" s="25" t="s">
        <v>85</v>
      </c>
    </row>
    <row r="161" spans="2:65" s="12" customFormat="1" ht="13.5">
      <c r="B161" s="218"/>
      <c r="C161" s="219"/>
      <c r="D161" s="215" t="s">
        <v>158</v>
      </c>
      <c r="E161" s="220" t="s">
        <v>22</v>
      </c>
      <c r="F161" s="221" t="s">
        <v>355</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2" customFormat="1" ht="13.5">
      <c r="B162" s="218"/>
      <c r="C162" s="219"/>
      <c r="D162" s="215" t="s">
        <v>158</v>
      </c>
      <c r="E162" s="220" t="s">
        <v>22</v>
      </c>
      <c r="F162" s="221" t="s">
        <v>356</v>
      </c>
      <c r="G162" s="219"/>
      <c r="H162" s="222" t="s">
        <v>22</v>
      </c>
      <c r="I162" s="223"/>
      <c r="J162" s="219"/>
      <c r="K162" s="219"/>
      <c r="L162" s="224"/>
      <c r="M162" s="225"/>
      <c r="N162" s="226"/>
      <c r="O162" s="226"/>
      <c r="P162" s="226"/>
      <c r="Q162" s="226"/>
      <c r="R162" s="226"/>
      <c r="S162" s="226"/>
      <c r="T162" s="227"/>
      <c r="AT162" s="228" t="s">
        <v>158</v>
      </c>
      <c r="AU162" s="228" t="s">
        <v>85</v>
      </c>
      <c r="AV162" s="12" t="s">
        <v>24</v>
      </c>
      <c r="AW162" s="12" t="s">
        <v>39</v>
      </c>
      <c r="AX162" s="12" t="s">
        <v>76</v>
      </c>
      <c r="AY162" s="228" t="s">
        <v>146</v>
      </c>
    </row>
    <row r="163" spans="2:65" s="13" customFormat="1" ht="13.5">
      <c r="B163" s="229"/>
      <c r="C163" s="230"/>
      <c r="D163" s="215" t="s">
        <v>158</v>
      </c>
      <c r="E163" s="231" t="s">
        <v>22</v>
      </c>
      <c r="F163" s="232" t="s">
        <v>357</v>
      </c>
      <c r="G163" s="230"/>
      <c r="H163" s="233">
        <v>97.5</v>
      </c>
      <c r="I163" s="234"/>
      <c r="J163" s="230"/>
      <c r="K163" s="230"/>
      <c r="L163" s="235"/>
      <c r="M163" s="236"/>
      <c r="N163" s="237"/>
      <c r="O163" s="237"/>
      <c r="P163" s="237"/>
      <c r="Q163" s="237"/>
      <c r="R163" s="237"/>
      <c r="S163" s="237"/>
      <c r="T163" s="238"/>
      <c r="AT163" s="239" t="s">
        <v>158</v>
      </c>
      <c r="AU163" s="239" t="s">
        <v>85</v>
      </c>
      <c r="AV163" s="13" t="s">
        <v>85</v>
      </c>
      <c r="AW163" s="13" t="s">
        <v>39</v>
      </c>
      <c r="AX163" s="13" t="s">
        <v>76</v>
      </c>
      <c r="AY163" s="239" t="s">
        <v>146</v>
      </c>
    </row>
    <row r="164" spans="2:65" s="12" customFormat="1" ht="13.5">
      <c r="B164" s="218"/>
      <c r="C164" s="219"/>
      <c r="D164" s="215" t="s">
        <v>158</v>
      </c>
      <c r="E164" s="220" t="s">
        <v>22</v>
      </c>
      <c r="F164" s="221" t="s">
        <v>358</v>
      </c>
      <c r="G164" s="219"/>
      <c r="H164" s="222" t="s">
        <v>22</v>
      </c>
      <c r="I164" s="223"/>
      <c r="J164" s="219"/>
      <c r="K164" s="219"/>
      <c r="L164" s="224"/>
      <c r="M164" s="225"/>
      <c r="N164" s="226"/>
      <c r="O164" s="226"/>
      <c r="P164" s="226"/>
      <c r="Q164" s="226"/>
      <c r="R164" s="226"/>
      <c r="S164" s="226"/>
      <c r="T164" s="227"/>
      <c r="AT164" s="228" t="s">
        <v>158</v>
      </c>
      <c r="AU164" s="228" t="s">
        <v>85</v>
      </c>
      <c r="AV164" s="12" t="s">
        <v>24</v>
      </c>
      <c r="AW164" s="12" t="s">
        <v>39</v>
      </c>
      <c r="AX164" s="12" t="s">
        <v>76</v>
      </c>
      <c r="AY164" s="228" t="s">
        <v>146</v>
      </c>
    </row>
    <row r="165" spans="2:65" s="13" customFormat="1" ht="13.5">
      <c r="B165" s="229"/>
      <c r="C165" s="230"/>
      <c r="D165" s="215" t="s">
        <v>158</v>
      </c>
      <c r="E165" s="231" t="s">
        <v>22</v>
      </c>
      <c r="F165" s="232" t="s">
        <v>359</v>
      </c>
      <c r="G165" s="230"/>
      <c r="H165" s="233">
        <v>-95.9</v>
      </c>
      <c r="I165" s="234"/>
      <c r="J165" s="230"/>
      <c r="K165" s="230"/>
      <c r="L165" s="235"/>
      <c r="M165" s="236"/>
      <c r="N165" s="237"/>
      <c r="O165" s="237"/>
      <c r="P165" s="237"/>
      <c r="Q165" s="237"/>
      <c r="R165" s="237"/>
      <c r="S165" s="237"/>
      <c r="T165" s="238"/>
      <c r="AT165" s="239" t="s">
        <v>158</v>
      </c>
      <c r="AU165" s="239" t="s">
        <v>85</v>
      </c>
      <c r="AV165" s="13" t="s">
        <v>85</v>
      </c>
      <c r="AW165" s="13" t="s">
        <v>39</v>
      </c>
      <c r="AX165" s="13" t="s">
        <v>76</v>
      </c>
      <c r="AY165" s="239" t="s">
        <v>146</v>
      </c>
    </row>
    <row r="166" spans="2:65" s="14" customFormat="1" ht="13.5">
      <c r="B166" s="240"/>
      <c r="C166" s="241"/>
      <c r="D166" s="242" t="s">
        <v>158</v>
      </c>
      <c r="E166" s="243" t="s">
        <v>22</v>
      </c>
      <c r="F166" s="244" t="s">
        <v>162</v>
      </c>
      <c r="G166" s="241"/>
      <c r="H166" s="245">
        <v>1.5999999999999901</v>
      </c>
      <c r="I166" s="246"/>
      <c r="J166" s="241"/>
      <c r="K166" s="241"/>
      <c r="L166" s="247"/>
      <c r="M166" s="248"/>
      <c r="N166" s="249"/>
      <c r="O166" s="249"/>
      <c r="P166" s="249"/>
      <c r="Q166" s="249"/>
      <c r="R166" s="249"/>
      <c r="S166" s="249"/>
      <c r="T166" s="250"/>
      <c r="AT166" s="251" t="s">
        <v>158</v>
      </c>
      <c r="AU166" s="251" t="s">
        <v>85</v>
      </c>
      <c r="AV166" s="14" t="s">
        <v>154</v>
      </c>
      <c r="AW166" s="14" t="s">
        <v>39</v>
      </c>
      <c r="AX166" s="14" t="s">
        <v>24</v>
      </c>
      <c r="AY166" s="251" t="s">
        <v>146</v>
      </c>
    </row>
    <row r="167" spans="2:65" s="1" customFormat="1" ht="44.25" customHeight="1">
      <c r="B167" s="42"/>
      <c r="C167" s="203" t="s">
        <v>207</v>
      </c>
      <c r="D167" s="203" t="s">
        <v>149</v>
      </c>
      <c r="E167" s="204" t="s">
        <v>360</v>
      </c>
      <c r="F167" s="205" t="s">
        <v>361</v>
      </c>
      <c r="G167" s="206" t="s">
        <v>268</v>
      </c>
      <c r="H167" s="207">
        <v>193.96299999999999</v>
      </c>
      <c r="I167" s="208"/>
      <c r="J167" s="209">
        <f>ROUND(I167*H167,2)</f>
        <v>0</v>
      </c>
      <c r="K167" s="205" t="s">
        <v>153</v>
      </c>
      <c r="L167" s="62"/>
      <c r="M167" s="210" t="s">
        <v>22</v>
      </c>
      <c r="N167" s="211" t="s">
        <v>47</v>
      </c>
      <c r="O167" s="43"/>
      <c r="P167" s="212">
        <f>O167*H167</f>
        <v>0</v>
      </c>
      <c r="Q167" s="212">
        <v>0</v>
      </c>
      <c r="R167" s="212">
        <f>Q167*H167</f>
        <v>0</v>
      </c>
      <c r="S167" s="212">
        <v>0</v>
      </c>
      <c r="T167" s="213">
        <f>S167*H167</f>
        <v>0</v>
      </c>
      <c r="AR167" s="25" t="s">
        <v>154</v>
      </c>
      <c r="AT167" s="25" t="s">
        <v>149</v>
      </c>
      <c r="AU167" s="25" t="s">
        <v>85</v>
      </c>
      <c r="AY167" s="25" t="s">
        <v>146</v>
      </c>
      <c r="BE167" s="214">
        <f>IF(N167="základní",J167,0)</f>
        <v>0</v>
      </c>
      <c r="BF167" s="214">
        <f>IF(N167="snížená",J167,0)</f>
        <v>0</v>
      </c>
      <c r="BG167" s="214">
        <f>IF(N167="zákl. přenesená",J167,0)</f>
        <v>0</v>
      </c>
      <c r="BH167" s="214">
        <f>IF(N167="sníž. přenesená",J167,0)</f>
        <v>0</v>
      </c>
      <c r="BI167" s="214">
        <f>IF(N167="nulová",J167,0)</f>
        <v>0</v>
      </c>
      <c r="BJ167" s="25" t="s">
        <v>24</v>
      </c>
      <c r="BK167" s="214">
        <f>ROUND(I167*H167,2)</f>
        <v>0</v>
      </c>
      <c r="BL167" s="25" t="s">
        <v>154</v>
      </c>
      <c r="BM167" s="25" t="s">
        <v>362</v>
      </c>
    </row>
    <row r="168" spans="2:65" s="1" customFormat="1" ht="175.5">
      <c r="B168" s="42"/>
      <c r="C168" s="64"/>
      <c r="D168" s="215" t="s">
        <v>156</v>
      </c>
      <c r="E168" s="64"/>
      <c r="F168" s="216" t="s">
        <v>344</v>
      </c>
      <c r="G168" s="64"/>
      <c r="H168" s="64"/>
      <c r="I168" s="173"/>
      <c r="J168" s="64"/>
      <c r="K168" s="64"/>
      <c r="L168" s="62"/>
      <c r="M168" s="217"/>
      <c r="N168" s="43"/>
      <c r="O168" s="43"/>
      <c r="P168" s="43"/>
      <c r="Q168" s="43"/>
      <c r="R168" s="43"/>
      <c r="S168" s="43"/>
      <c r="T168" s="79"/>
      <c r="AT168" s="25" t="s">
        <v>156</v>
      </c>
      <c r="AU168" s="25" t="s">
        <v>85</v>
      </c>
    </row>
    <row r="169" spans="2:65" s="12" customFormat="1" ht="13.5">
      <c r="B169" s="218"/>
      <c r="C169" s="219"/>
      <c r="D169" s="215" t="s">
        <v>158</v>
      </c>
      <c r="E169" s="220" t="s">
        <v>22</v>
      </c>
      <c r="F169" s="221" t="s">
        <v>363</v>
      </c>
      <c r="G169" s="219"/>
      <c r="H169" s="222" t="s">
        <v>22</v>
      </c>
      <c r="I169" s="223"/>
      <c r="J169" s="219"/>
      <c r="K169" s="219"/>
      <c r="L169" s="224"/>
      <c r="M169" s="225"/>
      <c r="N169" s="226"/>
      <c r="O169" s="226"/>
      <c r="P169" s="226"/>
      <c r="Q169" s="226"/>
      <c r="R169" s="226"/>
      <c r="S169" s="226"/>
      <c r="T169" s="227"/>
      <c r="AT169" s="228" t="s">
        <v>158</v>
      </c>
      <c r="AU169" s="228" t="s">
        <v>85</v>
      </c>
      <c r="AV169" s="12" t="s">
        <v>24</v>
      </c>
      <c r="AW169" s="12" t="s">
        <v>39</v>
      </c>
      <c r="AX169" s="12" t="s">
        <v>76</v>
      </c>
      <c r="AY169" s="228" t="s">
        <v>146</v>
      </c>
    </row>
    <row r="170" spans="2:65" s="12" customFormat="1" ht="13.5">
      <c r="B170" s="218"/>
      <c r="C170" s="219"/>
      <c r="D170" s="215" t="s">
        <v>158</v>
      </c>
      <c r="E170" s="220" t="s">
        <v>22</v>
      </c>
      <c r="F170" s="221" t="s">
        <v>364</v>
      </c>
      <c r="G170" s="219"/>
      <c r="H170" s="222" t="s">
        <v>22</v>
      </c>
      <c r="I170" s="223"/>
      <c r="J170" s="219"/>
      <c r="K170" s="219"/>
      <c r="L170" s="224"/>
      <c r="M170" s="225"/>
      <c r="N170" s="226"/>
      <c r="O170" s="226"/>
      <c r="P170" s="226"/>
      <c r="Q170" s="226"/>
      <c r="R170" s="226"/>
      <c r="S170" s="226"/>
      <c r="T170" s="227"/>
      <c r="AT170" s="228" t="s">
        <v>158</v>
      </c>
      <c r="AU170" s="228" t="s">
        <v>85</v>
      </c>
      <c r="AV170" s="12" t="s">
        <v>24</v>
      </c>
      <c r="AW170" s="12" t="s">
        <v>39</v>
      </c>
      <c r="AX170" s="12" t="s">
        <v>76</v>
      </c>
      <c r="AY170" s="228" t="s">
        <v>146</v>
      </c>
    </row>
    <row r="171" spans="2:65" s="13" customFormat="1" ht="13.5">
      <c r="B171" s="229"/>
      <c r="C171" s="230"/>
      <c r="D171" s="215" t="s">
        <v>158</v>
      </c>
      <c r="E171" s="231" t="s">
        <v>22</v>
      </c>
      <c r="F171" s="232" t="s">
        <v>266</v>
      </c>
      <c r="G171" s="230"/>
      <c r="H171" s="233">
        <v>225</v>
      </c>
      <c r="I171" s="234"/>
      <c r="J171" s="230"/>
      <c r="K171" s="230"/>
      <c r="L171" s="235"/>
      <c r="M171" s="236"/>
      <c r="N171" s="237"/>
      <c r="O171" s="237"/>
      <c r="P171" s="237"/>
      <c r="Q171" s="237"/>
      <c r="R171" s="237"/>
      <c r="S171" s="237"/>
      <c r="T171" s="238"/>
      <c r="AT171" s="239" t="s">
        <v>158</v>
      </c>
      <c r="AU171" s="239" t="s">
        <v>85</v>
      </c>
      <c r="AV171" s="13" t="s">
        <v>85</v>
      </c>
      <c r="AW171" s="13" t="s">
        <v>39</v>
      </c>
      <c r="AX171" s="13" t="s">
        <v>76</v>
      </c>
      <c r="AY171" s="239" t="s">
        <v>146</v>
      </c>
    </row>
    <row r="172" spans="2:65" s="13" customFormat="1" ht="13.5">
      <c r="B172" s="229"/>
      <c r="C172" s="230"/>
      <c r="D172" s="215" t="s">
        <v>158</v>
      </c>
      <c r="E172" s="231" t="s">
        <v>22</v>
      </c>
      <c r="F172" s="232" t="s">
        <v>273</v>
      </c>
      <c r="G172" s="230"/>
      <c r="H172" s="233">
        <v>42.563000000000002</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3" customFormat="1" ht="13.5">
      <c r="B173" s="229"/>
      <c r="C173" s="230"/>
      <c r="D173" s="215" t="s">
        <v>158</v>
      </c>
      <c r="E173" s="231" t="s">
        <v>22</v>
      </c>
      <c r="F173" s="232" t="s">
        <v>365</v>
      </c>
      <c r="G173" s="230"/>
      <c r="H173" s="233">
        <v>-73.599999999999994</v>
      </c>
      <c r="I173" s="234"/>
      <c r="J173" s="230"/>
      <c r="K173" s="230"/>
      <c r="L173" s="235"/>
      <c r="M173" s="236"/>
      <c r="N173" s="237"/>
      <c r="O173" s="237"/>
      <c r="P173" s="237"/>
      <c r="Q173" s="237"/>
      <c r="R173" s="237"/>
      <c r="S173" s="237"/>
      <c r="T173" s="238"/>
      <c r="AT173" s="239" t="s">
        <v>158</v>
      </c>
      <c r="AU173" s="239" t="s">
        <v>85</v>
      </c>
      <c r="AV173" s="13" t="s">
        <v>85</v>
      </c>
      <c r="AW173" s="13" t="s">
        <v>39</v>
      </c>
      <c r="AX173" s="13" t="s">
        <v>76</v>
      </c>
      <c r="AY173" s="239" t="s">
        <v>146</v>
      </c>
    </row>
    <row r="174" spans="2:65" s="14" customFormat="1" ht="13.5">
      <c r="B174" s="240"/>
      <c r="C174" s="241"/>
      <c r="D174" s="242" t="s">
        <v>158</v>
      </c>
      <c r="E174" s="243" t="s">
        <v>22</v>
      </c>
      <c r="F174" s="244" t="s">
        <v>162</v>
      </c>
      <c r="G174" s="241"/>
      <c r="H174" s="245">
        <v>193.96299999999999</v>
      </c>
      <c r="I174" s="246"/>
      <c r="J174" s="241"/>
      <c r="K174" s="241"/>
      <c r="L174" s="247"/>
      <c r="M174" s="248"/>
      <c r="N174" s="249"/>
      <c r="O174" s="249"/>
      <c r="P174" s="249"/>
      <c r="Q174" s="249"/>
      <c r="R174" s="249"/>
      <c r="S174" s="249"/>
      <c r="T174" s="250"/>
      <c r="AT174" s="251" t="s">
        <v>158</v>
      </c>
      <c r="AU174" s="251" t="s">
        <v>85</v>
      </c>
      <c r="AV174" s="14" t="s">
        <v>154</v>
      </c>
      <c r="AW174" s="14" t="s">
        <v>39</v>
      </c>
      <c r="AX174" s="14" t="s">
        <v>24</v>
      </c>
      <c r="AY174" s="251" t="s">
        <v>146</v>
      </c>
    </row>
    <row r="175" spans="2:65" s="1" customFormat="1" ht="44.25" customHeight="1">
      <c r="B175" s="42"/>
      <c r="C175" s="203" t="s">
        <v>211</v>
      </c>
      <c r="D175" s="203" t="s">
        <v>149</v>
      </c>
      <c r="E175" s="204" t="s">
        <v>366</v>
      </c>
      <c r="F175" s="205" t="s">
        <v>367</v>
      </c>
      <c r="G175" s="206" t="s">
        <v>268</v>
      </c>
      <c r="H175" s="207">
        <v>2909.4450000000002</v>
      </c>
      <c r="I175" s="208"/>
      <c r="J175" s="209">
        <f>ROUND(I175*H175,2)</f>
        <v>0</v>
      </c>
      <c r="K175" s="205" t="s">
        <v>153</v>
      </c>
      <c r="L175" s="62"/>
      <c r="M175" s="210" t="s">
        <v>22</v>
      </c>
      <c r="N175" s="211" t="s">
        <v>47</v>
      </c>
      <c r="O175" s="43"/>
      <c r="P175" s="212">
        <f>O175*H175</f>
        <v>0</v>
      </c>
      <c r="Q175" s="212">
        <v>0</v>
      </c>
      <c r="R175" s="212">
        <f>Q175*H175</f>
        <v>0</v>
      </c>
      <c r="S175" s="212">
        <v>0</v>
      </c>
      <c r="T175" s="213">
        <f>S175*H175</f>
        <v>0</v>
      </c>
      <c r="AR175" s="25" t="s">
        <v>154</v>
      </c>
      <c r="AT175" s="25" t="s">
        <v>149</v>
      </c>
      <c r="AU175" s="25" t="s">
        <v>85</v>
      </c>
      <c r="AY175" s="25" t="s">
        <v>146</v>
      </c>
      <c r="BE175" s="214">
        <f>IF(N175="základní",J175,0)</f>
        <v>0</v>
      </c>
      <c r="BF175" s="214">
        <f>IF(N175="snížená",J175,0)</f>
        <v>0</v>
      </c>
      <c r="BG175" s="214">
        <f>IF(N175="zákl. přenesená",J175,0)</f>
        <v>0</v>
      </c>
      <c r="BH175" s="214">
        <f>IF(N175="sníž. přenesená",J175,0)</f>
        <v>0</v>
      </c>
      <c r="BI175" s="214">
        <f>IF(N175="nulová",J175,0)</f>
        <v>0</v>
      </c>
      <c r="BJ175" s="25" t="s">
        <v>24</v>
      </c>
      <c r="BK175" s="214">
        <f>ROUND(I175*H175,2)</f>
        <v>0</v>
      </c>
      <c r="BL175" s="25" t="s">
        <v>154</v>
      </c>
      <c r="BM175" s="25" t="s">
        <v>368</v>
      </c>
    </row>
    <row r="176" spans="2:65" s="1" customFormat="1" ht="175.5">
      <c r="B176" s="42"/>
      <c r="C176" s="64"/>
      <c r="D176" s="215" t="s">
        <v>156</v>
      </c>
      <c r="E176" s="64"/>
      <c r="F176" s="216" t="s">
        <v>344</v>
      </c>
      <c r="G176" s="64"/>
      <c r="H176" s="64"/>
      <c r="I176" s="173"/>
      <c r="J176" s="64"/>
      <c r="K176" s="64"/>
      <c r="L176" s="62"/>
      <c r="M176" s="217"/>
      <c r="N176" s="43"/>
      <c r="O176" s="43"/>
      <c r="P176" s="43"/>
      <c r="Q176" s="43"/>
      <c r="R176" s="43"/>
      <c r="S176" s="43"/>
      <c r="T176" s="79"/>
      <c r="AT176" s="25" t="s">
        <v>156</v>
      </c>
      <c r="AU176" s="25" t="s">
        <v>85</v>
      </c>
    </row>
    <row r="177" spans="2:65" s="12" customFormat="1" ht="13.5">
      <c r="B177" s="218"/>
      <c r="C177" s="219"/>
      <c r="D177" s="215" t="s">
        <v>158</v>
      </c>
      <c r="E177" s="220" t="s">
        <v>22</v>
      </c>
      <c r="F177" s="221" t="s">
        <v>369</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2" customFormat="1" ht="13.5">
      <c r="B178" s="218"/>
      <c r="C178" s="219"/>
      <c r="D178" s="215" t="s">
        <v>158</v>
      </c>
      <c r="E178" s="220" t="s">
        <v>22</v>
      </c>
      <c r="F178" s="221" t="s">
        <v>370</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371</v>
      </c>
      <c r="G179" s="230"/>
      <c r="H179" s="233">
        <v>2909.4450000000002</v>
      </c>
      <c r="I179" s="234"/>
      <c r="J179" s="230"/>
      <c r="K179" s="230"/>
      <c r="L179" s="235"/>
      <c r="M179" s="236"/>
      <c r="N179" s="237"/>
      <c r="O179" s="237"/>
      <c r="P179" s="237"/>
      <c r="Q179" s="237"/>
      <c r="R179" s="237"/>
      <c r="S179" s="237"/>
      <c r="T179" s="238"/>
      <c r="AT179" s="239" t="s">
        <v>158</v>
      </c>
      <c r="AU179" s="239" t="s">
        <v>85</v>
      </c>
      <c r="AV179" s="13" t="s">
        <v>85</v>
      </c>
      <c r="AW179" s="13" t="s">
        <v>39</v>
      </c>
      <c r="AX179" s="13" t="s">
        <v>76</v>
      </c>
      <c r="AY179" s="239" t="s">
        <v>146</v>
      </c>
    </row>
    <row r="180" spans="2:65" s="14" customFormat="1" ht="13.5">
      <c r="B180" s="240"/>
      <c r="C180" s="241"/>
      <c r="D180" s="242" t="s">
        <v>158</v>
      </c>
      <c r="E180" s="243" t="s">
        <v>22</v>
      </c>
      <c r="F180" s="244" t="s">
        <v>162</v>
      </c>
      <c r="G180" s="241"/>
      <c r="H180" s="245">
        <v>2909.4450000000002</v>
      </c>
      <c r="I180" s="246"/>
      <c r="J180" s="241"/>
      <c r="K180" s="241"/>
      <c r="L180" s="247"/>
      <c r="M180" s="248"/>
      <c r="N180" s="249"/>
      <c r="O180" s="249"/>
      <c r="P180" s="249"/>
      <c r="Q180" s="249"/>
      <c r="R180" s="249"/>
      <c r="S180" s="249"/>
      <c r="T180" s="250"/>
      <c r="AT180" s="251" t="s">
        <v>158</v>
      </c>
      <c r="AU180" s="251" t="s">
        <v>85</v>
      </c>
      <c r="AV180" s="14" t="s">
        <v>154</v>
      </c>
      <c r="AW180" s="14" t="s">
        <v>39</v>
      </c>
      <c r="AX180" s="14" t="s">
        <v>24</v>
      </c>
      <c r="AY180" s="251" t="s">
        <v>146</v>
      </c>
    </row>
    <row r="181" spans="2:65" s="1" customFormat="1" ht="31.5" customHeight="1">
      <c r="B181" s="42"/>
      <c r="C181" s="203" t="s">
        <v>215</v>
      </c>
      <c r="D181" s="203" t="s">
        <v>149</v>
      </c>
      <c r="E181" s="204" t="s">
        <v>372</v>
      </c>
      <c r="F181" s="205" t="s">
        <v>373</v>
      </c>
      <c r="G181" s="206" t="s">
        <v>268</v>
      </c>
      <c r="H181" s="207">
        <v>174.4</v>
      </c>
      <c r="I181" s="208"/>
      <c r="J181" s="209">
        <f>ROUND(I181*H181,2)</f>
        <v>0</v>
      </c>
      <c r="K181" s="205" t="s">
        <v>153</v>
      </c>
      <c r="L181" s="62"/>
      <c r="M181" s="210" t="s">
        <v>22</v>
      </c>
      <c r="N181" s="211" t="s">
        <v>47</v>
      </c>
      <c r="O181" s="43"/>
      <c r="P181" s="212">
        <f>O181*H181</f>
        <v>0</v>
      </c>
      <c r="Q181" s="212">
        <v>0</v>
      </c>
      <c r="R181" s="212">
        <f>Q181*H181</f>
        <v>0</v>
      </c>
      <c r="S181" s="212">
        <v>0</v>
      </c>
      <c r="T181" s="213">
        <f>S181*H181</f>
        <v>0</v>
      </c>
      <c r="AR181" s="25" t="s">
        <v>154</v>
      </c>
      <c r="AT181" s="25" t="s">
        <v>149</v>
      </c>
      <c r="AU181" s="25" t="s">
        <v>85</v>
      </c>
      <c r="AY181" s="25" t="s">
        <v>146</v>
      </c>
      <c r="BE181" s="214">
        <f>IF(N181="základní",J181,0)</f>
        <v>0</v>
      </c>
      <c r="BF181" s="214">
        <f>IF(N181="snížená",J181,0)</f>
        <v>0</v>
      </c>
      <c r="BG181" s="214">
        <f>IF(N181="zákl. přenesená",J181,0)</f>
        <v>0</v>
      </c>
      <c r="BH181" s="214">
        <f>IF(N181="sníž. přenesená",J181,0)</f>
        <v>0</v>
      </c>
      <c r="BI181" s="214">
        <f>IF(N181="nulová",J181,0)</f>
        <v>0</v>
      </c>
      <c r="BJ181" s="25" t="s">
        <v>24</v>
      </c>
      <c r="BK181" s="214">
        <f>ROUND(I181*H181,2)</f>
        <v>0</v>
      </c>
      <c r="BL181" s="25" t="s">
        <v>154</v>
      </c>
      <c r="BM181" s="25" t="s">
        <v>374</v>
      </c>
    </row>
    <row r="182" spans="2:65" s="1" customFormat="1" ht="148.5">
      <c r="B182" s="42"/>
      <c r="C182" s="64"/>
      <c r="D182" s="215" t="s">
        <v>156</v>
      </c>
      <c r="E182" s="64"/>
      <c r="F182" s="216" t="s">
        <v>375</v>
      </c>
      <c r="G182" s="64"/>
      <c r="H182" s="64"/>
      <c r="I182" s="173"/>
      <c r="J182" s="64"/>
      <c r="K182" s="64"/>
      <c r="L182" s="62"/>
      <c r="M182" s="217"/>
      <c r="N182" s="43"/>
      <c r="O182" s="43"/>
      <c r="P182" s="43"/>
      <c r="Q182" s="43"/>
      <c r="R182" s="43"/>
      <c r="S182" s="43"/>
      <c r="T182" s="79"/>
      <c r="AT182" s="25" t="s">
        <v>156</v>
      </c>
      <c r="AU182" s="25" t="s">
        <v>85</v>
      </c>
    </row>
    <row r="183" spans="2:65" s="12" customFormat="1" ht="13.5">
      <c r="B183" s="218"/>
      <c r="C183" s="219"/>
      <c r="D183" s="215" t="s">
        <v>158</v>
      </c>
      <c r="E183" s="220" t="s">
        <v>22</v>
      </c>
      <c r="F183" s="221" t="s">
        <v>376</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3" customFormat="1" ht="13.5">
      <c r="B184" s="229"/>
      <c r="C184" s="230"/>
      <c r="D184" s="215" t="s">
        <v>158</v>
      </c>
      <c r="E184" s="231" t="s">
        <v>22</v>
      </c>
      <c r="F184" s="232" t="s">
        <v>377</v>
      </c>
      <c r="G184" s="230"/>
      <c r="H184" s="233">
        <v>153.80000000000001</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3" customFormat="1" ht="13.5">
      <c r="B185" s="229"/>
      <c r="C185" s="230"/>
      <c r="D185" s="215" t="s">
        <v>158</v>
      </c>
      <c r="E185" s="231" t="s">
        <v>22</v>
      </c>
      <c r="F185" s="232" t="s">
        <v>378</v>
      </c>
      <c r="G185" s="230"/>
      <c r="H185" s="233">
        <v>19</v>
      </c>
      <c r="I185" s="234"/>
      <c r="J185" s="230"/>
      <c r="K185" s="230"/>
      <c r="L185" s="235"/>
      <c r="M185" s="236"/>
      <c r="N185" s="237"/>
      <c r="O185" s="237"/>
      <c r="P185" s="237"/>
      <c r="Q185" s="237"/>
      <c r="R185" s="237"/>
      <c r="S185" s="237"/>
      <c r="T185" s="238"/>
      <c r="AT185" s="239" t="s">
        <v>158</v>
      </c>
      <c r="AU185" s="239" t="s">
        <v>85</v>
      </c>
      <c r="AV185" s="13" t="s">
        <v>85</v>
      </c>
      <c r="AW185" s="13" t="s">
        <v>39</v>
      </c>
      <c r="AX185" s="13" t="s">
        <v>76</v>
      </c>
      <c r="AY185" s="239" t="s">
        <v>146</v>
      </c>
    </row>
    <row r="186" spans="2:65" s="13" customFormat="1" ht="13.5">
      <c r="B186" s="229"/>
      <c r="C186" s="230"/>
      <c r="D186" s="215" t="s">
        <v>158</v>
      </c>
      <c r="E186" s="231" t="s">
        <v>22</v>
      </c>
      <c r="F186" s="232" t="s">
        <v>379</v>
      </c>
      <c r="G186" s="230"/>
      <c r="H186" s="233">
        <v>1.6</v>
      </c>
      <c r="I186" s="234"/>
      <c r="J186" s="230"/>
      <c r="K186" s="230"/>
      <c r="L186" s="235"/>
      <c r="M186" s="236"/>
      <c r="N186" s="237"/>
      <c r="O186" s="237"/>
      <c r="P186" s="237"/>
      <c r="Q186" s="237"/>
      <c r="R186" s="237"/>
      <c r="S186" s="237"/>
      <c r="T186" s="238"/>
      <c r="AT186" s="239" t="s">
        <v>158</v>
      </c>
      <c r="AU186" s="239" t="s">
        <v>85</v>
      </c>
      <c r="AV186" s="13" t="s">
        <v>85</v>
      </c>
      <c r="AW186" s="13" t="s">
        <v>39</v>
      </c>
      <c r="AX186" s="13" t="s">
        <v>76</v>
      </c>
      <c r="AY186" s="239" t="s">
        <v>146</v>
      </c>
    </row>
    <row r="187" spans="2:65" s="14" customFormat="1" ht="13.5">
      <c r="B187" s="240"/>
      <c r="C187" s="241"/>
      <c r="D187" s="242" t="s">
        <v>158</v>
      </c>
      <c r="E187" s="243" t="s">
        <v>22</v>
      </c>
      <c r="F187" s="244" t="s">
        <v>162</v>
      </c>
      <c r="G187" s="241"/>
      <c r="H187" s="245">
        <v>174.4</v>
      </c>
      <c r="I187" s="246"/>
      <c r="J187" s="241"/>
      <c r="K187" s="241"/>
      <c r="L187" s="247"/>
      <c r="M187" s="248"/>
      <c r="N187" s="249"/>
      <c r="O187" s="249"/>
      <c r="P187" s="249"/>
      <c r="Q187" s="249"/>
      <c r="R187" s="249"/>
      <c r="S187" s="249"/>
      <c r="T187" s="250"/>
      <c r="AT187" s="251" t="s">
        <v>158</v>
      </c>
      <c r="AU187" s="251" t="s">
        <v>85</v>
      </c>
      <c r="AV187" s="14" t="s">
        <v>154</v>
      </c>
      <c r="AW187" s="14" t="s">
        <v>39</v>
      </c>
      <c r="AX187" s="14" t="s">
        <v>24</v>
      </c>
      <c r="AY187" s="251" t="s">
        <v>146</v>
      </c>
    </row>
    <row r="188" spans="2:65" s="1" customFormat="1" ht="44.25" customHeight="1">
      <c r="B188" s="42"/>
      <c r="C188" s="203" t="s">
        <v>220</v>
      </c>
      <c r="D188" s="203" t="s">
        <v>149</v>
      </c>
      <c r="E188" s="204" t="s">
        <v>380</v>
      </c>
      <c r="F188" s="205" t="s">
        <v>381</v>
      </c>
      <c r="G188" s="206" t="s">
        <v>268</v>
      </c>
      <c r="H188" s="207">
        <v>73.599999999999994</v>
      </c>
      <c r="I188" s="208"/>
      <c r="J188" s="209">
        <f>ROUND(I188*H188,2)</f>
        <v>0</v>
      </c>
      <c r="K188" s="205" t="s">
        <v>153</v>
      </c>
      <c r="L188" s="62"/>
      <c r="M188" s="210" t="s">
        <v>22</v>
      </c>
      <c r="N188" s="211" t="s">
        <v>47</v>
      </c>
      <c r="O188" s="43"/>
      <c r="P188" s="212">
        <f>O188*H188</f>
        <v>0</v>
      </c>
      <c r="Q188" s="212">
        <v>0</v>
      </c>
      <c r="R188" s="212">
        <f>Q188*H188</f>
        <v>0</v>
      </c>
      <c r="S188" s="212">
        <v>0</v>
      </c>
      <c r="T188" s="213">
        <f>S188*H188</f>
        <v>0</v>
      </c>
      <c r="AR188" s="25" t="s">
        <v>154</v>
      </c>
      <c r="AT188" s="25" t="s">
        <v>149</v>
      </c>
      <c r="AU188" s="25" t="s">
        <v>85</v>
      </c>
      <c r="AY188" s="25" t="s">
        <v>146</v>
      </c>
      <c r="BE188" s="214">
        <f>IF(N188="základní",J188,0)</f>
        <v>0</v>
      </c>
      <c r="BF188" s="214">
        <f>IF(N188="snížená",J188,0)</f>
        <v>0</v>
      </c>
      <c r="BG188" s="214">
        <f>IF(N188="zákl. přenesená",J188,0)</f>
        <v>0</v>
      </c>
      <c r="BH188" s="214">
        <f>IF(N188="sníž. přenesená",J188,0)</f>
        <v>0</v>
      </c>
      <c r="BI188" s="214">
        <f>IF(N188="nulová",J188,0)</f>
        <v>0</v>
      </c>
      <c r="BJ188" s="25" t="s">
        <v>24</v>
      </c>
      <c r="BK188" s="214">
        <f>ROUND(I188*H188,2)</f>
        <v>0</v>
      </c>
      <c r="BL188" s="25" t="s">
        <v>154</v>
      </c>
      <c r="BM188" s="25" t="s">
        <v>382</v>
      </c>
    </row>
    <row r="189" spans="2:65" s="1" customFormat="1" ht="175.5">
      <c r="B189" s="42"/>
      <c r="C189" s="64"/>
      <c r="D189" s="215" t="s">
        <v>156</v>
      </c>
      <c r="E189" s="64"/>
      <c r="F189" s="216" t="s">
        <v>383</v>
      </c>
      <c r="G189" s="64"/>
      <c r="H189" s="64"/>
      <c r="I189" s="173"/>
      <c r="J189" s="64"/>
      <c r="K189" s="64"/>
      <c r="L189" s="62"/>
      <c r="M189" s="217"/>
      <c r="N189" s="43"/>
      <c r="O189" s="43"/>
      <c r="P189" s="43"/>
      <c r="Q189" s="43"/>
      <c r="R189" s="43"/>
      <c r="S189" s="43"/>
      <c r="T189" s="79"/>
      <c r="AT189" s="25" t="s">
        <v>156</v>
      </c>
      <c r="AU189" s="25" t="s">
        <v>85</v>
      </c>
    </row>
    <row r="190" spans="2:65" s="1" customFormat="1" ht="27">
      <c r="B190" s="42"/>
      <c r="C190" s="64"/>
      <c r="D190" s="215" t="s">
        <v>166</v>
      </c>
      <c r="E190" s="64"/>
      <c r="F190" s="216" t="s">
        <v>384</v>
      </c>
      <c r="G190" s="64"/>
      <c r="H190" s="64"/>
      <c r="I190" s="173"/>
      <c r="J190" s="64"/>
      <c r="K190" s="64"/>
      <c r="L190" s="62"/>
      <c r="M190" s="217"/>
      <c r="N190" s="43"/>
      <c r="O190" s="43"/>
      <c r="P190" s="43"/>
      <c r="Q190" s="43"/>
      <c r="R190" s="43"/>
      <c r="S190" s="43"/>
      <c r="T190" s="79"/>
      <c r="AT190" s="25" t="s">
        <v>166</v>
      </c>
      <c r="AU190" s="25" t="s">
        <v>85</v>
      </c>
    </row>
    <row r="191" spans="2:65" s="12" customFormat="1" ht="13.5">
      <c r="B191" s="218"/>
      <c r="C191" s="219"/>
      <c r="D191" s="215" t="s">
        <v>158</v>
      </c>
      <c r="E191" s="220" t="s">
        <v>22</v>
      </c>
      <c r="F191" s="221" t="s">
        <v>299</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2" customFormat="1" ht="13.5">
      <c r="B192" s="218"/>
      <c r="C192" s="219"/>
      <c r="D192" s="215" t="s">
        <v>158</v>
      </c>
      <c r="E192" s="220" t="s">
        <v>22</v>
      </c>
      <c r="F192" s="221" t="s">
        <v>300</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3" customFormat="1" ht="13.5">
      <c r="B193" s="229"/>
      <c r="C193" s="230"/>
      <c r="D193" s="215" t="s">
        <v>158</v>
      </c>
      <c r="E193" s="231" t="s">
        <v>22</v>
      </c>
      <c r="F193" s="232" t="s">
        <v>385</v>
      </c>
      <c r="G193" s="230"/>
      <c r="H193" s="233">
        <v>73.599999999999994</v>
      </c>
      <c r="I193" s="234"/>
      <c r="J193" s="230"/>
      <c r="K193" s="230"/>
      <c r="L193" s="235"/>
      <c r="M193" s="236"/>
      <c r="N193" s="237"/>
      <c r="O193" s="237"/>
      <c r="P193" s="237"/>
      <c r="Q193" s="237"/>
      <c r="R193" s="237"/>
      <c r="S193" s="237"/>
      <c r="T193" s="238"/>
      <c r="AT193" s="239" t="s">
        <v>158</v>
      </c>
      <c r="AU193" s="239" t="s">
        <v>85</v>
      </c>
      <c r="AV193" s="13" t="s">
        <v>85</v>
      </c>
      <c r="AW193" s="13" t="s">
        <v>39</v>
      </c>
      <c r="AX193" s="13" t="s">
        <v>76</v>
      </c>
      <c r="AY193" s="239" t="s">
        <v>146</v>
      </c>
    </row>
    <row r="194" spans="2:65" s="14" customFormat="1" ht="13.5">
      <c r="B194" s="240"/>
      <c r="C194" s="241"/>
      <c r="D194" s="242" t="s">
        <v>158</v>
      </c>
      <c r="E194" s="243" t="s">
        <v>279</v>
      </c>
      <c r="F194" s="244" t="s">
        <v>162</v>
      </c>
      <c r="G194" s="241"/>
      <c r="H194" s="245">
        <v>73.599999999999994</v>
      </c>
      <c r="I194" s="246"/>
      <c r="J194" s="241"/>
      <c r="K194" s="241"/>
      <c r="L194" s="247"/>
      <c r="M194" s="248"/>
      <c r="N194" s="249"/>
      <c r="O194" s="249"/>
      <c r="P194" s="249"/>
      <c r="Q194" s="249"/>
      <c r="R194" s="249"/>
      <c r="S194" s="249"/>
      <c r="T194" s="250"/>
      <c r="AT194" s="251" t="s">
        <v>158</v>
      </c>
      <c r="AU194" s="251" t="s">
        <v>85</v>
      </c>
      <c r="AV194" s="14" t="s">
        <v>154</v>
      </c>
      <c r="AW194" s="14" t="s">
        <v>39</v>
      </c>
      <c r="AX194" s="14" t="s">
        <v>24</v>
      </c>
      <c r="AY194" s="251" t="s">
        <v>146</v>
      </c>
    </row>
    <row r="195" spans="2:65" s="1" customFormat="1" ht="22.5" customHeight="1">
      <c r="B195" s="42"/>
      <c r="C195" s="203" t="s">
        <v>10</v>
      </c>
      <c r="D195" s="203" t="s">
        <v>149</v>
      </c>
      <c r="E195" s="204" t="s">
        <v>386</v>
      </c>
      <c r="F195" s="205" t="s">
        <v>387</v>
      </c>
      <c r="G195" s="206" t="s">
        <v>268</v>
      </c>
      <c r="H195" s="207">
        <v>267.56299999999999</v>
      </c>
      <c r="I195" s="208"/>
      <c r="J195" s="209">
        <f>ROUND(I195*H195,2)</f>
        <v>0</v>
      </c>
      <c r="K195" s="205" t="s">
        <v>153</v>
      </c>
      <c r="L195" s="62"/>
      <c r="M195" s="210" t="s">
        <v>22</v>
      </c>
      <c r="N195" s="211" t="s">
        <v>47</v>
      </c>
      <c r="O195" s="43"/>
      <c r="P195" s="212">
        <f>O195*H195</f>
        <v>0</v>
      </c>
      <c r="Q195" s="212">
        <v>0</v>
      </c>
      <c r="R195" s="212">
        <f>Q195*H195</f>
        <v>0</v>
      </c>
      <c r="S195" s="212">
        <v>0</v>
      </c>
      <c r="T195" s="213">
        <f>S195*H195</f>
        <v>0</v>
      </c>
      <c r="AR195" s="25" t="s">
        <v>154</v>
      </c>
      <c r="AT195" s="25" t="s">
        <v>149</v>
      </c>
      <c r="AU195" s="25" t="s">
        <v>85</v>
      </c>
      <c r="AY195" s="25" t="s">
        <v>146</v>
      </c>
      <c r="BE195" s="214">
        <f>IF(N195="základní",J195,0)</f>
        <v>0</v>
      </c>
      <c r="BF195" s="214">
        <f>IF(N195="snížená",J195,0)</f>
        <v>0</v>
      </c>
      <c r="BG195" s="214">
        <f>IF(N195="zákl. přenesená",J195,0)</f>
        <v>0</v>
      </c>
      <c r="BH195" s="214">
        <f>IF(N195="sníž. přenesená",J195,0)</f>
        <v>0</v>
      </c>
      <c r="BI195" s="214">
        <f>IF(N195="nulová",J195,0)</f>
        <v>0</v>
      </c>
      <c r="BJ195" s="25" t="s">
        <v>24</v>
      </c>
      <c r="BK195" s="214">
        <f>ROUND(I195*H195,2)</f>
        <v>0</v>
      </c>
      <c r="BL195" s="25" t="s">
        <v>154</v>
      </c>
      <c r="BM195" s="25" t="s">
        <v>388</v>
      </c>
    </row>
    <row r="196" spans="2:65" s="1" customFormat="1" ht="175.5">
      <c r="B196" s="42"/>
      <c r="C196" s="64"/>
      <c r="D196" s="215" t="s">
        <v>156</v>
      </c>
      <c r="E196" s="64"/>
      <c r="F196" s="216" t="s">
        <v>389</v>
      </c>
      <c r="G196" s="64"/>
      <c r="H196" s="64"/>
      <c r="I196" s="173"/>
      <c r="J196" s="64"/>
      <c r="K196" s="64"/>
      <c r="L196" s="62"/>
      <c r="M196" s="217"/>
      <c r="N196" s="43"/>
      <c r="O196" s="43"/>
      <c r="P196" s="43"/>
      <c r="Q196" s="43"/>
      <c r="R196" s="43"/>
      <c r="S196" s="43"/>
      <c r="T196" s="79"/>
      <c r="AT196" s="25" t="s">
        <v>156</v>
      </c>
      <c r="AU196" s="25" t="s">
        <v>85</v>
      </c>
    </row>
    <row r="197" spans="2:65" s="13" customFormat="1" ht="13.5">
      <c r="B197" s="229"/>
      <c r="C197" s="230"/>
      <c r="D197" s="215" t="s">
        <v>158</v>
      </c>
      <c r="E197" s="231" t="s">
        <v>22</v>
      </c>
      <c r="F197" s="232" t="s">
        <v>266</v>
      </c>
      <c r="G197" s="230"/>
      <c r="H197" s="233">
        <v>225</v>
      </c>
      <c r="I197" s="234"/>
      <c r="J197" s="230"/>
      <c r="K197" s="230"/>
      <c r="L197" s="235"/>
      <c r="M197" s="236"/>
      <c r="N197" s="237"/>
      <c r="O197" s="237"/>
      <c r="P197" s="237"/>
      <c r="Q197" s="237"/>
      <c r="R197" s="237"/>
      <c r="S197" s="237"/>
      <c r="T197" s="238"/>
      <c r="AT197" s="239" t="s">
        <v>158</v>
      </c>
      <c r="AU197" s="239" t="s">
        <v>85</v>
      </c>
      <c r="AV197" s="13" t="s">
        <v>85</v>
      </c>
      <c r="AW197" s="13" t="s">
        <v>39</v>
      </c>
      <c r="AX197" s="13" t="s">
        <v>76</v>
      </c>
      <c r="AY197" s="239" t="s">
        <v>146</v>
      </c>
    </row>
    <row r="198" spans="2:65" s="13" customFormat="1" ht="13.5">
      <c r="B198" s="229"/>
      <c r="C198" s="230"/>
      <c r="D198" s="215" t="s">
        <v>158</v>
      </c>
      <c r="E198" s="231" t="s">
        <v>22</v>
      </c>
      <c r="F198" s="232" t="s">
        <v>273</v>
      </c>
      <c r="G198" s="230"/>
      <c r="H198" s="233">
        <v>42.563000000000002</v>
      </c>
      <c r="I198" s="234"/>
      <c r="J198" s="230"/>
      <c r="K198" s="230"/>
      <c r="L198" s="235"/>
      <c r="M198" s="236"/>
      <c r="N198" s="237"/>
      <c r="O198" s="237"/>
      <c r="P198" s="237"/>
      <c r="Q198" s="237"/>
      <c r="R198" s="237"/>
      <c r="S198" s="237"/>
      <c r="T198" s="238"/>
      <c r="AT198" s="239" t="s">
        <v>158</v>
      </c>
      <c r="AU198" s="239" t="s">
        <v>85</v>
      </c>
      <c r="AV198" s="13" t="s">
        <v>85</v>
      </c>
      <c r="AW198" s="13" t="s">
        <v>39</v>
      </c>
      <c r="AX198" s="13" t="s">
        <v>76</v>
      </c>
      <c r="AY198" s="239" t="s">
        <v>146</v>
      </c>
    </row>
    <row r="199" spans="2:65" s="14" customFormat="1" ht="13.5">
      <c r="B199" s="240"/>
      <c r="C199" s="241"/>
      <c r="D199" s="242" t="s">
        <v>158</v>
      </c>
      <c r="E199" s="243" t="s">
        <v>22</v>
      </c>
      <c r="F199" s="244" t="s">
        <v>162</v>
      </c>
      <c r="G199" s="241"/>
      <c r="H199" s="245">
        <v>267.56299999999999</v>
      </c>
      <c r="I199" s="246"/>
      <c r="J199" s="241"/>
      <c r="K199" s="241"/>
      <c r="L199" s="247"/>
      <c r="M199" s="248"/>
      <c r="N199" s="249"/>
      <c r="O199" s="249"/>
      <c r="P199" s="249"/>
      <c r="Q199" s="249"/>
      <c r="R199" s="249"/>
      <c r="S199" s="249"/>
      <c r="T199" s="250"/>
      <c r="AT199" s="251" t="s">
        <v>158</v>
      </c>
      <c r="AU199" s="251" t="s">
        <v>85</v>
      </c>
      <c r="AV199" s="14" t="s">
        <v>154</v>
      </c>
      <c r="AW199" s="14" t="s">
        <v>39</v>
      </c>
      <c r="AX199" s="14" t="s">
        <v>24</v>
      </c>
      <c r="AY199" s="251" t="s">
        <v>146</v>
      </c>
    </row>
    <row r="200" spans="2:65" s="1" customFormat="1" ht="22.5" customHeight="1">
      <c r="B200" s="42"/>
      <c r="C200" s="203" t="s">
        <v>229</v>
      </c>
      <c r="D200" s="203" t="s">
        <v>149</v>
      </c>
      <c r="E200" s="204" t="s">
        <v>390</v>
      </c>
      <c r="F200" s="205" t="s">
        <v>391</v>
      </c>
      <c r="G200" s="206" t="s">
        <v>264</v>
      </c>
      <c r="H200" s="207">
        <v>349.13299999999998</v>
      </c>
      <c r="I200" s="208"/>
      <c r="J200" s="209">
        <f>ROUND(I200*H200,2)</f>
        <v>0</v>
      </c>
      <c r="K200" s="205" t="s">
        <v>22</v>
      </c>
      <c r="L200" s="62"/>
      <c r="M200" s="210" t="s">
        <v>22</v>
      </c>
      <c r="N200" s="211" t="s">
        <v>47</v>
      </c>
      <c r="O200" s="43"/>
      <c r="P200" s="212">
        <f>O200*H200</f>
        <v>0</v>
      </c>
      <c r="Q200" s="212">
        <v>0</v>
      </c>
      <c r="R200" s="212">
        <f>Q200*H200</f>
        <v>0</v>
      </c>
      <c r="S200" s="212">
        <v>0</v>
      </c>
      <c r="T200" s="213">
        <f>S200*H200</f>
        <v>0</v>
      </c>
      <c r="AR200" s="25" t="s">
        <v>154</v>
      </c>
      <c r="AT200" s="25" t="s">
        <v>149</v>
      </c>
      <c r="AU200" s="25" t="s">
        <v>85</v>
      </c>
      <c r="AY200" s="25" t="s">
        <v>146</v>
      </c>
      <c r="BE200" s="214">
        <f>IF(N200="základní",J200,0)</f>
        <v>0</v>
      </c>
      <c r="BF200" s="214">
        <f>IF(N200="snížená",J200,0)</f>
        <v>0</v>
      </c>
      <c r="BG200" s="214">
        <f>IF(N200="zákl. přenesená",J200,0)</f>
        <v>0</v>
      </c>
      <c r="BH200" s="214">
        <f>IF(N200="sníž. přenesená",J200,0)</f>
        <v>0</v>
      </c>
      <c r="BI200" s="214">
        <f>IF(N200="nulová",J200,0)</f>
        <v>0</v>
      </c>
      <c r="BJ200" s="25" t="s">
        <v>24</v>
      </c>
      <c r="BK200" s="214">
        <f>ROUND(I200*H200,2)</f>
        <v>0</v>
      </c>
      <c r="BL200" s="25" t="s">
        <v>154</v>
      </c>
      <c r="BM200" s="25" t="s">
        <v>392</v>
      </c>
    </row>
    <row r="201" spans="2:65" s="12" customFormat="1" ht="13.5">
      <c r="B201" s="218"/>
      <c r="C201" s="219"/>
      <c r="D201" s="215" t="s">
        <v>158</v>
      </c>
      <c r="E201" s="220" t="s">
        <v>22</v>
      </c>
      <c r="F201" s="221" t="s">
        <v>393</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370</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3" customFormat="1" ht="13.5">
      <c r="B203" s="229"/>
      <c r="C203" s="230"/>
      <c r="D203" s="215" t="s">
        <v>158</v>
      </c>
      <c r="E203" s="231" t="s">
        <v>22</v>
      </c>
      <c r="F203" s="232" t="s">
        <v>394</v>
      </c>
      <c r="G203" s="230"/>
      <c r="H203" s="233">
        <v>349.13299999999998</v>
      </c>
      <c r="I203" s="234"/>
      <c r="J203" s="230"/>
      <c r="K203" s="230"/>
      <c r="L203" s="235"/>
      <c r="M203" s="236"/>
      <c r="N203" s="237"/>
      <c r="O203" s="237"/>
      <c r="P203" s="237"/>
      <c r="Q203" s="237"/>
      <c r="R203" s="237"/>
      <c r="S203" s="237"/>
      <c r="T203" s="238"/>
      <c r="AT203" s="239" t="s">
        <v>158</v>
      </c>
      <c r="AU203" s="239" t="s">
        <v>85</v>
      </c>
      <c r="AV203" s="13" t="s">
        <v>85</v>
      </c>
      <c r="AW203" s="13" t="s">
        <v>39</v>
      </c>
      <c r="AX203" s="13" t="s">
        <v>76</v>
      </c>
      <c r="AY203" s="239" t="s">
        <v>146</v>
      </c>
    </row>
    <row r="204" spans="2:65" s="14" customFormat="1" ht="13.5">
      <c r="B204" s="240"/>
      <c r="C204" s="241"/>
      <c r="D204" s="242" t="s">
        <v>158</v>
      </c>
      <c r="E204" s="243" t="s">
        <v>22</v>
      </c>
      <c r="F204" s="244" t="s">
        <v>162</v>
      </c>
      <c r="G204" s="241"/>
      <c r="H204" s="245">
        <v>349.13299999999998</v>
      </c>
      <c r="I204" s="246"/>
      <c r="J204" s="241"/>
      <c r="K204" s="241"/>
      <c r="L204" s="247"/>
      <c r="M204" s="248"/>
      <c r="N204" s="249"/>
      <c r="O204" s="249"/>
      <c r="P204" s="249"/>
      <c r="Q204" s="249"/>
      <c r="R204" s="249"/>
      <c r="S204" s="249"/>
      <c r="T204" s="250"/>
      <c r="AT204" s="251" t="s">
        <v>158</v>
      </c>
      <c r="AU204" s="251" t="s">
        <v>85</v>
      </c>
      <c r="AV204" s="14" t="s">
        <v>154</v>
      </c>
      <c r="AW204" s="14" t="s">
        <v>39</v>
      </c>
      <c r="AX204" s="14" t="s">
        <v>24</v>
      </c>
      <c r="AY204" s="251" t="s">
        <v>146</v>
      </c>
    </row>
    <row r="205" spans="2:65" s="1" customFormat="1" ht="22.5" customHeight="1">
      <c r="B205" s="42"/>
      <c r="C205" s="203" t="s">
        <v>233</v>
      </c>
      <c r="D205" s="203" t="s">
        <v>149</v>
      </c>
      <c r="E205" s="204" t="s">
        <v>395</v>
      </c>
      <c r="F205" s="205" t="s">
        <v>396</v>
      </c>
      <c r="G205" s="206" t="s">
        <v>268</v>
      </c>
      <c r="H205" s="207">
        <v>1.6</v>
      </c>
      <c r="I205" s="208"/>
      <c r="J205" s="209">
        <f>ROUND(I205*H205,2)</f>
        <v>0</v>
      </c>
      <c r="K205" s="205" t="s">
        <v>22</v>
      </c>
      <c r="L205" s="62"/>
      <c r="M205" s="210" t="s">
        <v>22</v>
      </c>
      <c r="N205" s="211" t="s">
        <v>47</v>
      </c>
      <c r="O205" s="43"/>
      <c r="P205" s="212">
        <f>O205*H205</f>
        <v>0</v>
      </c>
      <c r="Q205" s="212">
        <v>0</v>
      </c>
      <c r="R205" s="212">
        <f>Q205*H205</f>
        <v>0</v>
      </c>
      <c r="S205" s="212">
        <v>0</v>
      </c>
      <c r="T205" s="213">
        <f>S205*H205</f>
        <v>0</v>
      </c>
      <c r="AR205" s="25" t="s">
        <v>154</v>
      </c>
      <c r="AT205" s="25" t="s">
        <v>149</v>
      </c>
      <c r="AU205" s="25" t="s">
        <v>85</v>
      </c>
      <c r="AY205" s="25" t="s">
        <v>146</v>
      </c>
      <c r="BE205" s="214">
        <f>IF(N205="základní",J205,0)</f>
        <v>0</v>
      </c>
      <c r="BF205" s="214">
        <f>IF(N205="snížená",J205,0)</f>
        <v>0</v>
      </c>
      <c r="BG205" s="214">
        <f>IF(N205="zákl. přenesená",J205,0)</f>
        <v>0</v>
      </c>
      <c r="BH205" s="214">
        <f>IF(N205="sníž. přenesená",J205,0)</f>
        <v>0</v>
      </c>
      <c r="BI205" s="214">
        <f>IF(N205="nulová",J205,0)</f>
        <v>0</v>
      </c>
      <c r="BJ205" s="25" t="s">
        <v>24</v>
      </c>
      <c r="BK205" s="214">
        <f>ROUND(I205*H205,2)</f>
        <v>0</v>
      </c>
      <c r="BL205" s="25" t="s">
        <v>154</v>
      </c>
      <c r="BM205" s="25" t="s">
        <v>397</v>
      </c>
    </row>
    <row r="206" spans="2:65" s="12" customFormat="1" ht="13.5">
      <c r="B206" s="218"/>
      <c r="C206" s="219"/>
      <c r="D206" s="215" t="s">
        <v>158</v>
      </c>
      <c r="E206" s="220" t="s">
        <v>22</v>
      </c>
      <c r="F206" s="221" t="s">
        <v>398</v>
      </c>
      <c r="G206" s="219"/>
      <c r="H206" s="222" t="s">
        <v>22</v>
      </c>
      <c r="I206" s="223"/>
      <c r="J206" s="219"/>
      <c r="K206" s="219"/>
      <c r="L206" s="224"/>
      <c r="M206" s="225"/>
      <c r="N206" s="226"/>
      <c r="O206" s="226"/>
      <c r="P206" s="226"/>
      <c r="Q206" s="226"/>
      <c r="R206" s="226"/>
      <c r="S206" s="226"/>
      <c r="T206" s="227"/>
      <c r="AT206" s="228" t="s">
        <v>158</v>
      </c>
      <c r="AU206" s="228" t="s">
        <v>85</v>
      </c>
      <c r="AV206" s="12" t="s">
        <v>24</v>
      </c>
      <c r="AW206" s="12" t="s">
        <v>39</v>
      </c>
      <c r="AX206" s="12" t="s">
        <v>76</v>
      </c>
      <c r="AY206" s="228" t="s">
        <v>146</v>
      </c>
    </row>
    <row r="207" spans="2:65" s="12" customFormat="1" ht="13.5">
      <c r="B207" s="218"/>
      <c r="C207" s="219"/>
      <c r="D207" s="215" t="s">
        <v>158</v>
      </c>
      <c r="E207" s="220" t="s">
        <v>22</v>
      </c>
      <c r="F207" s="221" t="s">
        <v>399</v>
      </c>
      <c r="G207" s="219"/>
      <c r="H207" s="222" t="s">
        <v>22</v>
      </c>
      <c r="I207" s="223"/>
      <c r="J207" s="219"/>
      <c r="K207" s="219"/>
      <c r="L207" s="224"/>
      <c r="M207" s="225"/>
      <c r="N207" s="226"/>
      <c r="O207" s="226"/>
      <c r="P207" s="226"/>
      <c r="Q207" s="226"/>
      <c r="R207" s="226"/>
      <c r="S207" s="226"/>
      <c r="T207" s="227"/>
      <c r="AT207" s="228" t="s">
        <v>158</v>
      </c>
      <c r="AU207" s="228" t="s">
        <v>85</v>
      </c>
      <c r="AV207" s="12" t="s">
        <v>24</v>
      </c>
      <c r="AW207" s="12" t="s">
        <v>39</v>
      </c>
      <c r="AX207" s="12" t="s">
        <v>76</v>
      </c>
      <c r="AY207" s="228" t="s">
        <v>146</v>
      </c>
    </row>
    <row r="208" spans="2:65" s="13" customFormat="1" ht="13.5">
      <c r="B208" s="229"/>
      <c r="C208" s="230"/>
      <c r="D208" s="242" t="s">
        <v>158</v>
      </c>
      <c r="E208" s="252" t="s">
        <v>22</v>
      </c>
      <c r="F208" s="253" t="s">
        <v>400</v>
      </c>
      <c r="G208" s="230"/>
      <c r="H208" s="254">
        <v>1.6</v>
      </c>
      <c r="I208" s="234"/>
      <c r="J208" s="230"/>
      <c r="K208" s="230"/>
      <c r="L208" s="235"/>
      <c r="M208" s="236"/>
      <c r="N208" s="237"/>
      <c r="O208" s="237"/>
      <c r="P208" s="237"/>
      <c r="Q208" s="237"/>
      <c r="R208" s="237"/>
      <c r="S208" s="237"/>
      <c r="T208" s="238"/>
      <c r="AT208" s="239" t="s">
        <v>158</v>
      </c>
      <c r="AU208" s="239" t="s">
        <v>85</v>
      </c>
      <c r="AV208" s="13" t="s">
        <v>85</v>
      </c>
      <c r="AW208" s="13" t="s">
        <v>39</v>
      </c>
      <c r="AX208" s="13" t="s">
        <v>24</v>
      </c>
      <c r="AY208" s="239" t="s">
        <v>146</v>
      </c>
    </row>
    <row r="209" spans="2:65" s="1" customFormat="1" ht="31.5" customHeight="1">
      <c r="B209" s="42"/>
      <c r="C209" s="203" t="s">
        <v>237</v>
      </c>
      <c r="D209" s="203" t="s">
        <v>149</v>
      </c>
      <c r="E209" s="204" t="s">
        <v>401</v>
      </c>
      <c r="F209" s="205" t="s">
        <v>402</v>
      </c>
      <c r="G209" s="206" t="s">
        <v>268</v>
      </c>
      <c r="H209" s="207">
        <v>28.155000000000001</v>
      </c>
      <c r="I209" s="208"/>
      <c r="J209" s="209">
        <f>ROUND(I209*H209,2)</f>
        <v>0</v>
      </c>
      <c r="K209" s="205" t="s">
        <v>153</v>
      </c>
      <c r="L209" s="62"/>
      <c r="M209" s="210" t="s">
        <v>22</v>
      </c>
      <c r="N209" s="211" t="s">
        <v>47</v>
      </c>
      <c r="O209" s="43"/>
      <c r="P209" s="212">
        <f>O209*H209</f>
        <v>0</v>
      </c>
      <c r="Q209" s="212">
        <v>0</v>
      </c>
      <c r="R209" s="212">
        <f>Q209*H209</f>
        <v>0</v>
      </c>
      <c r="S209" s="212">
        <v>0</v>
      </c>
      <c r="T209" s="213">
        <f>S209*H209</f>
        <v>0</v>
      </c>
      <c r="AR209" s="25" t="s">
        <v>154</v>
      </c>
      <c r="AT209" s="25" t="s">
        <v>149</v>
      </c>
      <c r="AU209" s="25" t="s">
        <v>85</v>
      </c>
      <c r="AY209" s="25" t="s">
        <v>146</v>
      </c>
      <c r="BE209" s="214">
        <f>IF(N209="základní",J209,0)</f>
        <v>0</v>
      </c>
      <c r="BF209" s="214">
        <f>IF(N209="snížená",J209,0)</f>
        <v>0</v>
      </c>
      <c r="BG209" s="214">
        <f>IF(N209="zákl. přenesená",J209,0)</f>
        <v>0</v>
      </c>
      <c r="BH209" s="214">
        <f>IF(N209="sníž. přenesená",J209,0)</f>
        <v>0</v>
      </c>
      <c r="BI209" s="214">
        <f>IF(N209="nulová",J209,0)</f>
        <v>0</v>
      </c>
      <c r="BJ209" s="25" t="s">
        <v>24</v>
      </c>
      <c r="BK209" s="214">
        <f>ROUND(I209*H209,2)</f>
        <v>0</v>
      </c>
      <c r="BL209" s="25" t="s">
        <v>154</v>
      </c>
      <c r="BM209" s="25" t="s">
        <v>403</v>
      </c>
    </row>
    <row r="210" spans="2:65" s="1" customFormat="1" ht="175.5">
      <c r="B210" s="42"/>
      <c r="C210" s="64"/>
      <c r="D210" s="215" t="s">
        <v>156</v>
      </c>
      <c r="E210" s="64"/>
      <c r="F210" s="216" t="s">
        <v>404</v>
      </c>
      <c r="G210" s="64"/>
      <c r="H210" s="64"/>
      <c r="I210" s="173"/>
      <c r="J210" s="64"/>
      <c r="K210" s="64"/>
      <c r="L210" s="62"/>
      <c r="M210" s="217"/>
      <c r="N210" s="43"/>
      <c r="O210" s="43"/>
      <c r="P210" s="43"/>
      <c r="Q210" s="43"/>
      <c r="R210" s="43"/>
      <c r="S210" s="43"/>
      <c r="T210" s="79"/>
      <c r="AT210" s="25" t="s">
        <v>156</v>
      </c>
      <c r="AU210" s="25" t="s">
        <v>85</v>
      </c>
    </row>
    <row r="211" spans="2:65" s="12" customFormat="1" ht="13.5">
      <c r="B211" s="218"/>
      <c r="C211" s="219"/>
      <c r="D211" s="215" t="s">
        <v>158</v>
      </c>
      <c r="E211" s="220" t="s">
        <v>22</v>
      </c>
      <c r="F211" s="221" t="s">
        <v>405</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2" customFormat="1" ht="13.5">
      <c r="B212" s="218"/>
      <c r="C212" s="219"/>
      <c r="D212" s="215" t="s">
        <v>158</v>
      </c>
      <c r="E212" s="220" t="s">
        <v>22</v>
      </c>
      <c r="F212" s="221" t="s">
        <v>406</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3" customFormat="1" ht="13.5">
      <c r="B213" s="229"/>
      <c r="C213" s="230"/>
      <c r="D213" s="215" t="s">
        <v>158</v>
      </c>
      <c r="E213" s="231" t="s">
        <v>22</v>
      </c>
      <c r="F213" s="232" t="s">
        <v>407</v>
      </c>
      <c r="G213" s="230"/>
      <c r="H213" s="233">
        <v>19.32</v>
      </c>
      <c r="I213" s="234"/>
      <c r="J213" s="230"/>
      <c r="K213" s="230"/>
      <c r="L213" s="235"/>
      <c r="M213" s="236"/>
      <c r="N213" s="237"/>
      <c r="O213" s="237"/>
      <c r="P213" s="237"/>
      <c r="Q213" s="237"/>
      <c r="R213" s="237"/>
      <c r="S213" s="237"/>
      <c r="T213" s="238"/>
      <c r="AT213" s="239" t="s">
        <v>158</v>
      </c>
      <c r="AU213" s="239" t="s">
        <v>85</v>
      </c>
      <c r="AV213" s="13" t="s">
        <v>85</v>
      </c>
      <c r="AW213" s="13" t="s">
        <v>39</v>
      </c>
      <c r="AX213" s="13" t="s">
        <v>76</v>
      </c>
      <c r="AY213" s="239" t="s">
        <v>146</v>
      </c>
    </row>
    <row r="214" spans="2:65" s="12" customFormat="1" ht="13.5">
      <c r="B214" s="218"/>
      <c r="C214" s="219"/>
      <c r="D214" s="215" t="s">
        <v>158</v>
      </c>
      <c r="E214" s="220" t="s">
        <v>22</v>
      </c>
      <c r="F214" s="221" t="s">
        <v>408</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3" customFormat="1" ht="13.5">
      <c r="B215" s="229"/>
      <c r="C215" s="230"/>
      <c r="D215" s="215" t="s">
        <v>158</v>
      </c>
      <c r="E215" s="231" t="s">
        <v>22</v>
      </c>
      <c r="F215" s="232" t="s">
        <v>409</v>
      </c>
      <c r="G215" s="230"/>
      <c r="H215" s="233">
        <v>10.973000000000001</v>
      </c>
      <c r="I215" s="234"/>
      <c r="J215" s="230"/>
      <c r="K215" s="230"/>
      <c r="L215" s="235"/>
      <c r="M215" s="236"/>
      <c r="N215" s="237"/>
      <c r="O215" s="237"/>
      <c r="P215" s="237"/>
      <c r="Q215" s="237"/>
      <c r="R215" s="237"/>
      <c r="S215" s="237"/>
      <c r="T215" s="238"/>
      <c r="AT215" s="239" t="s">
        <v>158</v>
      </c>
      <c r="AU215" s="239" t="s">
        <v>85</v>
      </c>
      <c r="AV215" s="13" t="s">
        <v>85</v>
      </c>
      <c r="AW215" s="13" t="s">
        <v>39</v>
      </c>
      <c r="AX215" s="13" t="s">
        <v>76</v>
      </c>
      <c r="AY215" s="239" t="s">
        <v>146</v>
      </c>
    </row>
    <row r="216" spans="2:65" s="13" customFormat="1" ht="13.5">
      <c r="B216" s="229"/>
      <c r="C216" s="230"/>
      <c r="D216" s="215" t="s">
        <v>158</v>
      </c>
      <c r="E216" s="231" t="s">
        <v>22</v>
      </c>
      <c r="F216" s="232" t="s">
        <v>410</v>
      </c>
      <c r="G216" s="230"/>
      <c r="H216" s="233">
        <v>-2.1379999999999999</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276</v>
      </c>
      <c r="F217" s="244" t="s">
        <v>162</v>
      </c>
      <c r="G217" s="241"/>
      <c r="H217" s="245">
        <v>28.155000000000001</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22.5" customHeight="1">
      <c r="B218" s="42"/>
      <c r="C218" s="263" t="s">
        <v>241</v>
      </c>
      <c r="D218" s="263" t="s">
        <v>411</v>
      </c>
      <c r="E218" s="264" t="s">
        <v>412</v>
      </c>
      <c r="F218" s="265" t="s">
        <v>413</v>
      </c>
      <c r="G218" s="266" t="s">
        <v>264</v>
      </c>
      <c r="H218" s="267">
        <v>58.695999999999998</v>
      </c>
      <c r="I218" s="268"/>
      <c r="J218" s="269">
        <f>ROUND(I218*H218,2)</f>
        <v>0</v>
      </c>
      <c r="K218" s="265" t="s">
        <v>153</v>
      </c>
      <c r="L218" s="270"/>
      <c r="M218" s="271" t="s">
        <v>22</v>
      </c>
      <c r="N218" s="272" t="s">
        <v>47</v>
      </c>
      <c r="O218" s="43"/>
      <c r="P218" s="212">
        <f>O218*H218</f>
        <v>0</v>
      </c>
      <c r="Q218" s="212">
        <v>1</v>
      </c>
      <c r="R218" s="212">
        <f>Q218*H218</f>
        <v>58.695999999999998</v>
      </c>
      <c r="S218" s="212">
        <v>0</v>
      </c>
      <c r="T218" s="213">
        <f>S218*H218</f>
        <v>0</v>
      </c>
      <c r="AR218" s="25" t="s">
        <v>193</v>
      </c>
      <c r="AT218" s="25" t="s">
        <v>411</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414</v>
      </c>
    </row>
    <row r="219" spans="2:65" s="13" customFormat="1" ht="13.5">
      <c r="B219" s="229"/>
      <c r="C219" s="230"/>
      <c r="D219" s="215" t="s">
        <v>158</v>
      </c>
      <c r="E219" s="231" t="s">
        <v>22</v>
      </c>
      <c r="F219" s="232" t="s">
        <v>415</v>
      </c>
      <c r="G219" s="230"/>
      <c r="H219" s="233">
        <v>58.695999999999998</v>
      </c>
      <c r="I219" s="234"/>
      <c r="J219" s="230"/>
      <c r="K219" s="230"/>
      <c r="L219" s="235"/>
      <c r="M219" s="236"/>
      <c r="N219" s="237"/>
      <c r="O219" s="237"/>
      <c r="P219" s="237"/>
      <c r="Q219" s="237"/>
      <c r="R219" s="237"/>
      <c r="S219" s="237"/>
      <c r="T219" s="238"/>
      <c r="AT219" s="239" t="s">
        <v>158</v>
      </c>
      <c r="AU219" s="239" t="s">
        <v>85</v>
      </c>
      <c r="AV219" s="13" t="s">
        <v>85</v>
      </c>
      <c r="AW219" s="13" t="s">
        <v>39</v>
      </c>
      <c r="AX219" s="13" t="s">
        <v>76</v>
      </c>
      <c r="AY219" s="239" t="s">
        <v>146</v>
      </c>
    </row>
    <row r="220" spans="2:65" s="14" customFormat="1" ht="13.5">
      <c r="B220" s="240"/>
      <c r="C220" s="241"/>
      <c r="D220" s="242" t="s">
        <v>158</v>
      </c>
      <c r="E220" s="243" t="s">
        <v>22</v>
      </c>
      <c r="F220" s="244" t="s">
        <v>162</v>
      </c>
      <c r="G220" s="241"/>
      <c r="H220" s="245">
        <v>58.695999999999998</v>
      </c>
      <c r="I220" s="246"/>
      <c r="J220" s="241"/>
      <c r="K220" s="241"/>
      <c r="L220" s="247"/>
      <c r="M220" s="248"/>
      <c r="N220" s="249"/>
      <c r="O220" s="249"/>
      <c r="P220" s="249"/>
      <c r="Q220" s="249"/>
      <c r="R220" s="249"/>
      <c r="S220" s="249"/>
      <c r="T220" s="250"/>
      <c r="AT220" s="251" t="s">
        <v>158</v>
      </c>
      <c r="AU220" s="251" t="s">
        <v>85</v>
      </c>
      <c r="AV220" s="14" t="s">
        <v>154</v>
      </c>
      <c r="AW220" s="14" t="s">
        <v>39</v>
      </c>
      <c r="AX220" s="14" t="s">
        <v>24</v>
      </c>
      <c r="AY220" s="251" t="s">
        <v>146</v>
      </c>
    </row>
    <row r="221" spans="2:65" s="1" customFormat="1" ht="44.25" customHeight="1">
      <c r="B221" s="42"/>
      <c r="C221" s="203" t="s">
        <v>249</v>
      </c>
      <c r="D221" s="203" t="s">
        <v>149</v>
      </c>
      <c r="E221" s="204" t="s">
        <v>416</v>
      </c>
      <c r="F221" s="205" t="s">
        <v>417</v>
      </c>
      <c r="G221" s="206" t="s">
        <v>268</v>
      </c>
      <c r="H221" s="207">
        <v>8.2799999999999994</v>
      </c>
      <c r="I221" s="208"/>
      <c r="J221" s="209">
        <f>ROUND(I221*H221,2)</f>
        <v>0</v>
      </c>
      <c r="K221" s="205" t="s">
        <v>153</v>
      </c>
      <c r="L221" s="62"/>
      <c r="M221" s="210" t="s">
        <v>22</v>
      </c>
      <c r="N221" s="211" t="s">
        <v>47</v>
      </c>
      <c r="O221" s="43"/>
      <c r="P221" s="212">
        <f>O221*H221</f>
        <v>0</v>
      </c>
      <c r="Q221" s="212">
        <v>0</v>
      </c>
      <c r="R221" s="212">
        <f>Q221*H221</f>
        <v>0</v>
      </c>
      <c r="S221" s="212">
        <v>0</v>
      </c>
      <c r="T221" s="213">
        <f>S221*H221</f>
        <v>0</v>
      </c>
      <c r="AR221" s="25" t="s">
        <v>154</v>
      </c>
      <c r="AT221" s="25" t="s">
        <v>149</v>
      </c>
      <c r="AU221" s="25" t="s">
        <v>85</v>
      </c>
      <c r="AY221" s="25" t="s">
        <v>146</v>
      </c>
      <c r="BE221" s="214">
        <f>IF(N221="základní",J221,0)</f>
        <v>0</v>
      </c>
      <c r="BF221" s="214">
        <f>IF(N221="snížená",J221,0)</f>
        <v>0</v>
      </c>
      <c r="BG221" s="214">
        <f>IF(N221="zákl. přenesená",J221,0)</f>
        <v>0</v>
      </c>
      <c r="BH221" s="214">
        <f>IF(N221="sníž. přenesená",J221,0)</f>
        <v>0</v>
      </c>
      <c r="BI221" s="214">
        <f>IF(N221="nulová",J221,0)</f>
        <v>0</v>
      </c>
      <c r="BJ221" s="25" t="s">
        <v>24</v>
      </c>
      <c r="BK221" s="214">
        <f>ROUND(I221*H221,2)</f>
        <v>0</v>
      </c>
      <c r="BL221" s="25" t="s">
        <v>154</v>
      </c>
      <c r="BM221" s="25" t="s">
        <v>418</v>
      </c>
    </row>
    <row r="222" spans="2:65" s="1" customFormat="1" ht="108">
      <c r="B222" s="42"/>
      <c r="C222" s="64"/>
      <c r="D222" s="215" t="s">
        <v>156</v>
      </c>
      <c r="E222" s="64"/>
      <c r="F222" s="216" t="s">
        <v>419</v>
      </c>
      <c r="G222" s="64"/>
      <c r="H222" s="64"/>
      <c r="I222" s="173"/>
      <c r="J222" s="64"/>
      <c r="K222" s="64"/>
      <c r="L222" s="62"/>
      <c r="M222" s="217"/>
      <c r="N222" s="43"/>
      <c r="O222" s="43"/>
      <c r="P222" s="43"/>
      <c r="Q222" s="43"/>
      <c r="R222" s="43"/>
      <c r="S222" s="43"/>
      <c r="T222" s="79"/>
      <c r="AT222" s="25" t="s">
        <v>156</v>
      </c>
      <c r="AU222" s="25" t="s">
        <v>85</v>
      </c>
    </row>
    <row r="223" spans="2:65" s="12" customFormat="1" ht="13.5">
      <c r="B223" s="218"/>
      <c r="C223" s="219"/>
      <c r="D223" s="215" t="s">
        <v>158</v>
      </c>
      <c r="E223" s="220" t="s">
        <v>22</v>
      </c>
      <c r="F223" s="221" t="s">
        <v>420</v>
      </c>
      <c r="G223" s="219"/>
      <c r="H223" s="222" t="s">
        <v>22</v>
      </c>
      <c r="I223" s="223"/>
      <c r="J223" s="219"/>
      <c r="K223" s="219"/>
      <c r="L223" s="224"/>
      <c r="M223" s="225"/>
      <c r="N223" s="226"/>
      <c r="O223" s="226"/>
      <c r="P223" s="226"/>
      <c r="Q223" s="226"/>
      <c r="R223" s="226"/>
      <c r="S223" s="226"/>
      <c r="T223" s="227"/>
      <c r="AT223" s="228" t="s">
        <v>158</v>
      </c>
      <c r="AU223" s="228" t="s">
        <v>85</v>
      </c>
      <c r="AV223" s="12" t="s">
        <v>24</v>
      </c>
      <c r="AW223" s="12" t="s">
        <v>39</v>
      </c>
      <c r="AX223" s="12" t="s">
        <v>76</v>
      </c>
      <c r="AY223" s="228" t="s">
        <v>146</v>
      </c>
    </row>
    <row r="224" spans="2:65" s="13" customFormat="1" ht="13.5">
      <c r="B224" s="229"/>
      <c r="C224" s="230"/>
      <c r="D224" s="215" t="s">
        <v>158</v>
      </c>
      <c r="E224" s="231" t="s">
        <v>22</v>
      </c>
      <c r="F224" s="232" t="s">
        <v>421</v>
      </c>
      <c r="G224" s="230"/>
      <c r="H224" s="233">
        <v>8.2799999999999994</v>
      </c>
      <c r="I224" s="234"/>
      <c r="J224" s="230"/>
      <c r="K224" s="230"/>
      <c r="L224" s="235"/>
      <c r="M224" s="236"/>
      <c r="N224" s="237"/>
      <c r="O224" s="237"/>
      <c r="P224" s="237"/>
      <c r="Q224" s="237"/>
      <c r="R224" s="237"/>
      <c r="S224" s="237"/>
      <c r="T224" s="238"/>
      <c r="AT224" s="239" t="s">
        <v>158</v>
      </c>
      <c r="AU224" s="239" t="s">
        <v>85</v>
      </c>
      <c r="AV224" s="13" t="s">
        <v>85</v>
      </c>
      <c r="AW224" s="13" t="s">
        <v>39</v>
      </c>
      <c r="AX224" s="13" t="s">
        <v>76</v>
      </c>
      <c r="AY224" s="239" t="s">
        <v>146</v>
      </c>
    </row>
    <row r="225" spans="2:65" s="14" customFormat="1" ht="13.5">
      <c r="B225" s="240"/>
      <c r="C225" s="241"/>
      <c r="D225" s="242" t="s">
        <v>158</v>
      </c>
      <c r="E225" s="243" t="s">
        <v>270</v>
      </c>
      <c r="F225" s="244" t="s">
        <v>162</v>
      </c>
      <c r="G225" s="241"/>
      <c r="H225" s="245">
        <v>8.2799999999999994</v>
      </c>
      <c r="I225" s="246"/>
      <c r="J225" s="241"/>
      <c r="K225" s="241"/>
      <c r="L225" s="247"/>
      <c r="M225" s="248"/>
      <c r="N225" s="249"/>
      <c r="O225" s="249"/>
      <c r="P225" s="249"/>
      <c r="Q225" s="249"/>
      <c r="R225" s="249"/>
      <c r="S225" s="249"/>
      <c r="T225" s="250"/>
      <c r="AT225" s="251" t="s">
        <v>158</v>
      </c>
      <c r="AU225" s="251" t="s">
        <v>85</v>
      </c>
      <c r="AV225" s="14" t="s">
        <v>154</v>
      </c>
      <c r="AW225" s="14" t="s">
        <v>39</v>
      </c>
      <c r="AX225" s="14" t="s">
        <v>24</v>
      </c>
      <c r="AY225" s="251" t="s">
        <v>146</v>
      </c>
    </row>
    <row r="226" spans="2:65" s="1" customFormat="1" ht="22.5" customHeight="1">
      <c r="B226" s="42"/>
      <c r="C226" s="263" t="s">
        <v>9</v>
      </c>
      <c r="D226" s="263" t="s">
        <v>411</v>
      </c>
      <c r="E226" s="264" t="s">
        <v>422</v>
      </c>
      <c r="F226" s="265" t="s">
        <v>423</v>
      </c>
      <c r="G226" s="266" t="s">
        <v>264</v>
      </c>
      <c r="H226" s="267">
        <v>17.262</v>
      </c>
      <c r="I226" s="268"/>
      <c r="J226" s="269">
        <f>ROUND(I226*H226,2)</f>
        <v>0</v>
      </c>
      <c r="K226" s="265" t="s">
        <v>153</v>
      </c>
      <c r="L226" s="270"/>
      <c r="M226" s="271" t="s">
        <v>22</v>
      </c>
      <c r="N226" s="272" t="s">
        <v>47</v>
      </c>
      <c r="O226" s="43"/>
      <c r="P226" s="212">
        <f>O226*H226</f>
        <v>0</v>
      </c>
      <c r="Q226" s="212">
        <v>1</v>
      </c>
      <c r="R226" s="212">
        <f>Q226*H226</f>
        <v>17.262</v>
      </c>
      <c r="S226" s="212">
        <v>0</v>
      </c>
      <c r="T226" s="213">
        <f>S226*H226</f>
        <v>0</v>
      </c>
      <c r="AR226" s="25" t="s">
        <v>193</v>
      </c>
      <c r="AT226" s="25" t="s">
        <v>411</v>
      </c>
      <c r="AU226" s="25" t="s">
        <v>85</v>
      </c>
      <c r="AY226" s="25" t="s">
        <v>146</v>
      </c>
      <c r="BE226" s="214">
        <f>IF(N226="základní",J226,0)</f>
        <v>0</v>
      </c>
      <c r="BF226" s="214">
        <f>IF(N226="snížená",J226,0)</f>
        <v>0</v>
      </c>
      <c r="BG226" s="214">
        <f>IF(N226="zákl. přenesená",J226,0)</f>
        <v>0</v>
      </c>
      <c r="BH226" s="214">
        <f>IF(N226="sníž. přenesená",J226,0)</f>
        <v>0</v>
      </c>
      <c r="BI226" s="214">
        <f>IF(N226="nulová",J226,0)</f>
        <v>0</v>
      </c>
      <c r="BJ226" s="25" t="s">
        <v>24</v>
      </c>
      <c r="BK226" s="214">
        <f>ROUND(I226*H226,2)</f>
        <v>0</v>
      </c>
      <c r="BL226" s="25" t="s">
        <v>154</v>
      </c>
      <c r="BM226" s="25" t="s">
        <v>424</v>
      </c>
    </row>
    <row r="227" spans="2:65" s="13" customFormat="1" ht="13.5">
      <c r="B227" s="229"/>
      <c r="C227" s="230"/>
      <c r="D227" s="215" t="s">
        <v>158</v>
      </c>
      <c r="E227" s="231" t="s">
        <v>22</v>
      </c>
      <c r="F227" s="232" t="s">
        <v>425</v>
      </c>
      <c r="G227" s="230"/>
      <c r="H227" s="233">
        <v>17.262</v>
      </c>
      <c r="I227" s="234"/>
      <c r="J227" s="230"/>
      <c r="K227" s="230"/>
      <c r="L227" s="235"/>
      <c r="M227" s="236"/>
      <c r="N227" s="237"/>
      <c r="O227" s="237"/>
      <c r="P227" s="237"/>
      <c r="Q227" s="237"/>
      <c r="R227" s="237"/>
      <c r="S227" s="237"/>
      <c r="T227" s="238"/>
      <c r="AT227" s="239" t="s">
        <v>158</v>
      </c>
      <c r="AU227" s="239" t="s">
        <v>85</v>
      </c>
      <c r="AV227" s="13" t="s">
        <v>85</v>
      </c>
      <c r="AW227" s="13" t="s">
        <v>39</v>
      </c>
      <c r="AX227" s="13" t="s">
        <v>76</v>
      </c>
      <c r="AY227" s="239" t="s">
        <v>146</v>
      </c>
    </row>
    <row r="228" spans="2:65" s="14" customFormat="1" ht="13.5">
      <c r="B228" s="240"/>
      <c r="C228" s="241"/>
      <c r="D228" s="242" t="s">
        <v>158</v>
      </c>
      <c r="E228" s="243" t="s">
        <v>22</v>
      </c>
      <c r="F228" s="244" t="s">
        <v>162</v>
      </c>
      <c r="G228" s="241"/>
      <c r="H228" s="245">
        <v>17.262</v>
      </c>
      <c r="I228" s="246"/>
      <c r="J228" s="241"/>
      <c r="K228" s="241"/>
      <c r="L228" s="247"/>
      <c r="M228" s="248"/>
      <c r="N228" s="249"/>
      <c r="O228" s="249"/>
      <c r="P228" s="249"/>
      <c r="Q228" s="249"/>
      <c r="R228" s="249"/>
      <c r="S228" s="249"/>
      <c r="T228" s="250"/>
      <c r="AT228" s="251" t="s">
        <v>158</v>
      </c>
      <c r="AU228" s="251" t="s">
        <v>85</v>
      </c>
      <c r="AV228" s="14" t="s">
        <v>154</v>
      </c>
      <c r="AW228" s="14" t="s">
        <v>39</v>
      </c>
      <c r="AX228" s="14" t="s">
        <v>24</v>
      </c>
      <c r="AY228" s="251" t="s">
        <v>146</v>
      </c>
    </row>
    <row r="229" spans="2:65" s="1" customFormat="1" ht="31.5" customHeight="1">
      <c r="B229" s="42"/>
      <c r="C229" s="203" t="s">
        <v>261</v>
      </c>
      <c r="D229" s="203" t="s">
        <v>149</v>
      </c>
      <c r="E229" s="204" t="s">
        <v>426</v>
      </c>
      <c r="F229" s="205" t="s">
        <v>427</v>
      </c>
      <c r="G229" s="206" t="s">
        <v>244</v>
      </c>
      <c r="H229" s="207">
        <v>305</v>
      </c>
      <c r="I229" s="208"/>
      <c r="J229" s="209">
        <f>ROUND(I229*H229,2)</f>
        <v>0</v>
      </c>
      <c r="K229" s="205" t="s">
        <v>153</v>
      </c>
      <c r="L229" s="62"/>
      <c r="M229" s="210" t="s">
        <v>22</v>
      </c>
      <c r="N229" s="211" t="s">
        <v>47</v>
      </c>
      <c r="O229" s="43"/>
      <c r="P229" s="212">
        <f>O229*H229</f>
        <v>0</v>
      </c>
      <c r="Q229" s="212">
        <v>0</v>
      </c>
      <c r="R229" s="212">
        <f>Q229*H229</f>
        <v>0</v>
      </c>
      <c r="S229" s="212">
        <v>0</v>
      </c>
      <c r="T229" s="213">
        <f>S229*H229</f>
        <v>0</v>
      </c>
      <c r="AR229" s="25" t="s">
        <v>154</v>
      </c>
      <c r="AT229" s="25" t="s">
        <v>149</v>
      </c>
      <c r="AU229" s="25" t="s">
        <v>85</v>
      </c>
      <c r="AY229" s="25" t="s">
        <v>146</v>
      </c>
      <c r="BE229" s="214">
        <f>IF(N229="základní",J229,0)</f>
        <v>0</v>
      </c>
      <c r="BF229" s="214">
        <f>IF(N229="snížená",J229,0)</f>
        <v>0</v>
      </c>
      <c r="BG229" s="214">
        <f>IF(N229="zákl. přenesená",J229,0)</f>
        <v>0</v>
      </c>
      <c r="BH229" s="214">
        <f>IF(N229="sníž. přenesená",J229,0)</f>
        <v>0</v>
      </c>
      <c r="BI229" s="214">
        <f>IF(N229="nulová",J229,0)</f>
        <v>0</v>
      </c>
      <c r="BJ229" s="25" t="s">
        <v>24</v>
      </c>
      <c r="BK229" s="214">
        <f>ROUND(I229*H229,2)</f>
        <v>0</v>
      </c>
      <c r="BL229" s="25" t="s">
        <v>154</v>
      </c>
      <c r="BM229" s="25" t="s">
        <v>428</v>
      </c>
    </row>
    <row r="230" spans="2:65" s="1" customFormat="1" ht="121.5">
      <c r="B230" s="42"/>
      <c r="C230" s="64"/>
      <c r="D230" s="215" t="s">
        <v>156</v>
      </c>
      <c r="E230" s="64"/>
      <c r="F230" s="216" t="s">
        <v>429</v>
      </c>
      <c r="G230" s="64"/>
      <c r="H230" s="64"/>
      <c r="I230" s="173"/>
      <c r="J230" s="64"/>
      <c r="K230" s="64"/>
      <c r="L230" s="62"/>
      <c r="M230" s="217"/>
      <c r="N230" s="43"/>
      <c r="O230" s="43"/>
      <c r="P230" s="43"/>
      <c r="Q230" s="43"/>
      <c r="R230" s="43"/>
      <c r="S230" s="43"/>
      <c r="T230" s="79"/>
      <c r="AT230" s="25" t="s">
        <v>156</v>
      </c>
      <c r="AU230" s="25" t="s">
        <v>85</v>
      </c>
    </row>
    <row r="231" spans="2:65" s="12" customFormat="1" ht="13.5">
      <c r="B231" s="218"/>
      <c r="C231" s="219"/>
      <c r="D231" s="215" t="s">
        <v>158</v>
      </c>
      <c r="E231" s="220" t="s">
        <v>22</v>
      </c>
      <c r="F231" s="221" t="s">
        <v>299</v>
      </c>
      <c r="G231" s="219"/>
      <c r="H231" s="222" t="s">
        <v>22</v>
      </c>
      <c r="I231" s="223"/>
      <c r="J231" s="219"/>
      <c r="K231" s="219"/>
      <c r="L231" s="224"/>
      <c r="M231" s="225"/>
      <c r="N231" s="226"/>
      <c r="O231" s="226"/>
      <c r="P231" s="226"/>
      <c r="Q231" s="226"/>
      <c r="R231" s="226"/>
      <c r="S231" s="226"/>
      <c r="T231" s="227"/>
      <c r="AT231" s="228" t="s">
        <v>158</v>
      </c>
      <c r="AU231" s="228" t="s">
        <v>85</v>
      </c>
      <c r="AV231" s="12" t="s">
        <v>24</v>
      </c>
      <c r="AW231" s="12" t="s">
        <v>39</v>
      </c>
      <c r="AX231" s="12" t="s">
        <v>76</v>
      </c>
      <c r="AY231" s="228" t="s">
        <v>146</v>
      </c>
    </row>
    <row r="232" spans="2:65" s="13" customFormat="1" ht="13.5">
      <c r="B232" s="229"/>
      <c r="C232" s="230"/>
      <c r="D232" s="215" t="s">
        <v>158</v>
      </c>
      <c r="E232" s="231" t="s">
        <v>22</v>
      </c>
      <c r="F232" s="232" t="s">
        <v>430</v>
      </c>
      <c r="G232" s="230"/>
      <c r="H232" s="233">
        <v>305</v>
      </c>
      <c r="I232" s="234"/>
      <c r="J232" s="230"/>
      <c r="K232" s="230"/>
      <c r="L232" s="235"/>
      <c r="M232" s="236"/>
      <c r="N232" s="237"/>
      <c r="O232" s="237"/>
      <c r="P232" s="237"/>
      <c r="Q232" s="237"/>
      <c r="R232" s="237"/>
      <c r="S232" s="237"/>
      <c r="T232" s="238"/>
      <c r="AT232" s="239" t="s">
        <v>158</v>
      </c>
      <c r="AU232" s="239" t="s">
        <v>85</v>
      </c>
      <c r="AV232" s="13" t="s">
        <v>85</v>
      </c>
      <c r="AW232" s="13" t="s">
        <v>39</v>
      </c>
      <c r="AX232" s="13" t="s">
        <v>76</v>
      </c>
      <c r="AY232" s="239" t="s">
        <v>146</v>
      </c>
    </row>
    <row r="233" spans="2:65" s="14" customFormat="1" ht="13.5">
      <c r="B233" s="240"/>
      <c r="C233" s="241"/>
      <c r="D233" s="242" t="s">
        <v>158</v>
      </c>
      <c r="E233" s="243" t="s">
        <v>22</v>
      </c>
      <c r="F233" s="244" t="s">
        <v>162</v>
      </c>
      <c r="G233" s="241"/>
      <c r="H233" s="245">
        <v>305</v>
      </c>
      <c r="I233" s="246"/>
      <c r="J233" s="241"/>
      <c r="K233" s="241"/>
      <c r="L233" s="247"/>
      <c r="M233" s="248"/>
      <c r="N233" s="249"/>
      <c r="O233" s="249"/>
      <c r="P233" s="249"/>
      <c r="Q233" s="249"/>
      <c r="R233" s="249"/>
      <c r="S233" s="249"/>
      <c r="T233" s="250"/>
      <c r="AT233" s="251" t="s">
        <v>158</v>
      </c>
      <c r="AU233" s="251" t="s">
        <v>85</v>
      </c>
      <c r="AV233" s="14" t="s">
        <v>154</v>
      </c>
      <c r="AW233" s="14" t="s">
        <v>39</v>
      </c>
      <c r="AX233" s="14" t="s">
        <v>24</v>
      </c>
      <c r="AY233" s="251" t="s">
        <v>146</v>
      </c>
    </row>
    <row r="234" spans="2:65" s="1" customFormat="1" ht="31.5" customHeight="1">
      <c r="B234" s="42"/>
      <c r="C234" s="203" t="s">
        <v>431</v>
      </c>
      <c r="D234" s="203" t="s">
        <v>149</v>
      </c>
      <c r="E234" s="204" t="s">
        <v>432</v>
      </c>
      <c r="F234" s="205" t="s">
        <v>433</v>
      </c>
      <c r="G234" s="206" t="s">
        <v>244</v>
      </c>
      <c r="H234" s="207">
        <v>670</v>
      </c>
      <c r="I234" s="208"/>
      <c r="J234" s="209">
        <f>ROUND(I234*H234,2)</f>
        <v>0</v>
      </c>
      <c r="K234" s="205" t="s">
        <v>153</v>
      </c>
      <c r="L234" s="62"/>
      <c r="M234" s="210" t="s">
        <v>22</v>
      </c>
      <c r="N234" s="211" t="s">
        <v>47</v>
      </c>
      <c r="O234" s="43"/>
      <c r="P234" s="212">
        <f>O234*H234</f>
        <v>0</v>
      </c>
      <c r="Q234" s="212">
        <v>0</v>
      </c>
      <c r="R234" s="212">
        <f>Q234*H234</f>
        <v>0</v>
      </c>
      <c r="S234" s="212">
        <v>0</v>
      </c>
      <c r="T234" s="213">
        <f>S234*H234</f>
        <v>0</v>
      </c>
      <c r="AR234" s="25" t="s">
        <v>154</v>
      </c>
      <c r="AT234" s="25" t="s">
        <v>149</v>
      </c>
      <c r="AU234" s="25" t="s">
        <v>85</v>
      </c>
      <c r="AY234" s="25" t="s">
        <v>146</v>
      </c>
      <c r="BE234" s="214">
        <f>IF(N234="základní",J234,0)</f>
        <v>0</v>
      </c>
      <c r="BF234" s="214">
        <f>IF(N234="snížená",J234,0)</f>
        <v>0</v>
      </c>
      <c r="BG234" s="214">
        <f>IF(N234="zákl. přenesená",J234,0)</f>
        <v>0</v>
      </c>
      <c r="BH234" s="214">
        <f>IF(N234="sníž. přenesená",J234,0)</f>
        <v>0</v>
      </c>
      <c r="BI234" s="214">
        <f>IF(N234="nulová",J234,0)</f>
        <v>0</v>
      </c>
      <c r="BJ234" s="25" t="s">
        <v>24</v>
      </c>
      <c r="BK234" s="214">
        <f>ROUND(I234*H234,2)</f>
        <v>0</v>
      </c>
      <c r="BL234" s="25" t="s">
        <v>154</v>
      </c>
      <c r="BM234" s="25" t="s">
        <v>434</v>
      </c>
    </row>
    <row r="235" spans="2:65" s="1" customFormat="1" ht="121.5">
      <c r="B235" s="42"/>
      <c r="C235" s="64"/>
      <c r="D235" s="215" t="s">
        <v>156</v>
      </c>
      <c r="E235" s="64"/>
      <c r="F235" s="216" t="s">
        <v>429</v>
      </c>
      <c r="G235" s="64"/>
      <c r="H235" s="64"/>
      <c r="I235" s="173"/>
      <c r="J235" s="64"/>
      <c r="K235" s="64"/>
      <c r="L235" s="62"/>
      <c r="M235" s="217"/>
      <c r="N235" s="43"/>
      <c r="O235" s="43"/>
      <c r="P235" s="43"/>
      <c r="Q235" s="43"/>
      <c r="R235" s="43"/>
      <c r="S235" s="43"/>
      <c r="T235" s="79"/>
      <c r="AT235" s="25" t="s">
        <v>156</v>
      </c>
      <c r="AU235" s="25" t="s">
        <v>85</v>
      </c>
    </row>
    <row r="236" spans="2:65" s="12" customFormat="1" ht="13.5">
      <c r="B236" s="218"/>
      <c r="C236" s="219"/>
      <c r="D236" s="215" t="s">
        <v>158</v>
      </c>
      <c r="E236" s="220" t="s">
        <v>22</v>
      </c>
      <c r="F236" s="221" t="s">
        <v>299</v>
      </c>
      <c r="G236" s="219"/>
      <c r="H236" s="222" t="s">
        <v>22</v>
      </c>
      <c r="I236" s="223"/>
      <c r="J236" s="219"/>
      <c r="K236" s="219"/>
      <c r="L236" s="224"/>
      <c r="M236" s="225"/>
      <c r="N236" s="226"/>
      <c r="O236" s="226"/>
      <c r="P236" s="226"/>
      <c r="Q236" s="226"/>
      <c r="R236" s="226"/>
      <c r="S236" s="226"/>
      <c r="T236" s="227"/>
      <c r="AT236" s="228" t="s">
        <v>158</v>
      </c>
      <c r="AU236" s="228" t="s">
        <v>85</v>
      </c>
      <c r="AV236" s="12" t="s">
        <v>24</v>
      </c>
      <c r="AW236" s="12" t="s">
        <v>39</v>
      </c>
      <c r="AX236" s="12" t="s">
        <v>76</v>
      </c>
      <c r="AY236" s="228" t="s">
        <v>146</v>
      </c>
    </row>
    <row r="237" spans="2:65" s="13" customFormat="1" ht="13.5">
      <c r="B237" s="229"/>
      <c r="C237" s="230"/>
      <c r="D237" s="215" t="s">
        <v>158</v>
      </c>
      <c r="E237" s="231" t="s">
        <v>22</v>
      </c>
      <c r="F237" s="232" t="s">
        <v>435</v>
      </c>
      <c r="G237" s="230"/>
      <c r="H237" s="233">
        <v>670</v>
      </c>
      <c r="I237" s="234"/>
      <c r="J237" s="230"/>
      <c r="K237" s="230"/>
      <c r="L237" s="235"/>
      <c r="M237" s="236"/>
      <c r="N237" s="237"/>
      <c r="O237" s="237"/>
      <c r="P237" s="237"/>
      <c r="Q237" s="237"/>
      <c r="R237" s="237"/>
      <c r="S237" s="237"/>
      <c r="T237" s="238"/>
      <c r="AT237" s="239" t="s">
        <v>158</v>
      </c>
      <c r="AU237" s="239" t="s">
        <v>85</v>
      </c>
      <c r="AV237" s="13" t="s">
        <v>85</v>
      </c>
      <c r="AW237" s="13" t="s">
        <v>39</v>
      </c>
      <c r="AX237" s="13" t="s">
        <v>76</v>
      </c>
      <c r="AY237" s="239" t="s">
        <v>146</v>
      </c>
    </row>
    <row r="238" spans="2:65" s="14" customFormat="1" ht="13.5">
      <c r="B238" s="240"/>
      <c r="C238" s="241"/>
      <c r="D238" s="242" t="s">
        <v>158</v>
      </c>
      <c r="E238" s="243" t="s">
        <v>22</v>
      </c>
      <c r="F238" s="244" t="s">
        <v>162</v>
      </c>
      <c r="G238" s="241"/>
      <c r="H238" s="245">
        <v>670</v>
      </c>
      <c r="I238" s="246"/>
      <c r="J238" s="241"/>
      <c r="K238" s="241"/>
      <c r="L238" s="247"/>
      <c r="M238" s="248"/>
      <c r="N238" s="249"/>
      <c r="O238" s="249"/>
      <c r="P238" s="249"/>
      <c r="Q238" s="249"/>
      <c r="R238" s="249"/>
      <c r="S238" s="249"/>
      <c r="T238" s="250"/>
      <c r="AT238" s="251" t="s">
        <v>158</v>
      </c>
      <c r="AU238" s="251" t="s">
        <v>85</v>
      </c>
      <c r="AV238" s="14" t="s">
        <v>154</v>
      </c>
      <c r="AW238" s="14" t="s">
        <v>39</v>
      </c>
      <c r="AX238" s="14" t="s">
        <v>24</v>
      </c>
      <c r="AY238" s="251" t="s">
        <v>146</v>
      </c>
    </row>
    <row r="239" spans="2:65" s="1" customFormat="1" ht="31.5" customHeight="1">
      <c r="B239" s="42"/>
      <c r="C239" s="203" t="s">
        <v>436</v>
      </c>
      <c r="D239" s="203" t="s">
        <v>149</v>
      </c>
      <c r="E239" s="204" t="s">
        <v>437</v>
      </c>
      <c r="F239" s="205" t="s">
        <v>438</v>
      </c>
      <c r="G239" s="206" t="s">
        <v>244</v>
      </c>
      <c r="H239" s="207">
        <v>975</v>
      </c>
      <c r="I239" s="208"/>
      <c r="J239" s="209">
        <f>ROUND(I239*H239,2)</f>
        <v>0</v>
      </c>
      <c r="K239" s="205" t="s">
        <v>153</v>
      </c>
      <c r="L239" s="62"/>
      <c r="M239" s="210" t="s">
        <v>22</v>
      </c>
      <c r="N239" s="211" t="s">
        <v>47</v>
      </c>
      <c r="O239" s="43"/>
      <c r="P239" s="212">
        <f>O239*H239</f>
        <v>0</v>
      </c>
      <c r="Q239" s="212">
        <v>0</v>
      </c>
      <c r="R239" s="212">
        <f>Q239*H239</f>
        <v>0</v>
      </c>
      <c r="S239" s="212">
        <v>0</v>
      </c>
      <c r="T239" s="213">
        <f>S239*H239</f>
        <v>0</v>
      </c>
      <c r="AR239" s="25" t="s">
        <v>154</v>
      </c>
      <c r="AT239" s="25" t="s">
        <v>149</v>
      </c>
      <c r="AU239" s="25" t="s">
        <v>85</v>
      </c>
      <c r="AY239" s="25" t="s">
        <v>146</v>
      </c>
      <c r="BE239" s="214">
        <f>IF(N239="základní",J239,0)</f>
        <v>0</v>
      </c>
      <c r="BF239" s="214">
        <f>IF(N239="snížená",J239,0)</f>
        <v>0</v>
      </c>
      <c r="BG239" s="214">
        <f>IF(N239="zákl. přenesená",J239,0)</f>
        <v>0</v>
      </c>
      <c r="BH239" s="214">
        <f>IF(N239="sníž. přenesená",J239,0)</f>
        <v>0</v>
      </c>
      <c r="BI239" s="214">
        <f>IF(N239="nulová",J239,0)</f>
        <v>0</v>
      </c>
      <c r="BJ239" s="25" t="s">
        <v>24</v>
      </c>
      <c r="BK239" s="214">
        <f>ROUND(I239*H239,2)</f>
        <v>0</v>
      </c>
      <c r="BL239" s="25" t="s">
        <v>154</v>
      </c>
      <c r="BM239" s="25" t="s">
        <v>439</v>
      </c>
    </row>
    <row r="240" spans="2:65" s="1" customFormat="1" ht="121.5">
      <c r="B240" s="42"/>
      <c r="C240" s="64"/>
      <c r="D240" s="215" t="s">
        <v>156</v>
      </c>
      <c r="E240" s="64"/>
      <c r="F240" s="216" t="s">
        <v>440</v>
      </c>
      <c r="G240" s="64"/>
      <c r="H240" s="64"/>
      <c r="I240" s="173"/>
      <c r="J240" s="64"/>
      <c r="K240" s="64"/>
      <c r="L240" s="62"/>
      <c r="M240" s="217"/>
      <c r="N240" s="43"/>
      <c r="O240" s="43"/>
      <c r="P240" s="43"/>
      <c r="Q240" s="43"/>
      <c r="R240" s="43"/>
      <c r="S240" s="43"/>
      <c r="T240" s="79"/>
      <c r="AT240" s="25" t="s">
        <v>156</v>
      </c>
      <c r="AU240" s="25" t="s">
        <v>85</v>
      </c>
    </row>
    <row r="241" spans="2:65" s="12" customFormat="1" ht="13.5">
      <c r="B241" s="218"/>
      <c r="C241" s="219"/>
      <c r="D241" s="215" t="s">
        <v>158</v>
      </c>
      <c r="E241" s="220" t="s">
        <v>22</v>
      </c>
      <c r="F241" s="221" t="s">
        <v>299</v>
      </c>
      <c r="G241" s="219"/>
      <c r="H241" s="222" t="s">
        <v>22</v>
      </c>
      <c r="I241" s="223"/>
      <c r="J241" s="219"/>
      <c r="K241" s="219"/>
      <c r="L241" s="224"/>
      <c r="M241" s="225"/>
      <c r="N241" s="226"/>
      <c r="O241" s="226"/>
      <c r="P241" s="226"/>
      <c r="Q241" s="226"/>
      <c r="R241" s="226"/>
      <c r="S241" s="226"/>
      <c r="T241" s="227"/>
      <c r="AT241" s="228" t="s">
        <v>158</v>
      </c>
      <c r="AU241" s="228" t="s">
        <v>85</v>
      </c>
      <c r="AV241" s="12" t="s">
        <v>24</v>
      </c>
      <c r="AW241" s="12" t="s">
        <v>39</v>
      </c>
      <c r="AX241" s="12" t="s">
        <v>76</v>
      </c>
      <c r="AY241" s="228" t="s">
        <v>146</v>
      </c>
    </row>
    <row r="242" spans="2:65" s="13" customFormat="1" ht="13.5">
      <c r="B242" s="229"/>
      <c r="C242" s="230"/>
      <c r="D242" s="215" t="s">
        <v>158</v>
      </c>
      <c r="E242" s="231" t="s">
        <v>22</v>
      </c>
      <c r="F242" s="232" t="s">
        <v>441</v>
      </c>
      <c r="G242" s="230"/>
      <c r="H242" s="233">
        <v>975</v>
      </c>
      <c r="I242" s="234"/>
      <c r="J242" s="230"/>
      <c r="K242" s="230"/>
      <c r="L242" s="235"/>
      <c r="M242" s="236"/>
      <c r="N242" s="237"/>
      <c r="O242" s="237"/>
      <c r="P242" s="237"/>
      <c r="Q242" s="237"/>
      <c r="R242" s="237"/>
      <c r="S242" s="237"/>
      <c r="T242" s="238"/>
      <c r="AT242" s="239" t="s">
        <v>158</v>
      </c>
      <c r="AU242" s="239" t="s">
        <v>85</v>
      </c>
      <c r="AV242" s="13" t="s">
        <v>85</v>
      </c>
      <c r="AW242" s="13" t="s">
        <v>39</v>
      </c>
      <c r="AX242" s="13" t="s">
        <v>76</v>
      </c>
      <c r="AY242" s="239" t="s">
        <v>146</v>
      </c>
    </row>
    <row r="243" spans="2:65" s="14" customFormat="1" ht="13.5">
      <c r="B243" s="240"/>
      <c r="C243" s="241"/>
      <c r="D243" s="242" t="s">
        <v>158</v>
      </c>
      <c r="E243" s="243" t="s">
        <v>22</v>
      </c>
      <c r="F243" s="244" t="s">
        <v>162</v>
      </c>
      <c r="G243" s="241"/>
      <c r="H243" s="245">
        <v>975</v>
      </c>
      <c r="I243" s="246"/>
      <c r="J243" s="241"/>
      <c r="K243" s="241"/>
      <c r="L243" s="247"/>
      <c r="M243" s="248"/>
      <c r="N243" s="249"/>
      <c r="O243" s="249"/>
      <c r="P243" s="249"/>
      <c r="Q243" s="249"/>
      <c r="R243" s="249"/>
      <c r="S243" s="249"/>
      <c r="T243" s="250"/>
      <c r="AT243" s="251" t="s">
        <v>158</v>
      </c>
      <c r="AU243" s="251" t="s">
        <v>85</v>
      </c>
      <c r="AV243" s="14" t="s">
        <v>154</v>
      </c>
      <c r="AW243" s="14" t="s">
        <v>39</v>
      </c>
      <c r="AX243" s="14" t="s">
        <v>24</v>
      </c>
      <c r="AY243" s="251" t="s">
        <v>146</v>
      </c>
    </row>
    <row r="244" spans="2:65" s="1" customFormat="1" ht="31.5" customHeight="1">
      <c r="B244" s="42"/>
      <c r="C244" s="263" t="s">
        <v>442</v>
      </c>
      <c r="D244" s="263" t="s">
        <v>411</v>
      </c>
      <c r="E244" s="264" t="s">
        <v>443</v>
      </c>
      <c r="F244" s="265" t="s">
        <v>444</v>
      </c>
      <c r="G244" s="266" t="s">
        <v>445</v>
      </c>
      <c r="H244" s="267">
        <v>19.5</v>
      </c>
      <c r="I244" s="268"/>
      <c r="J244" s="269">
        <f>ROUND(I244*H244,2)</f>
        <v>0</v>
      </c>
      <c r="K244" s="265" t="s">
        <v>22</v>
      </c>
      <c r="L244" s="270"/>
      <c r="M244" s="271" t="s">
        <v>22</v>
      </c>
      <c r="N244" s="272" t="s">
        <v>47</v>
      </c>
      <c r="O244" s="43"/>
      <c r="P244" s="212">
        <f>O244*H244</f>
        <v>0</v>
      </c>
      <c r="Q244" s="212">
        <v>1E-3</v>
      </c>
      <c r="R244" s="212">
        <f>Q244*H244</f>
        <v>1.95E-2</v>
      </c>
      <c r="S244" s="212">
        <v>0</v>
      </c>
      <c r="T244" s="213">
        <f>S244*H244</f>
        <v>0</v>
      </c>
      <c r="AR244" s="25" t="s">
        <v>193</v>
      </c>
      <c r="AT244" s="25" t="s">
        <v>411</v>
      </c>
      <c r="AU244" s="25" t="s">
        <v>85</v>
      </c>
      <c r="AY244" s="25" t="s">
        <v>146</v>
      </c>
      <c r="BE244" s="214">
        <f>IF(N244="základní",J244,0)</f>
        <v>0</v>
      </c>
      <c r="BF244" s="214">
        <f>IF(N244="snížená",J244,0)</f>
        <v>0</v>
      </c>
      <c r="BG244" s="214">
        <f>IF(N244="zákl. přenesená",J244,0)</f>
        <v>0</v>
      </c>
      <c r="BH244" s="214">
        <f>IF(N244="sníž. přenesená",J244,0)</f>
        <v>0</v>
      </c>
      <c r="BI244" s="214">
        <f>IF(N244="nulová",J244,0)</f>
        <v>0</v>
      </c>
      <c r="BJ244" s="25" t="s">
        <v>24</v>
      </c>
      <c r="BK244" s="214">
        <f>ROUND(I244*H244,2)</f>
        <v>0</v>
      </c>
      <c r="BL244" s="25" t="s">
        <v>154</v>
      </c>
      <c r="BM244" s="25" t="s">
        <v>446</v>
      </c>
    </row>
    <row r="245" spans="2:65" s="13" customFormat="1" ht="13.5">
      <c r="B245" s="229"/>
      <c r="C245" s="230"/>
      <c r="D245" s="242" t="s">
        <v>158</v>
      </c>
      <c r="E245" s="252" t="s">
        <v>22</v>
      </c>
      <c r="F245" s="253" t="s">
        <v>447</v>
      </c>
      <c r="G245" s="230"/>
      <c r="H245" s="254">
        <v>19.5</v>
      </c>
      <c r="I245" s="234"/>
      <c r="J245" s="230"/>
      <c r="K245" s="230"/>
      <c r="L245" s="235"/>
      <c r="M245" s="236"/>
      <c r="N245" s="237"/>
      <c r="O245" s="237"/>
      <c r="P245" s="237"/>
      <c r="Q245" s="237"/>
      <c r="R245" s="237"/>
      <c r="S245" s="237"/>
      <c r="T245" s="238"/>
      <c r="AT245" s="239" t="s">
        <v>158</v>
      </c>
      <c r="AU245" s="239" t="s">
        <v>85</v>
      </c>
      <c r="AV245" s="13" t="s">
        <v>85</v>
      </c>
      <c r="AW245" s="13" t="s">
        <v>39</v>
      </c>
      <c r="AX245" s="13" t="s">
        <v>24</v>
      </c>
      <c r="AY245" s="239" t="s">
        <v>146</v>
      </c>
    </row>
    <row r="246" spans="2:65" s="1" customFormat="1" ht="22.5" customHeight="1">
      <c r="B246" s="42"/>
      <c r="C246" s="203" t="s">
        <v>448</v>
      </c>
      <c r="D246" s="203" t="s">
        <v>149</v>
      </c>
      <c r="E246" s="204" t="s">
        <v>449</v>
      </c>
      <c r="F246" s="205" t="s">
        <v>450</v>
      </c>
      <c r="G246" s="206" t="s">
        <v>244</v>
      </c>
      <c r="H246" s="207">
        <v>907</v>
      </c>
      <c r="I246" s="208"/>
      <c r="J246" s="209">
        <f>ROUND(I246*H246,2)</f>
        <v>0</v>
      </c>
      <c r="K246" s="205" t="s">
        <v>153</v>
      </c>
      <c r="L246" s="62"/>
      <c r="M246" s="210" t="s">
        <v>22</v>
      </c>
      <c r="N246" s="211" t="s">
        <v>47</v>
      </c>
      <c r="O246" s="43"/>
      <c r="P246" s="212">
        <f>O246*H246</f>
        <v>0</v>
      </c>
      <c r="Q246" s="212">
        <v>0</v>
      </c>
      <c r="R246" s="212">
        <f>Q246*H246</f>
        <v>0</v>
      </c>
      <c r="S246" s="212">
        <v>0</v>
      </c>
      <c r="T246" s="213">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451</v>
      </c>
    </row>
    <row r="247" spans="2:65" s="1" customFormat="1" ht="162">
      <c r="B247" s="42"/>
      <c r="C247" s="64"/>
      <c r="D247" s="215" t="s">
        <v>156</v>
      </c>
      <c r="E247" s="64"/>
      <c r="F247" s="216" t="s">
        <v>452</v>
      </c>
      <c r="G247" s="64"/>
      <c r="H247" s="64"/>
      <c r="I247" s="173"/>
      <c r="J247" s="64"/>
      <c r="K247" s="64"/>
      <c r="L247" s="62"/>
      <c r="M247" s="217"/>
      <c r="N247" s="43"/>
      <c r="O247" s="43"/>
      <c r="P247" s="43"/>
      <c r="Q247" s="43"/>
      <c r="R247" s="43"/>
      <c r="S247" s="43"/>
      <c r="T247" s="79"/>
      <c r="AT247" s="25" t="s">
        <v>156</v>
      </c>
      <c r="AU247" s="25" t="s">
        <v>85</v>
      </c>
    </row>
    <row r="248" spans="2:65" s="12" customFormat="1" ht="13.5">
      <c r="B248" s="218"/>
      <c r="C248" s="219"/>
      <c r="D248" s="215" t="s">
        <v>158</v>
      </c>
      <c r="E248" s="220" t="s">
        <v>22</v>
      </c>
      <c r="F248" s="221" t="s">
        <v>299</v>
      </c>
      <c r="G248" s="219"/>
      <c r="H248" s="222" t="s">
        <v>22</v>
      </c>
      <c r="I248" s="223"/>
      <c r="J248" s="219"/>
      <c r="K248" s="219"/>
      <c r="L248" s="224"/>
      <c r="M248" s="225"/>
      <c r="N248" s="226"/>
      <c r="O248" s="226"/>
      <c r="P248" s="226"/>
      <c r="Q248" s="226"/>
      <c r="R248" s="226"/>
      <c r="S248" s="226"/>
      <c r="T248" s="227"/>
      <c r="AT248" s="228" t="s">
        <v>158</v>
      </c>
      <c r="AU248" s="228" t="s">
        <v>85</v>
      </c>
      <c r="AV248" s="12" t="s">
        <v>24</v>
      </c>
      <c r="AW248" s="12" t="s">
        <v>39</v>
      </c>
      <c r="AX248" s="12" t="s">
        <v>76</v>
      </c>
      <c r="AY248" s="228" t="s">
        <v>146</v>
      </c>
    </row>
    <row r="249" spans="2:65" s="12" customFormat="1" ht="13.5">
      <c r="B249" s="218"/>
      <c r="C249" s="219"/>
      <c r="D249" s="215" t="s">
        <v>158</v>
      </c>
      <c r="E249" s="220" t="s">
        <v>22</v>
      </c>
      <c r="F249" s="221" t="s">
        <v>300</v>
      </c>
      <c r="G249" s="219"/>
      <c r="H249" s="222" t="s">
        <v>22</v>
      </c>
      <c r="I249" s="223"/>
      <c r="J249" s="219"/>
      <c r="K249" s="219"/>
      <c r="L249" s="224"/>
      <c r="M249" s="225"/>
      <c r="N249" s="226"/>
      <c r="O249" s="226"/>
      <c r="P249" s="226"/>
      <c r="Q249" s="226"/>
      <c r="R249" s="226"/>
      <c r="S249" s="226"/>
      <c r="T249" s="227"/>
      <c r="AT249" s="228" t="s">
        <v>158</v>
      </c>
      <c r="AU249" s="228" t="s">
        <v>85</v>
      </c>
      <c r="AV249" s="12" t="s">
        <v>24</v>
      </c>
      <c r="AW249" s="12" t="s">
        <v>39</v>
      </c>
      <c r="AX249" s="12" t="s">
        <v>76</v>
      </c>
      <c r="AY249" s="228" t="s">
        <v>146</v>
      </c>
    </row>
    <row r="250" spans="2:65" s="13" customFormat="1" ht="13.5">
      <c r="B250" s="229"/>
      <c r="C250" s="230"/>
      <c r="D250" s="215" t="s">
        <v>158</v>
      </c>
      <c r="E250" s="231" t="s">
        <v>22</v>
      </c>
      <c r="F250" s="232" t="s">
        <v>453</v>
      </c>
      <c r="G250" s="230"/>
      <c r="H250" s="233">
        <v>907</v>
      </c>
      <c r="I250" s="234"/>
      <c r="J250" s="230"/>
      <c r="K250" s="230"/>
      <c r="L250" s="235"/>
      <c r="M250" s="236"/>
      <c r="N250" s="237"/>
      <c r="O250" s="237"/>
      <c r="P250" s="237"/>
      <c r="Q250" s="237"/>
      <c r="R250" s="237"/>
      <c r="S250" s="237"/>
      <c r="T250" s="238"/>
      <c r="AT250" s="239" t="s">
        <v>158</v>
      </c>
      <c r="AU250" s="239" t="s">
        <v>85</v>
      </c>
      <c r="AV250" s="13" t="s">
        <v>85</v>
      </c>
      <c r="AW250" s="13" t="s">
        <v>39</v>
      </c>
      <c r="AX250" s="13" t="s">
        <v>76</v>
      </c>
      <c r="AY250" s="239" t="s">
        <v>146</v>
      </c>
    </row>
    <row r="251" spans="2:65" s="14" customFormat="1" ht="13.5">
      <c r="B251" s="240"/>
      <c r="C251" s="241"/>
      <c r="D251" s="242" t="s">
        <v>158</v>
      </c>
      <c r="E251" s="243" t="s">
        <v>22</v>
      </c>
      <c r="F251" s="244" t="s">
        <v>162</v>
      </c>
      <c r="G251" s="241"/>
      <c r="H251" s="245">
        <v>907</v>
      </c>
      <c r="I251" s="246"/>
      <c r="J251" s="241"/>
      <c r="K251" s="241"/>
      <c r="L251" s="247"/>
      <c r="M251" s="248"/>
      <c r="N251" s="249"/>
      <c r="O251" s="249"/>
      <c r="P251" s="249"/>
      <c r="Q251" s="249"/>
      <c r="R251" s="249"/>
      <c r="S251" s="249"/>
      <c r="T251" s="250"/>
      <c r="AT251" s="251" t="s">
        <v>158</v>
      </c>
      <c r="AU251" s="251" t="s">
        <v>85</v>
      </c>
      <c r="AV251" s="14" t="s">
        <v>154</v>
      </c>
      <c r="AW251" s="14" t="s">
        <v>39</v>
      </c>
      <c r="AX251" s="14" t="s">
        <v>24</v>
      </c>
      <c r="AY251" s="251" t="s">
        <v>146</v>
      </c>
    </row>
    <row r="252" spans="2:65" s="1" customFormat="1" ht="22.5" customHeight="1">
      <c r="B252" s="42"/>
      <c r="C252" s="203" t="s">
        <v>454</v>
      </c>
      <c r="D252" s="203" t="s">
        <v>149</v>
      </c>
      <c r="E252" s="204" t="s">
        <v>455</v>
      </c>
      <c r="F252" s="205" t="s">
        <v>456</v>
      </c>
      <c r="G252" s="206" t="s">
        <v>244</v>
      </c>
      <c r="H252" s="207">
        <v>3900</v>
      </c>
      <c r="I252" s="208"/>
      <c r="J252" s="209">
        <f>ROUND(I252*H252,2)</f>
        <v>0</v>
      </c>
      <c r="K252" s="205" t="s">
        <v>153</v>
      </c>
      <c r="L252" s="62"/>
      <c r="M252" s="210" t="s">
        <v>22</v>
      </c>
      <c r="N252" s="211" t="s">
        <v>47</v>
      </c>
      <c r="O252" s="43"/>
      <c r="P252" s="212">
        <f>O252*H252</f>
        <v>0</v>
      </c>
      <c r="Q252" s="212">
        <v>0</v>
      </c>
      <c r="R252" s="212">
        <f>Q252*H252</f>
        <v>0</v>
      </c>
      <c r="S252" s="212">
        <v>0</v>
      </c>
      <c r="T252" s="213">
        <f>S252*H252</f>
        <v>0</v>
      </c>
      <c r="AR252" s="25" t="s">
        <v>154</v>
      </c>
      <c r="AT252" s="25" t="s">
        <v>149</v>
      </c>
      <c r="AU252" s="25" t="s">
        <v>85</v>
      </c>
      <c r="AY252" s="25" t="s">
        <v>146</v>
      </c>
      <c r="BE252" s="214">
        <f>IF(N252="základní",J252,0)</f>
        <v>0</v>
      </c>
      <c r="BF252" s="214">
        <f>IF(N252="snížená",J252,0)</f>
        <v>0</v>
      </c>
      <c r="BG252" s="214">
        <f>IF(N252="zákl. přenesená",J252,0)</f>
        <v>0</v>
      </c>
      <c r="BH252" s="214">
        <f>IF(N252="sníž. přenesená",J252,0)</f>
        <v>0</v>
      </c>
      <c r="BI252" s="214">
        <f>IF(N252="nulová",J252,0)</f>
        <v>0</v>
      </c>
      <c r="BJ252" s="25" t="s">
        <v>24</v>
      </c>
      <c r="BK252" s="214">
        <f>ROUND(I252*H252,2)</f>
        <v>0</v>
      </c>
      <c r="BL252" s="25" t="s">
        <v>154</v>
      </c>
      <c r="BM252" s="25" t="s">
        <v>457</v>
      </c>
    </row>
    <row r="253" spans="2:65" s="1" customFormat="1" ht="135">
      <c r="B253" s="42"/>
      <c r="C253" s="64"/>
      <c r="D253" s="215" t="s">
        <v>156</v>
      </c>
      <c r="E253" s="64"/>
      <c r="F253" s="216" t="s">
        <v>458</v>
      </c>
      <c r="G253" s="64"/>
      <c r="H253" s="64"/>
      <c r="I253" s="173"/>
      <c r="J253" s="64"/>
      <c r="K253" s="64"/>
      <c r="L253" s="62"/>
      <c r="M253" s="217"/>
      <c r="N253" s="43"/>
      <c r="O253" s="43"/>
      <c r="P253" s="43"/>
      <c r="Q253" s="43"/>
      <c r="R253" s="43"/>
      <c r="S253" s="43"/>
      <c r="T253" s="79"/>
      <c r="AT253" s="25" t="s">
        <v>156</v>
      </c>
      <c r="AU253" s="25" t="s">
        <v>85</v>
      </c>
    </row>
    <row r="254" spans="2:65" s="12" customFormat="1" ht="13.5">
      <c r="B254" s="218"/>
      <c r="C254" s="219"/>
      <c r="D254" s="215" t="s">
        <v>158</v>
      </c>
      <c r="E254" s="220" t="s">
        <v>22</v>
      </c>
      <c r="F254" s="221" t="s">
        <v>459</v>
      </c>
      <c r="G254" s="219"/>
      <c r="H254" s="222" t="s">
        <v>22</v>
      </c>
      <c r="I254" s="223"/>
      <c r="J254" s="219"/>
      <c r="K254" s="219"/>
      <c r="L254" s="224"/>
      <c r="M254" s="225"/>
      <c r="N254" s="226"/>
      <c r="O254" s="226"/>
      <c r="P254" s="226"/>
      <c r="Q254" s="226"/>
      <c r="R254" s="226"/>
      <c r="S254" s="226"/>
      <c r="T254" s="227"/>
      <c r="AT254" s="228" t="s">
        <v>158</v>
      </c>
      <c r="AU254" s="228" t="s">
        <v>85</v>
      </c>
      <c r="AV254" s="12" t="s">
        <v>24</v>
      </c>
      <c r="AW254" s="12" t="s">
        <v>39</v>
      </c>
      <c r="AX254" s="12" t="s">
        <v>76</v>
      </c>
      <c r="AY254" s="228" t="s">
        <v>146</v>
      </c>
    </row>
    <row r="255" spans="2:65" s="13" customFormat="1" ht="13.5">
      <c r="B255" s="229"/>
      <c r="C255" s="230"/>
      <c r="D255" s="215" t="s">
        <v>158</v>
      </c>
      <c r="E255" s="231" t="s">
        <v>22</v>
      </c>
      <c r="F255" s="232" t="s">
        <v>460</v>
      </c>
      <c r="G255" s="230"/>
      <c r="H255" s="233">
        <v>3900</v>
      </c>
      <c r="I255" s="234"/>
      <c r="J255" s="230"/>
      <c r="K255" s="230"/>
      <c r="L255" s="235"/>
      <c r="M255" s="236"/>
      <c r="N255" s="237"/>
      <c r="O255" s="237"/>
      <c r="P255" s="237"/>
      <c r="Q255" s="237"/>
      <c r="R255" s="237"/>
      <c r="S255" s="237"/>
      <c r="T255" s="238"/>
      <c r="AT255" s="239" t="s">
        <v>158</v>
      </c>
      <c r="AU255" s="239" t="s">
        <v>85</v>
      </c>
      <c r="AV255" s="13" t="s">
        <v>85</v>
      </c>
      <c r="AW255" s="13" t="s">
        <v>39</v>
      </c>
      <c r="AX255" s="13" t="s">
        <v>76</v>
      </c>
      <c r="AY255" s="239" t="s">
        <v>146</v>
      </c>
    </row>
    <row r="256" spans="2:65" s="14" customFormat="1" ht="13.5">
      <c r="B256" s="240"/>
      <c r="C256" s="241"/>
      <c r="D256" s="242" t="s">
        <v>158</v>
      </c>
      <c r="E256" s="243" t="s">
        <v>22</v>
      </c>
      <c r="F256" s="244" t="s">
        <v>162</v>
      </c>
      <c r="G256" s="241"/>
      <c r="H256" s="245">
        <v>3900</v>
      </c>
      <c r="I256" s="246"/>
      <c r="J256" s="241"/>
      <c r="K256" s="241"/>
      <c r="L256" s="247"/>
      <c r="M256" s="248"/>
      <c r="N256" s="249"/>
      <c r="O256" s="249"/>
      <c r="P256" s="249"/>
      <c r="Q256" s="249"/>
      <c r="R256" s="249"/>
      <c r="S256" s="249"/>
      <c r="T256" s="250"/>
      <c r="AT256" s="251" t="s">
        <v>158</v>
      </c>
      <c r="AU256" s="251" t="s">
        <v>85</v>
      </c>
      <c r="AV256" s="14" t="s">
        <v>154</v>
      </c>
      <c r="AW256" s="14" t="s">
        <v>39</v>
      </c>
      <c r="AX256" s="14" t="s">
        <v>24</v>
      </c>
      <c r="AY256" s="251" t="s">
        <v>146</v>
      </c>
    </row>
    <row r="257" spans="2:65" s="1" customFormat="1" ht="22.5" customHeight="1">
      <c r="B257" s="42"/>
      <c r="C257" s="203" t="s">
        <v>461</v>
      </c>
      <c r="D257" s="203" t="s">
        <v>149</v>
      </c>
      <c r="E257" s="204" t="s">
        <v>462</v>
      </c>
      <c r="F257" s="205" t="s">
        <v>463</v>
      </c>
      <c r="G257" s="206" t="s">
        <v>244</v>
      </c>
      <c r="H257" s="207">
        <v>975</v>
      </c>
      <c r="I257" s="208"/>
      <c r="J257" s="209">
        <f>ROUND(I257*H257,2)</f>
        <v>0</v>
      </c>
      <c r="K257" s="205" t="s">
        <v>153</v>
      </c>
      <c r="L257" s="62"/>
      <c r="M257" s="210" t="s">
        <v>22</v>
      </c>
      <c r="N257" s="211" t="s">
        <v>47</v>
      </c>
      <c r="O257" s="43"/>
      <c r="P257" s="212">
        <f>O257*H257</f>
        <v>0</v>
      </c>
      <c r="Q257" s="212">
        <v>0</v>
      </c>
      <c r="R257" s="212">
        <f>Q257*H257</f>
        <v>0</v>
      </c>
      <c r="S257" s="212">
        <v>0</v>
      </c>
      <c r="T257" s="213">
        <f>S257*H257</f>
        <v>0</v>
      </c>
      <c r="AR257" s="25" t="s">
        <v>154</v>
      </c>
      <c r="AT257" s="25" t="s">
        <v>149</v>
      </c>
      <c r="AU257" s="25" t="s">
        <v>85</v>
      </c>
      <c r="AY257" s="25" t="s">
        <v>146</v>
      </c>
      <c r="BE257" s="214">
        <f>IF(N257="základní",J257,0)</f>
        <v>0</v>
      </c>
      <c r="BF257" s="214">
        <f>IF(N257="snížená",J257,0)</f>
        <v>0</v>
      </c>
      <c r="BG257" s="214">
        <f>IF(N257="zákl. přenesená",J257,0)</f>
        <v>0</v>
      </c>
      <c r="BH257" s="214">
        <f>IF(N257="sníž. přenesená",J257,0)</f>
        <v>0</v>
      </c>
      <c r="BI257" s="214">
        <f>IF(N257="nulová",J257,0)</f>
        <v>0</v>
      </c>
      <c r="BJ257" s="25" t="s">
        <v>24</v>
      </c>
      <c r="BK257" s="214">
        <f>ROUND(I257*H257,2)</f>
        <v>0</v>
      </c>
      <c r="BL257" s="25" t="s">
        <v>154</v>
      </c>
      <c r="BM257" s="25" t="s">
        <v>464</v>
      </c>
    </row>
    <row r="258" spans="2:65" s="1" customFormat="1" ht="54">
      <c r="B258" s="42"/>
      <c r="C258" s="64"/>
      <c r="D258" s="215" t="s">
        <v>156</v>
      </c>
      <c r="E258" s="64"/>
      <c r="F258" s="216" t="s">
        <v>465</v>
      </c>
      <c r="G258" s="64"/>
      <c r="H258" s="64"/>
      <c r="I258" s="173"/>
      <c r="J258" s="64"/>
      <c r="K258" s="64"/>
      <c r="L258" s="62"/>
      <c r="M258" s="217"/>
      <c r="N258" s="43"/>
      <c r="O258" s="43"/>
      <c r="P258" s="43"/>
      <c r="Q258" s="43"/>
      <c r="R258" s="43"/>
      <c r="S258" s="43"/>
      <c r="T258" s="79"/>
      <c r="AT258" s="25" t="s">
        <v>156</v>
      </c>
      <c r="AU258" s="25" t="s">
        <v>85</v>
      </c>
    </row>
    <row r="259" spans="2:65" s="12" customFormat="1" ht="13.5">
      <c r="B259" s="218"/>
      <c r="C259" s="219"/>
      <c r="D259" s="215" t="s">
        <v>158</v>
      </c>
      <c r="E259" s="220" t="s">
        <v>22</v>
      </c>
      <c r="F259" s="221" t="s">
        <v>466</v>
      </c>
      <c r="G259" s="219"/>
      <c r="H259" s="222" t="s">
        <v>22</v>
      </c>
      <c r="I259" s="223"/>
      <c r="J259" s="219"/>
      <c r="K259" s="219"/>
      <c r="L259" s="224"/>
      <c r="M259" s="225"/>
      <c r="N259" s="226"/>
      <c r="O259" s="226"/>
      <c r="P259" s="226"/>
      <c r="Q259" s="226"/>
      <c r="R259" s="226"/>
      <c r="S259" s="226"/>
      <c r="T259" s="227"/>
      <c r="AT259" s="228" t="s">
        <v>158</v>
      </c>
      <c r="AU259" s="228" t="s">
        <v>85</v>
      </c>
      <c r="AV259" s="12" t="s">
        <v>24</v>
      </c>
      <c r="AW259" s="12" t="s">
        <v>39</v>
      </c>
      <c r="AX259" s="12" t="s">
        <v>76</v>
      </c>
      <c r="AY259" s="228" t="s">
        <v>146</v>
      </c>
    </row>
    <row r="260" spans="2:65" s="13" customFormat="1" ht="13.5">
      <c r="B260" s="229"/>
      <c r="C260" s="230"/>
      <c r="D260" s="215" t="s">
        <v>158</v>
      </c>
      <c r="E260" s="231" t="s">
        <v>22</v>
      </c>
      <c r="F260" s="232" t="s">
        <v>467</v>
      </c>
      <c r="G260" s="230"/>
      <c r="H260" s="233">
        <v>975</v>
      </c>
      <c r="I260" s="234"/>
      <c r="J260" s="230"/>
      <c r="K260" s="230"/>
      <c r="L260" s="235"/>
      <c r="M260" s="236"/>
      <c r="N260" s="237"/>
      <c r="O260" s="237"/>
      <c r="P260" s="237"/>
      <c r="Q260" s="237"/>
      <c r="R260" s="237"/>
      <c r="S260" s="237"/>
      <c r="T260" s="238"/>
      <c r="AT260" s="239" t="s">
        <v>158</v>
      </c>
      <c r="AU260" s="239" t="s">
        <v>85</v>
      </c>
      <c r="AV260" s="13" t="s">
        <v>85</v>
      </c>
      <c r="AW260" s="13" t="s">
        <v>39</v>
      </c>
      <c r="AX260" s="13" t="s">
        <v>76</v>
      </c>
      <c r="AY260" s="239" t="s">
        <v>146</v>
      </c>
    </row>
    <row r="261" spans="2:65" s="14" customFormat="1" ht="13.5">
      <c r="B261" s="240"/>
      <c r="C261" s="241"/>
      <c r="D261" s="242" t="s">
        <v>158</v>
      </c>
      <c r="E261" s="243" t="s">
        <v>22</v>
      </c>
      <c r="F261" s="244" t="s">
        <v>162</v>
      </c>
      <c r="G261" s="241"/>
      <c r="H261" s="245">
        <v>975</v>
      </c>
      <c r="I261" s="246"/>
      <c r="J261" s="241"/>
      <c r="K261" s="241"/>
      <c r="L261" s="247"/>
      <c r="M261" s="248"/>
      <c r="N261" s="249"/>
      <c r="O261" s="249"/>
      <c r="P261" s="249"/>
      <c r="Q261" s="249"/>
      <c r="R261" s="249"/>
      <c r="S261" s="249"/>
      <c r="T261" s="250"/>
      <c r="AT261" s="251" t="s">
        <v>158</v>
      </c>
      <c r="AU261" s="251" t="s">
        <v>85</v>
      </c>
      <c r="AV261" s="14" t="s">
        <v>154</v>
      </c>
      <c r="AW261" s="14" t="s">
        <v>39</v>
      </c>
      <c r="AX261" s="14" t="s">
        <v>24</v>
      </c>
      <c r="AY261" s="251" t="s">
        <v>146</v>
      </c>
    </row>
    <row r="262" spans="2:65" s="1" customFormat="1" ht="22.5" customHeight="1">
      <c r="B262" s="42"/>
      <c r="C262" s="203" t="s">
        <v>468</v>
      </c>
      <c r="D262" s="203" t="s">
        <v>149</v>
      </c>
      <c r="E262" s="204" t="s">
        <v>469</v>
      </c>
      <c r="F262" s="205" t="s">
        <v>470</v>
      </c>
      <c r="G262" s="206" t="s">
        <v>268</v>
      </c>
      <c r="H262" s="207">
        <v>90.7</v>
      </c>
      <c r="I262" s="208"/>
      <c r="J262" s="209">
        <f>ROUND(I262*H262,2)</f>
        <v>0</v>
      </c>
      <c r="K262" s="205" t="s">
        <v>153</v>
      </c>
      <c r="L262" s="62"/>
      <c r="M262" s="210" t="s">
        <v>22</v>
      </c>
      <c r="N262" s="211" t="s">
        <v>47</v>
      </c>
      <c r="O262" s="43"/>
      <c r="P262" s="212">
        <f>O262*H262</f>
        <v>0</v>
      </c>
      <c r="Q262" s="212">
        <v>0</v>
      </c>
      <c r="R262" s="212">
        <f>Q262*H262</f>
        <v>0</v>
      </c>
      <c r="S262" s="212">
        <v>0</v>
      </c>
      <c r="T262" s="213">
        <f>S262*H262</f>
        <v>0</v>
      </c>
      <c r="AR262" s="25" t="s">
        <v>154</v>
      </c>
      <c r="AT262" s="25" t="s">
        <v>149</v>
      </c>
      <c r="AU262" s="25" t="s">
        <v>85</v>
      </c>
      <c r="AY262" s="25" t="s">
        <v>146</v>
      </c>
      <c r="BE262" s="214">
        <f>IF(N262="základní",J262,0)</f>
        <v>0</v>
      </c>
      <c r="BF262" s="214">
        <f>IF(N262="snížená",J262,0)</f>
        <v>0</v>
      </c>
      <c r="BG262" s="214">
        <f>IF(N262="zákl. přenesená",J262,0)</f>
        <v>0</v>
      </c>
      <c r="BH262" s="214">
        <f>IF(N262="sníž. přenesená",J262,0)</f>
        <v>0</v>
      </c>
      <c r="BI262" s="214">
        <f>IF(N262="nulová",J262,0)</f>
        <v>0</v>
      </c>
      <c r="BJ262" s="25" t="s">
        <v>24</v>
      </c>
      <c r="BK262" s="214">
        <f>ROUND(I262*H262,2)</f>
        <v>0</v>
      </c>
      <c r="BL262" s="25" t="s">
        <v>154</v>
      </c>
      <c r="BM262" s="25" t="s">
        <v>471</v>
      </c>
    </row>
    <row r="263" spans="2:65" s="12" customFormat="1" ht="13.5">
      <c r="B263" s="218"/>
      <c r="C263" s="219"/>
      <c r="D263" s="215" t="s">
        <v>158</v>
      </c>
      <c r="E263" s="220" t="s">
        <v>22</v>
      </c>
      <c r="F263" s="221" t="s">
        <v>466</v>
      </c>
      <c r="G263" s="219"/>
      <c r="H263" s="222" t="s">
        <v>22</v>
      </c>
      <c r="I263" s="223"/>
      <c r="J263" s="219"/>
      <c r="K263" s="219"/>
      <c r="L263" s="224"/>
      <c r="M263" s="225"/>
      <c r="N263" s="226"/>
      <c r="O263" s="226"/>
      <c r="P263" s="226"/>
      <c r="Q263" s="226"/>
      <c r="R263" s="226"/>
      <c r="S263" s="226"/>
      <c r="T263" s="227"/>
      <c r="AT263" s="228" t="s">
        <v>158</v>
      </c>
      <c r="AU263" s="228" t="s">
        <v>85</v>
      </c>
      <c r="AV263" s="12" t="s">
        <v>24</v>
      </c>
      <c r="AW263" s="12" t="s">
        <v>39</v>
      </c>
      <c r="AX263" s="12" t="s">
        <v>76</v>
      </c>
      <c r="AY263" s="228" t="s">
        <v>146</v>
      </c>
    </row>
    <row r="264" spans="2:65" s="13" customFormat="1" ht="13.5">
      <c r="B264" s="229"/>
      <c r="C264" s="230"/>
      <c r="D264" s="215" t="s">
        <v>158</v>
      </c>
      <c r="E264" s="231" t="s">
        <v>22</v>
      </c>
      <c r="F264" s="232" t="s">
        <v>472</v>
      </c>
      <c r="G264" s="230"/>
      <c r="H264" s="233">
        <v>90.7</v>
      </c>
      <c r="I264" s="234"/>
      <c r="J264" s="230"/>
      <c r="K264" s="230"/>
      <c r="L264" s="235"/>
      <c r="M264" s="236"/>
      <c r="N264" s="237"/>
      <c r="O264" s="237"/>
      <c r="P264" s="237"/>
      <c r="Q264" s="237"/>
      <c r="R264" s="237"/>
      <c r="S264" s="237"/>
      <c r="T264" s="238"/>
      <c r="AT264" s="239" t="s">
        <v>158</v>
      </c>
      <c r="AU264" s="239" t="s">
        <v>85</v>
      </c>
      <c r="AV264" s="13" t="s">
        <v>85</v>
      </c>
      <c r="AW264" s="13" t="s">
        <v>39</v>
      </c>
      <c r="AX264" s="13" t="s">
        <v>76</v>
      </c>
      <c r="AY264" s="239" t="s">
        <v>146</v>
      </c>
    </row>
    <row r="265" spans="2:65" s="14" customFormat="1" ht="13.5">
      <c r="B265" s="240"/>
      <c r="C265" s="241"/>
      <c r="D265" s="242" t="s">
        <v>158</v>
      </c>
      <c r="E265" s="243" t="s">
        <v>22</v>
      </c>
      <c r="F265" s="244" t="s">
        <v>162</v>
      </c>
      <c r="G265" s="241"/>
      <c r="H265" s="245">
        <v>90.7</v>
      </c>
      <c r="I265" s="246"/>
      <c r="J265" s="241"/>
      <c r="K265" s="241"/>
      <c r="L265" s="247"/>
      <c r="M265" s="248"/>
      <c r="N265" s="249"/>
      <c r="O265" s="249"/>
      <c r="P265" s="249"/>
      <c r="Q265" s="249"/>
      <c r="R265" s="249"/>
      <c r="S265" s="249"/>
      <c r="T265" s="250"/>
      <c r="AT265" s="251" t="s">
        <v>158</v>
      </c>
      <c r="AU265" s="251" t="s">
        <v>85</v>
      </c>
      <c r="AV265" s="14" t="s">
        <v>154</v>
      </c>
      <c r="AW265" s="14" t="s">
        <v>39</v>
      </c>
      <c r="AX265" s="14" t="s">
        <v>24</v>
      </c>
      <c r="AY265" s="251" t="s">
        <v>146</v>
      </c>
    </row>
    <row r="266" spans="2:65" s="1" customFormat="1" ht="22.5" customHeight="1">
      <c r="B266" s="42"/>
      <c r="C266" s="203" t="s">
        <v>473</v>
      </c>
      <c r="D266" s="203" t="s">
        <v>149</v>
      </c>
      <c r="E266" s="204" t="s">
        <v>474</v>
      </c>
      <c r="F266" s="205" t="s">
        <v>475</v>
      </c>
      <c r="G266" s="206" t="s">
        <v>268</v>
      </c>
      <c r="H266" s="207">
        <v>90.7</v>
      </c>
      <c r="I266" s="208"/>
      <c r="J266" s="209">
        <f>ROUND(I266*H266,2)</f>
        <v>0</v>
      </c>
      <c r="K266" s="205" t="s">
        <v>153</v>
      </c>
      <c r="L266" s="62"/>
      <c r="M266" s="210" t="s">
        <v>22</v>
      </c>
      <c r="N266" s="211" t="s">
        <v>47</v>
      </c>
      <c r="O266" s="43"/>
      <c r="P266" s="212">
        <f>O266*H266</f>
        <v>0</v>
      </c>
      <c r="Q266" s="212">
        <v>0</v>
      </c>
      <c r="R266" s="212">
        <f>Q266*H266</f>
        <v>0</v>
      </c>
      <c r="S266" s="212">
        <v>0</v>
      </c>
      <c r="T266" s="213">
        <f>S266*H266</f>
        <v>0</v>
      </c>
      <c r="AR266" s="25" t="s">
        <v>154</v>
      </c>
      <c r="AT266" s="25" t="s">
        <v>149</v>
      </c>
      <c r="AU266" s="25" t="s">
        <v>85</v>
      </c>
      <c r="AY266" s="25" t="s">
        <v>146</v>
      </c>
      <c r="BE266" s="214">
        <f>IF(N266="základní",J266,0)</f>
        <v>0</v>
      </c>
      <c r="BF266" s="214">
        <f>IF(N266="snížená",J266,0)</f>
        <v>0</v>
      </c>
      <c r="BG266" s="214">
        <f>IF(N266="zákl. přenesená",J266,0)</f>
        <v>0</v>
      </c>
      <c r="BH266" s="214">
        <f>IF(N266="sníž. přenesená",J266,0)</f>
        <v>0</v>
      </c>
      <c r="BI266" s="214">
        <f>IF(N266="nulová",J266,0)</f>
        <v>0</v>
      </c>
      <c r="BJ266" s="25" t="s">
        <v>24</v>
      </c>
      <c r="BK266" s="214">
        <f>ROUND(I266*H266,2)</f>
        <v>0</v>
      </c>
      <c r="BL266" s="25" t="s">
        <v>154</v>
      </c>
      <c r="BM266" s="25" t="s">
        <v>476</v>
      </c>
    </row>
    <row r="267" spans="2:65" s="1" customFormat="1" ht="54">
      <c r="B267" s="42"/>
      <c r="C267" s="64"/>
      <c r="D267" s="215" t="s">
        <v>156</v>
      </c>
      <c r="E267" s="64"/>
      <c r="F267" s="216" t="s">
        <v>477</v>
      </c>
      <c r="G267" s="64"/>
      <c r="H267" s="64"/>
      <c r="I267" s="173"/>
      <c r="J267" s="64"/>
      <c r="K267" s="64"/>
      <c r="L267" s="62"/>
      <c r="M267" s="217"/>
      <c r="N267" s="43"/>
      <c r="O267" s="43"/>
      <c r="P267" s="43"/>
      <c r="Q267" s="43"/>
      <c r="R267" s="43"/>
      <c r="S267" s="43"/>
      <c r="T267" s="79"/>
      <c r="AT267" s="25" t="s">
        <v>156</v>
      </c>
      <c r="AU267" s="25" t="s">
        <v>85</v>
      </c>
    </row>
    <row r="268" spans="2:65" s="12" customFormat="1" ht="13.5">
      <c r="B268" s="218"/>
      <c r="C268" s="219"/>
      <c r="D268" s="215" t="s">
        <v>158</v>
      </c>
      <c r="E268" s="220" t="s">
        <v>22</v>
      </c>
      <c r="F268" s="221" t="s">
        <v>478</v>
      </c>
      <c r="G268" s="219"/>
      <c r="H268" s="222" t="s">
        <v>22</v>
      </c>
      <c r="I268" s="223"/>
      <c r="J268" s="219"/>
      <c r="K268" s="219"/>
      <c r="L268" s="224"/>
      <c r="M268" s="225"/>
      <c r="N268" s="226"/>
      <c r="O268" s="226"/>
      <c r="P268" s="226"/>
      <c r="Q268" s="226"/>
      <c r="R268" s="226"/>
      <c r="S268" s="226"/>
      <c r="T268" s="227"/>
      <c r="AT268" s="228" t="s">
        <v>158</v>
      </c>
      <c r="AU268" s="228" t="s">
        <v>85</v>
      </c>
      <c r="AV268" s="12" t="s">
        <v>24</v>
      </c>
      <c r="AW268" s="12" t="s">
        <v>39</v>
      </c>
      <c r="AX268" s="12" t="s">
        <v>76</v>
      </c>
      <c r="AY268" s="228" t="s">
        <v>146</v>
      </c>
    </row>
    <row r="269" spans="2:65" s="13" customFormat="1" ht="13.5">
      <c r="B269" s="229"/>
      <c r="C269" s="230"/>
      <c r="D269" s="215" t="s">
        <v>158</v>
      </c>
      <c r="E269" s="231" t="s">
        <v>22</v>
      </c>
      <c r="F269" s="232" t="s">
        <v>479</v>
      </c>
      <c r="G269" s="230"/>
      <c r="H269" s="233">
        <v>90.7</v>
      </c>
      <c r="I269" s="234"/>
      <c r="J269" s="230"/>
      <c r="K269" s="230"/>
      <c r="L269" s="235"/>
      <c r="M269" s="236"/>
      <c r="N269" s="237"/>
      <c r="O269" s="237"/>
      <c r="P269" s="237"/>
      <c r="Q269" s="237"/>
      <c r="R269" s="237"/>
      <c r="S269" s="237"/>
      <c r="T269" s="238"/>
      <c r="AT269" s="239" t="s">
        <v>158</v>
      </c>
      <c r="AU269" s="239" t="s">
        <v>85</v>
      </c>
      <c r="AV269" s="13" t="s">
        <v>85</v>
      </c>
      <c r="AW269" s="13" t="s">
        <v>39</v>
      </c>
      <c r="AX269" s="13" t="s">
        <v>76</v>
      </c>
      <c r="AY269" s="239" t="s">
        <v>146</v>
      </c>
    </row>
    <row r="270" spans="2:65" s="14" customFormat="1" ht="13.5">
      <c r="B270" s="240"/>
      <c r="C270" s="241"/>
      <c r="D270" s="242" t="s">
        <v>158</v>
      </c>
      <c r="E270" s="243" t="s">
        <v>22</v>
      </c>
      <c r="F270" s="244" t="s">
        <v>162</v>
      </c>
      <c r="G270" s="241"/>
      <c r="H270" s="245">
        <v>90.7</v>
      </c>
      <c r="I270" s="246"/>
      <c r="J270" s="241"/>
      <c r="K270" s="241"/>
      <c r="L270" s="247"/>
      <c r="M270" s="248"/>
      <c r="N270" s="249"/>
      <c r="O270" s="249"/>
      <c r="P270" s="249"/>
      <c r="Q270" s="249"/>
      <c r="R270" s="249"/>
      <c r="S270" s="249"/>
      <c r="T270" s="250"/>
      <c r="AT270" s="251" t="s">
        <v>158</v>
      </c>
      <c r="AU270" s="251" t="s">
        <v>85</v>
      </c>
      <c r="AV270" s="14" t="s">
        <v>154</v>
      </c>
      <c r="AW270" s="14" t="s">
        <v>39</v>
      </c>
      <c r="AX270" s="14" t="s">
        <v>24</v>
      </c>
      <c r="AY270" s="251" t="s">
        <v>146</v>
      </c>
    </row>
    <row r="271" spans="2:65" s="1" customFormat="1" ht="22.5" customHeight="1">
      <c r="B271" s="42"/>
      <c r="C271" s="203" t="s">
        <v>480</v>
      </c>
      <c r="D271" s="203" t="s">
        <v>149</v>
      </c>
      <c r="E271" s="204" t="s">
        <v>481</v>
      </c>
      <c r="F271" s="205" t="s">
        <v>482</v>
      </c>
      <c r="G271" s="206" t="s">
        <v>268</v>
      </c>
      <c r="H271" s="207">
        <v>453.5</v>
      </c>
      <c r="I271" s="208"/>
      <c r="J271" s="209">
        <f>ROUND(I271*H271,2)</f>
        <v>0</v>
      </c>
      <c r="K271" s="205" t="s">
        <v>153</v>
      </c>
      <c r="L271" s="62"/>
      <c r="M271" s="210" t="s">
        <v>22</v>
      </c>
      <c r="N271" s="211" t="s">
        <v>47</v>
      </c>
      <c r="O271" s="43"/>
      <c r="P271" s="212">
        <f>O271*H271</f>
        <v>0</v>
      </c>
      <c r="Q271" s="212">
        <v>0</v>
      </c>
      <c r="R271" s="212">
        <f>Q271*H271</f>
        <v>0</v>
      </c>
      <c r="S271" s="212">
        <v>0</v>
      </c>
      <c r="T271" s="213">
        <f>S271*H271</f>
        <v>0</v>
      </c>
      <c r="AR271" s="25" t="s">
        <v>154</v>
      </c>
      <c r="AT271" s="25" t="s">
        <v>149</v>
      </c>
      <c r="AU271" s="25" t="s">
        <v>85</v>
      </c>
      <c r="AY271" s="25" t="s">
        <v>146</v>
      </c>
      <c r="BE271" s="214">
        <f>IF(N271="základní",J271,0)</f>
        <v>0</v>
      </c>
      <c r="BF271" s="214">
        <f>IF(N271="snížená",J271,0)</f>
        <v>0</v>
      </c>
      <c r="BG271" s="214">
        <f>IF(N271="zákl. přenesená",J271,0)</f>
        <v>0</v>
      </c>
      <c r="BH271" s="214">
        <f>IF(N271="sníž. přenesená",J271,0)</f>
        <v>0</v>
      </c>
      <c r="BI271" s="214">
        <f>IF(N271="nulová",J271,0)</f>
        <v>0</v>
      </c>
      <c r="BJ271" s="25" t="s">
        <v>24</v>
      </c>
      <c r="BK271" s="214">
        <f>ROUND(I271*H271,2)</f>
        <v>0</v>
      </c>
      <c r="BL271" s="25" t="s">
        <v>154</v>
      </c>
      <c r="BM271" s="25" t="s">
        <v>483</v>
      </c>
    </row>
    <row r="272" spans="2:65" s="1" customFormat="1" ht="54">
      <c r="B272" s="42"/>
      <c r="C272" s="64"/>
      <c r="D272" s="215" t="s">
        <v>156</v>
      </c>
      <c r="E272" s="64"/>
      <c r="F272" s="216" t="s">
        <v>477</v>
      </c>
      <c r="G272" s="64"/>
      <c r="H272" s="64"/>
      <c r="I272" s="173"/>
      <c r="J272" s="64"/>
      <c r="K272" s="64"/>
      <c r="L272" s="62"/>
      <c r="M272" s="217"/>
      <c r="N272" s="43"/>
      <c r="O272" s="43"/>
      <c r="P272" s="43"/>
      <c r="Q272" s="43"/>
      <c r="R272" s="43"/>
      <c r="S272" s="43"/>
      <c r="T272" s="79"/>
      <c r="AT272" s="25" t="s">
        <v>156</v>
      </c>
      <c r="AU272" s="25" t="s">
        <v>85</v>
      </c>
    </row>
    <row r="273" spans="2:65" s="13" customFormat="1" ht="13.5">
      <c r="B273" s="229"/>
      <c r="C273" s="230"/>
      <c r="D273" s="215" t="s">
        <v>158</v>
      </c>
      <c r="E273" s="231" t="s">
        <v>22</v>
      </c>
      <c r="F273" s="232" t="s">
        <v>484</v>
      </c>
      <c r="G273" s="230"/>
      <c r="H273" s="233">
        <v>453.5</v>
      </c>
      <c r="I273" s="234"/>
      <c r="J273" s="230"/>
      <c r="K273" s="230"/>
      <c r="L273" s="235"/>
      <c r="M273" s="236"/>
      <c r="N273" s="237"/>
      <c r="O273" s="237"/>
      <c r="P273" s="237"/>
      <c r="Q273" s="237"/>
      <c r="R273" s="237"/>
      <c r="S273" s="237"/>
      <c r="T273" s="238"/>
      <c r="AT273" s="239" t="s">
        <v>158</v>
      </c>
      <c r="AU273" s="239" t="s">
        <v>85</v>
      </c>
      <c r="AV273" s="13" t="s">
        <v>85</v>
      </c>
      <c r="AW273" s="13" t="s">
        <v>39</v>
      </c>
      <c r="AX273" s="13" t="s">
        <v>24</v>
      </c>
      <c r="AY273" s="239" t="s">
        <v>146</v>
      </c>
    </row>
    <row r="274" spans="2:65" s="11" customFormat="1" ht="29.85" customHeight="1">
      <c r="B274" s="186"/>
      <c r="C274" s="187"/>
      <c r="D274" s="200" t="s">
        <v>75</v>
      </c>
      <c r="E274" s="201" t="s">
        <v>207</v>
      </c>
      <c r="F274" s="201" t="s">
        <v>485</v>
      </c>
      <c r="G274" s="187"/>
      <c r="H274" s="187"/>
      <c r="I274" s="190"/>
      <c r="J274" s="202">
        <f>BK274</f>
        <v>0</v>
      </c>
      <c r="K274" s="187"/>
      <c r="L274" s="192"/>
      <c r="M274" s="193"/>
      <c r="N274" s="194"/>
      <c r="O274" s="194"/>
      <c r="P274" s="195">
        <f>SUM(P275:P315)</f>
        <v>0</v>
      </c>
      <c r="Q274" s="194"/>
      <c r="R274" s="195">
        <f>SUM(R275:R315)</f>
        <v>0</v>
      </c>
      <c r="S274" s="194"/>
      <c r="T274" s="196">
        <f>SUM(T275:T315)</f>
        <v>453.19117999999997</v>
      </c>
      <c r="AR274" s="197" t="s">
        <v>24</v>
      </c>
      <c r="AT274" s="198" t="s">
        <v>75</v>
      </c>
      <c r="AU274" s="198" t="s">
        <v>24</v>
      </c>
      <c r="AY274" s="197" t="s">
        <v>146</v>
      </c>
      <c r="BK274" s="199">
        <f>SUM(BK275:BK315)</f>
        <v>0</v>
      </c>
    </row>
    <row r="275" spans="2:65" s="1" customFormat="1" ht="31.5" customHeight="1">
      <c r="B275" s="42"/>
      <c r="C275" s="203" t="s">
        <v>486</v>
      </c>
      <c r="D275" s="203" t="s">
        <v>149</v>
      </c>
      <c r="E275" s="204" t="s">
        <v>487</v>
      </c>
      <c r="F275" s="205" t="s">
        <v>488</v>
      </c>
      <c r="G275" s="206" t="s">
        <v>244</v>
      </c>
      <c r="H275" s="207">
        <v>23</v>
      </c>
      <c r="I275" s="208"/>
      <c r="J275" s="209">
        <f>ROUND(I275*H275,2)</f>
        <v>0</v>
      </c>
      <c r="K275" s="205" t="s">
        <v>153</v>
      </c>
      <c r="L275" s="62"/>
      <c r="M275" s="210" t="s">
        <v>22</v>
      </c>
      <c r="N275" s="211" t="s">
        <v>47</v>
      </c>
      <c r="O275" s="43"/>
      <c r="P275" s="212">
        <f>O275*H275</f>
        <v>0</v>
      </c>
      <c r="Q275" s="212">
        <v>0</v>
      </c>
      <c r="R275" s="212">
        <f>Q275*H275</f>
        <v>0</v>
      </c>
      <c r="S275" s="212">
        <v>0</v>
      </c>
      <c r="T275" s="213">
        <f>S275*H275</f>
        <v>0</v>
      </c>
      <c r="AR275" s="25" t="s">
        <v>154</v>
      </c>
      <c r="AT275" s="25" t="s">
        <v>149</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489</v>
      </c>
    </row>
    <row r="276" spans="2:65" s="1" customFormat="1" ht="148.5">
      <c r="B276" s="42"/>
      <c r="C276" s="64"/>
      <c r="D276" s="215" t="s">
        <v>156</v>
      </c>
      <c r="E276" s="64"/>
      <c r="F276" s="216" t="s">
        <v>490</v>
      </c>
      <c r="G276" s="64"/>
      <c r="H276" s="64"/>
      <c r="I276" s="173"/>
      <c r="J276" s="64"/>
      <c r="K276" s="64"/>
      <c r="L276" s="62"/>
      <c r="M276" s="217"/>
      <c r="N276" s="43"/>
      <c r="O276" s="43"/>
      <c r="P276" s="43"/>
      <c r="Q276" s="43"/>
      <c r="R276" s="43"/>
      <c r="S276" s="43"/>
      <c r="T276" s="79"/>
      <c r="AT276" s="25" t="s">
        <v>156</v>
      </c>
      <c r="AU276" s="25" t="s">
        <v>85</v>
      </c>
    </row>
    <row r="277" spans="2:65" s="12" customFormat="1" ht="13.5">
      <c r="B277" s="218"/>
      <c r="C277" s="219"/>
      <c r="D277" s="215" t="s">
        <v>158</v>
      </c>
      <c r="E277" s="220" t="s">
        <v>22</v>
      </c>
      <c r="F277" s="221" t="s">
        <v>491</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3" customFormat="1" ht="13.5">
      <c r="B278" s="229"/>
      <c r="C278" s="230"/>
      <c r="D278" s="242" t="s">
        <v>158</v>
      </c>
      <c r="E278" s="252" t="s">
        <v>22</v>
      </c>
      <c r="F278" s="253" t="s">
        <v>492</v>
      </c>
      <c r="G278" s="230"/>
      <c r="H278" s="254">
        <v>23</v>
      </c>
      <c r="I278" s="234"/>
      <c r="J278" s="230"/>
      <c r="K278" s="230"/>
      <c r="L278" s="235"/>
      <c r="M278" s="236"/>
      <c r="N278" s="237"/>
      <c r="O278" s="237"/>
      <c r="P278" s="237"/>
      <c r="Q278" s="237"/>
      <c r="R278" s="237"/>
      <c r="S278" s="237"/>
      <c r="T278" s="238"/>
      <c r="AT278" s="239" t="s">
        <v>158</v>
      </c>
      <c r="AU278" s="239" t="s">
        <v>85</v>
      </c>
      <c r="AV278" s="13" t="s">
        <v>85</v>
      </c>
      <c r="AW278" s="13" t="s">
        <v>39</v>
      </c>
      <c r="AX278" s="13" t="s">
        <v>24</v>
      </c>
      <c r="AY278" s="239" t="s">
        <v>146</v>
      </c>
    </row>
    <row r="279" spans="2:65" s="1" customFormat="1" ht="22.5" customHeight="1">
      <c r="B279" s="42"/>
      <c r="C279" s="203" t="s">
        <v>493</v>
      </c>
      <c r="D279" s="203" t="s">
        <v>149</v>
      </c>
      <c r="E279" s="204" t="s">
        <v>494</v>
      </c>
      <c r="F279" s="205" t="s">
        <v>495</v>
      </c>
      <c r="G279" s="206" t="s">
        <v>268</v>
      </c>
      <c r="H279" s="207">
        <v>0.23</v>
      </c>
      <c r="I279" s="208"/>
      <c r="J279" s="209">
        <f>ROUND(I279*H279,2)</f>
        <v>0</v>
      </c>
      <c r="K279" s="205" t="s">
        <v>153</v>
      </c>
      <c r="L279" s="62"/>
      <c r="M279" s="210" t="s">
        <v>22</v>
      </c>
      <c r="N279" s="211" t="s">
        <v>47</v>
      </c>
      <c r="O279" s="43"/>
      <c r="P279" s="212">
        <f>O279*H279</f>
        <v>0</v>
      </c>
      <c r="Q279" s="212">
        <v>0</v>
      </c>
      <c r="R279" s="212">
        <f>Q279*H279</f>
        <v>0</v>
      </c>
      <c r="S279" s="212">
        <v>0</v>
      </c>
      <c r="T279" s="213">
        <f>S279*H279</f>
        <v>0</v>
      </c>
      <c r="AR279" s="25" t="s">
        <v>154</v>
      </c>
      <c r="AT279" s="25" t="s">
        <v>149</v>
      </c>
      <c r="AU279" s="25" t="s">
        <v>85</v>
      </c>
      <c r="AY279" s="25" t="s">
        <v>146</v>
      </c>
      <c r="BE279" s="214">
        <f>IF(N279="základní",J279,0)</f>
        <v>0</v>
      </c>
      <c r="BF279" s="214">
        <f>IF(N279="snížená",J279,0)</f>
        <v>0</v>
      </c>
      <c r="BG279" s="214">
        <f>IF(N279="zákl. přenesená",J279,0)</f>
        <v>0</v>
      </c>
      <c r="BH279" s="214">
        <f>IF(N279="sníž. přenesená",J279,0)</f>
        <v>0</v>
      </c>
      <c r="BI279" s="214">
        <f>IF(N279="nulová",J279,0)</f>
        <v>0</v>
      </c>
      <c r="BJ279" s="25" t="s">
        <v>24</v>
      </c>
      <c r="BK279" s="214">
        <f>ROUND(I279*H279,2)</f>
        <v>0</v>
      </c>
      <c r="BL279" s="25" t="s">
        <v>154</v>
      </c>
      <c r="BM279" s="25" t="s">
        <v>496</v>
      </c>
    </row>
    <row r="280" spans="2:65" s="1" customFormat="1" ht="54">
      <c r="B280" s="42"/>
      <c r="C280" s="64"/>
      <c r="D280" s="215" t="s">
        <v>156</v>
      </c>
      <c r="E280" s="64"/>
      <c r="F280" s="216" t="s">
        <v>497</v>
      </c>
      <c r="G280" s="64"/>
      <c r="H280" s="64"/>
      <c r="I280" s="173"/>
      <c r="J280" s="64"/>
      <c r="K280" s="64"/>
      <c r="L280" s="62"/>
      <c r="M280" s="217"/>
      <c r="N280" s="43"/>
      <c r="O280" s="43"/>
      <c r="P280" s="43"/>
      <c r="Q280" s="43"/>
      <c r="R280" s="43"/>
      <c r="S280" s="43"/>
      <c r="T280" s="79"/>
      <c r="AT280" s="25" t="s">
        <v>156</v>
      </c>
      <c r="AU280" s="25" t="s">
        <v>85</v>
      </c>
    </row>
    <row r="281" spans="2:65" s="12" customFormat="1" ht="13.5">
      <c r="B281" s="218"/>
      <c r="C281" s="219"/>
      <c r="D281" s="215" t="s">
        <v>158</v>
      </c>
      <c r="E281" s="220" t="s">
        <v>22</v>
      </c>
      <c r="F281" s="221" t="s">
        <v>498</v>
      </c>
      <c r="G281" s="219"/>
      <c r="H281" s="222" t="s">
        <v>22</v>
      </c>
      <c r="I281" s="223"/>
      <c r="J281" s="219"/>
      <c r="K281" s="219"/>
      <c r="L281" s="224"/>
      <c r="M281" s="225"/>
      <c r="N281" s="226"/>
      <c r="O281" s="226"/>
      <c r="P281" s="226"/>
      <c r="Q281" s="226"/>
      <c r="R281" s="226"/>
      <c r="S281" s="226"/>
      <c r="T281" s="227"/>
      <c r="AT281" s="228" t="s">
        <v>158</v>
      </c>
      <c r="AU281" s="228" t="s">
        <v>85</v>
      </c>
      <c r="AV281" s="12" t="s">
        <v>24</v>
      </c>
      <c r="AW281" s="12" t="s">
        <v>39</v>
      </c>
      <c r="AX281" s="12" t="s">
        <v>76</v>
      </c>
      <c r="AY281" s="228" t="s">
        <v>146</v>
      </c>
    </row>
    <row r="282" spans="2:65" s="13" customFormat="1" ht="13.5">
      <c r="B282" s="229"/>
      <c r="C282" s="230"/>
      <c r="D282" s="242" t="s">
        <v>158</v>
      </c>
      <c r="E282" s="252" t="s">
        <v>22</v>
      </c>
      <c r="F282" s="253" t="s">
        <v>499</v>
      </c>
      <c r="G282" s="230"/>
      <c r="H282" s="254">
        <v>0.23</v>
      </c>
      <c r="I282" s="234"/>
      <c r="J282" s="230"/>
      <c r="K282" s="230"/>
      <c r="L282" s="235"/>
      <c r="M282" s="236"/>
      <c r="N282" s="237"/>
      <c r="O282" s="237"/>
      <c r="P282" s="237"/>
      <c r="Q282" s="237"/>
      <c r="R282" s="237"/>
      <c r="S282" s="237"/>
      <c r="T282" s="238"/>
      <c r="AT282" s="239" t="s">
        <v>158</v>
      </c>
      <c r="AU282" s="239" t="s">
        <v>85</v>
      </c>
      <c r="AV282" s="13" t="s">
        <v>85</v>
      </c>
      <c r="AW282" s="13" t="s">
        <v>39</v>
      </c>
      <c r="AX282" s="13" t="s">
        <v>24</v>
      </c>
      <c r="AY282" s="239" t="s">
        <v>146</v>
      </c>
    </row>
    <row r="283" spans="2:65" s="1" customFormat="1" ht="57" customHeight="1">
      <c r="B283" s="42"/>
      <c r="C283" s="203" t="s">
        <v>500</v>
      </c>
      <c r="D283" s="203" t="s">
        <v>149</v>
      </c>
      <c r="E283" s="204" t="s">
        <v>501</v>
      </c>
      <c r="F283" s="205" t="s">
        <v>502</v>
      </c>
      <c r="G283" s="206" t="s">
        <v>244</v>
      </c>
      <c r="H283" s="207">
        <v>856</v>
      </c>
      <c r="I283" s="208"/>
      <c r="J283" s="209">
        <f>ROUND(I283*H283,2)</f>
        <v>0</v>
      </c>
      <c r="K283" s="205" t="s">
        <v>153</v>
      </c>
      <c r="L283" s="62"/>
      <c r="M283" s="210" t="s">
        <v>22</v>
      </c>
      <c r="N283" s="211" t="s">
        <v>47</v>
      </c>
      <c r="O283" s="43"/>
      <c r="P283" s="212">
        <f>O283*H283</f>
        <v>0</v>
      </c>
      <c r="Q283" s="212">
        <v>0</v>
      </c>
      <c r="R283" s="212">
        <f>Q283*H283</f>
        <v>0</v>
      </c>
      <c r="S283" s="212">
        <v>0.255</v>
      </c>
      <c r="T283" s="213">
        <f>S283*H283</f>
        <v>218.28</v>
      </c>
      <c r="AR283" s="25" t="s">
        <v>154</v>
      </c>
      <c r="AT283" s="25" t="s">
        <v>149</v>
      </c>
      <c r="AU283" s="25" t="s">
        <v>85</v>
      </c>
      <c r="AY283" s="25" t="s">
        <v>146</v>
      </c>
      <c r="BE283" s="214">
        <f>IF(N283="základní",J283,0)</f>
        <v>0</v>
      </c>
      <c r="BF283" s="214">
        <f>IF(N283="snížená",J283,0)</f>
        <v>0</v>
      </c>
      <c r="BG283" s="214">
        <f>IF(N283="zákl. přenesená",J283,0)</f>
        <v>0</v>
      </c>
      <c r="BH283" s="214">
        <f>IF(N283="sníž. přenesená",J283,0)</f>
        <v>0</v>
      </c>
      <c r="BI283" s="214">
        <f>IF(N283="nulová",J283,0)</f>
        <v>0</v>
      </c>
      <c r="BJ283" s="25" t="s">
        <v>24</v>
      </c>
      <c r="BK283" s="214">
        <f>ROUND(I283*H283,2)</f>
        <v>0</v>
      </c>
      <c r="BL283" s="25" t="s">
        <v>154</v>
      </c>
      <c r="BM283" s="25" t="s">
        <v>503</v>
      </c>
    </row>
    <row r="284" spans="2:65" s="1" customFormat="1" ht="175.5">
      <c r="B284" s="42"/>
      <c r="C284" s="64"/>
      <c r="D284" s="215" t="s">
        <v>156</v>
      </c>
      <c r="E284" s="64"/>
      <c r="F284" s="216" t="s">
        <v>504</v>
      </c>
      <c r="G284" s="64"/>
      <c r="H284" s="64"/>
      <c r="I284" s="173"/>
      <c r="J284" s="64"/>
      <c r="K284" s="64"/>
      <c r="L284" s="62"/>
      <c r="M284" s="217"/>
      <c r="N284" s="43"/>
      <c r="O284" s="43"/>
      <c r="P284" s="43"/>
      <c r="Q284" s="43"/>
      <c r="R284" s="43"/>
      <c r="S284" s="43"/>
      <c r="T284" s="79"/>
      <c r="AT284" s="25" t="s">
        <v>156</v>
      </c>
      <c r="AU284" s="25" t="s">
        <v>85</v>
      </c>
    </row>
    <row r="285" spans="2:65" s="12" customFormat="1" ht="13.5">
      <c r="B285" s="218"/>
      <c r="C285" s="219"/>
      <c r="D285" s="215" t="s">
        <v>158</v>
      </c>
      <c r="E285" s="220" t="s">
        <v>22</v>
      </c>
      <c r="F285" s="221" t="s">
        <v>491</v>
      </c>
      <c r="G285" s="219"/>
      <c r="H285" s="222" t="s">
        <v>22</v>
      </c>
      <c r="I285" s="223"/>
      <c r="J285" s="219"/>
      <c r="K285" s="219"/>
      <c r="L285" s="224"/>
      <c r="M285" s="225"/>
      <c r="N285" s="226"/>
      <c r="O285" s="226"/>
      <c r="P285" s="226"/>
      <c r="Q285" s="226"/>
      <c r="R285" s="226"/>
      <c r="S285" s="226"/>
      <c r="T285" s="227"/>
      <c r="AT285" s="228" t="s">
        <v>158</v>
      </c>
      <c r="AU285" s="228" t="s">
        <v>85</v>
      </c>
      <c r="AV285" s="12" t="s">
        <v>24</v>
      </c>
      <c r="AW285" s="12" t="s">
        <v>39</v>
      </c>
      <c r="AX285" s="12" t="s">
        <v>76</v>
      </c>
      <c r="AY285" s="228" t="s">
        <v>146</v>
      </c>
    </row>
    <row r="286" spans="2:65" s="13" customFormat="1" ht="13.5">
      <c r="B286" s="229"/>
      <c r="C286" s="230"/>
      <c r="D286" s="215" t="s">
        <v>158</v>
      </c>
      <c r="E286" s="231" t="s">
        <v>22</v>
      </c>
      <c r="F286" s="232" t="s">
        <v>505</v>
      </c>
      <c r="G286" s="230"/>
      <c r="H286" s="233">
        <v>856</v>
      </c>
      <c r="I286" s="234"/>
      <c r="J286" s="230"/>
      <c r="K286" s="230"/>
      <c r="L286" s="235"/>
      <c r="M286" s="236"/>
      <c r="N286" s="237"/>
      <c r="O286" s="237"/>
      <c r="P286" s="237"/>
      <c r="Q286" s="237"/>
      <c r="R286" s="237"/>
      <c r="S286" s="237"/>
      <c r="T286" s="238"/>
      <c r="AT286" s="239" t="s">
        <v>158</v>
      </c>
      <c r="AU286" s="239" t="s">
        <v>85</v>
      </c>
      <c r="AV286" s="13" t="s">
        <v>85</v>
      </c>
      <c r="AW286" s="13" t="s">
        <v>39</v>
      </c>
      <c r="AX286" s="13" t="s">
        <v>76</v>
      </c>
      <c r="AY286" s="239" t="s">
        <v>146</v>
      </c>
    </row>
    <row r="287" spans="2:65" s="14" customFormat="1" ht="13.5">
      <c r="B287" s="240"/>
      <c r="C287" s="241"/>
      <c r="D287" s="242" t="s">
        <v>158</v>
      </c>
      <c r="E287" s="243" t="s">
        <v>22</v>
      </c>
      <c r="F287" s="244" t="s">
        <v>162</v>
      </c>
      <c r="G287" s="241"/>
      <c r="H287" s="245">
        <v>856</v>
      </c>
      <c r="I287" s="246"/>
      <c r="J287" s="241"/>
      <c r="K287" s="241"/>
      <c r="L287" s="247"/>
      <c r="M287" s="248"/>
      <c r="N287" s="249"/>
      <c r="O287" s="249"/>
      <c r="P287" s="249"/>
      <c r="Q287" s="249"/>
      <c r="R287" s="249"/>
      <c r="S287" s="249"/>
      <c r="T287" s="250"/>
      <c r="AT287" s="251" t="s">
        <v>158</v>
      </c>
      <c r="AU287" s="251" t="s">
        <v>85</v>
      </c>
      <c r="AV287" s="14" t="s">
        <v>154</v>
      </c>
      <c r="AW287" s="14" t="s">
        <v>39</v>
      </c>
      <c r="AX287" s="14" t="s">
        <v>24</v>
      </c>
      <c r="AY287" s="251" t="s">
        <v>146</v>
      </c>
    </row>
    <row r="288" spans="2:65" s="1" customFormat="1" ht="44.25" customHeight="1">
      <c r="B288" s="42"/>
      <c r="C288" s="203" t="s">
        <v>506</v>
      </c>
      <c r="D288" s="203" t="s">
        <v>149</v>
      </c>
      <c r="E288" s="204" t="s">
        <v>507</v>
      </c>
      <c r="F288" s="205" t="s">
        <v>508</v>
      </c>
      <c r="G288" s="206" t="s">
        <v>244</v>
      </c>
      <c r="H288" s="207">
        <v>126</v>
      </c>
      <c r="I288" s="208"/>
      <c r="J288" s="209">
        <f>ROUND(I288*H288,2)</f>
        <v>0</v>
      </c>
      <c r="K288" s="205" t="s">
        <v>153</v>
      </c>
      <c r="L288" s="62"/>
      <c r="M288" s="210" t="s">
        <v>22</v>
      </c>
      <c r="N288" s="211" t="s">
        <v>47</v>
      </c>
      <c r="O288" s="43"/>
      <c r="P288" s="212">
        <f>O288*H288</f>
        <v>0</v>
      </c>
      <c r="Q288" s="212">
        <v>0</v>
      </c>
      <c r="R288" s="212">
        <f>Q288*H288</f>
        <v>0</v>
      </c>
      <c r="S288" s="212">
        <v>0.32</v>
      </c>
      <c r="T288" s="213">
        <f>S288*H288</f>
        <v>40.32</v>
      </c>
      <c r="AR288" s="25" t="s">
        <v>154</v>
      </c>
      <c r="AT288" s="25" t="s">
        <v>149</v>
      </c>
      <c r="AU288" s="25" t="s">
        <v>85</v>
      </c>
      <c r="AY288" s="25" t="s">
        <v>146</v>
      </c>
      <c r="BE288" s="214">
        <f>IF(N288="základní",J288,0)</f>
        <v>0</v>
      </c>
      <c r="BF288" s="214">
        <f>IF(N288="snížená",J288,0)</f>
        <v>0</v>
      </c>
      <c r="BG288" s="214">
        <f>IF(N288="zákl. přenesená",J288,0)</f>
        <v>0</v>
      </c>
      <c r="BH288" s="214">
        <f>IF(N288="sníž. přenesená",J288,0)</f>
        <v>0</v>
      </c>
      <c r="BI288" s="214">
        <f>IF(N288="nulová",J288,0)</f>
        <v>0</v>
      </c>
      <c r="BJ288" s="25" t="s">
        <v>24</v>
      </c>
      <c r="BK288" s="214">
        <f>ROUND(I288*H288,2)</f>
        <v>0</v>
      </c>
      <c r="BL288" s="25" t="s">
        <v>154</v>
      </c>
      <c r="BM288" s="25" t="s">
        <v>509</v>
      </c>
    </row>
    <row r="289" spans="2:65" s="1" customFormat="1" ht="175.5">
      <c r="B289" s="42"/>
      <c r="C289" s="64"/>
      <c r="D289" s="215" t="s">
        <v>156</v>
      </c>
      <c r="E289" s="64"/>
      <c r="F289" s="216" t="s">
        <v>504</v>
      </c>
      <c r="G289" s="64"/>
      <c r="H289" s="64"/>
      <c r="I289" s="173"/>
      <c r="J289" s="64"/>
      <c r="K289" s="64"/>
      <c r="L289" s="62"/>
      <c r="M289" s="217"/>
      <c r="N289" s="43"/>
      <c r="O289" s="43"/>
      <c r="P289" s="43"/>
      <c r="Q289" s="43"/>
      <c r="R289" s="43"/>
      <c r="S289" s="43"/>
      <c r="T289" s="79"/>
      <c r="AT289" s="25" t="s">
        <v>156</v>
      </c>
      <c r="AU289" s="25" t="s">
        <v>85</v>
      </c>
    </row>
    <row r="290" spans="2:65" s="12" customFormat="1" ht="13.5">
      <c r="B290" s="218"/>
      <c r="C290" s="219"/>
      <c r="D290" s="215" t="s">
        <v>158</v>
      </c>
      <c r="E290" s="220" t="s">
        <v>22</v>
      </c>
      <c r="F290" s="221" t="s">
        <v>491</v>
      </c>
      <c r="G290" s="219"/>
      <c r="H290" s="222" t="s">
        <v>22</v>
      </c>
      <c r="I290" s="223"/>
      <c r="J290" s="219"/>
      <c r="K290" s="219"/>
      <c r="L290" s="224"/>
      <c r="M290" s="225"/>
      <c r="N290" s="226"/>
      <c r="O290" s="226"/>
      <c r="P290" s="226"/>
      <c r="Q290" s="226"/>
      <c r="R290" s="226"/>
      <c r="S290" s="226"/>
      <c r="T290" s="227"/>
      <c r="AT290" s="228" t="s">
        <v>158</v>
      </c>
      <c r="AU290" s="228" t="s">
        <v>85</v>
      </c>
      <c r="AV290" s="12" t="s">
        <v>24</v>
      </c>
      <c r="AW290" s="12" t="s">
        <v>39</v>
      </c>
      <c r="AX290" s="12" t="s">
        <v>76</v>
      </c>
      <c r="AY290" s="228" t="s">
        <v>146</v>
      </c>
    </row>
    <row r="291" spans="2:65" s="12" customFormat="1" ht="13.5">
      <c r="B291" s="218"/>
      <c r="C291" s="219"/>
      <c r="D291" s="215" t="s">
        <v>158</v>
      </c>
      <c r="E291" s="220" t="s">
        <v>22</v>
      </c>
      <c r="F291" s="221" t="s">
        <v>510</v>
      </c>
      <c r="G291" s="219"/>
      <c r="H291" s="222" t="s">
        <v>22</v>
      </c>
      <c r="I291" s="223"/>
      <c r="J291" s="219"/>
      <c r="K291" s="219"/>
      <c r="L291" s="224"/>
      <c r="M291" s="225"/>
      <c r="N291" s="226"/>
      <c r="O291" s="226"/>
      <c r="P291" s="226"/>
      <c r="Q291" s="226"/>
      <c r="R291" s="226"/>
      <c r="S291" s="226"/>
      <c r="T291" s="227"/>
      <c r="AT291" s="228" t="s">
        <v>158</v>
      </c>
      <c r="AU291" s="228" t="s">
        <v>85</v>
      </c>
      <c r="AV291" s="12" t="s">
        <v>24</v>
      </c>
      <c r="AW291" s="12" t="s">
        <v>39</v>
      </c>
      <c r="AX291" s="12" t="s">
        <v>76</v>
      </c>
      <c r="AY291" s="228" t="s">
        <v>146</v>
      </c>
    </row>
    <row r="292" spans="2:65" s="13" customFormat="1" ht="13.5">
      <c r="B292" s="229"/>
      <c r="C292" s="230"/>
      <c r="D292" s="215" t="s">
        <v>158</v>
      </c>
      <c r="E292" s="231" t="s">
        <v>22</v>
      </c>
      <c r="F292" s="232" t="s">
        <v>511</v>
      </c>
      <c r="G292" s="230"/>
      <c r="H292" s="233">
        <v>126</v>
      </c>
      <c r="I292" s="234"/>
      <c r="J292" s="230"/>
      <c r="K292" s="230"/>
      <c r="L292" s="235"/>
      <c r="M292" s="236"/>
      <c r="N292" s="237"/>
      <c r="O292" s="237"/>
      <c r="P292" s="237"/>
      <c r="Q292" s="237"/>
      <c r="R292" s="237"/>
      <c r="S292" s="237"/>
      <c r="T292" s="238"/>
      <c r="AT292" s="239" t="s">
        <v>158</v>
      </c>
      <c r="AU292" s="239" t="s">
        <v>85</v>
      </c>
      <c r="AV292" s="13" t="s">
        <v>85</v>
      </c>
      <c r="AW292" s="13" t="s">
        <v>39</v>
      </c>
      <c r="AX292" s="13" t="s">
        <v>76</v>
      </c>
      <c r="AY292" s="239" t="s">
        <v>146</v>
      </c>
    </row>
    <row r="293" spans="2:65" s="14" customFormat="1" ht="13.5">
      <c r="B293" s="240"/>
      <c r="C293" s="241"/>
      <c r="D293" s="242" t="s">
        <v>158</v>
      </c>
      <c r="E293" s="243" t="s">
        <v>22</v>
      </c>
      <c r="F293" s="244" t="s">
        <v>162</v>
      </c>
      <c r="G293" s="241"/>
      <c r="H293" s="245">
        <v>126</v>
      </c>
      <c r="I293" s="246"/>
      <c r="J293" s="241"/>
      <c r="K293" s="241"/>
      <c r="L293" s="247"/>
      <c r="M293" s="248"/>
      <c r="N293" s="249"/>
      <c r="O293" s="249"/>
      <c r="P293" s="249"/>
      <c r="Q293" s="249"/>
      <c r="R293" s="249"/>
      <c r="S293" s="249"/>
      <c r="T293" s="250"/>
      <c r="AT293" s="251" t="s">
        <v>158</v>
      </c>
      <c r="AU293" s="251" t="s">
        <v>85</v>
      </c>
      <c r="AV293" s="14" t="s">
        <v>154</v>
      </c>
      <c r="AW293" s="14" t="s">
        <v>39</v>
      </c>
      <c r="AX293" s="14" t="s">
        <v>24</v>
      </c>
      <c r="AY293" s="251" t="s">
        <v>146</v>
      </c>
    </row>
    <row r="294" spans="2:65" s="1" customFormat="1" ht="44.25" customHeight="1">
      <c r="B294" s="42"/>
      <c r="C294" s="203" t="s">
        <v>512</v>
      </c>
      <c r="D294" s="203" t="s">
        <v>149</v>
      </c>
      <c r="E294" s="204" t="s">
        <v>513</v>
      </c>
      <c r="F294" s="205" t="s">
        <v>514</v>
      </c>
      <c r="G294" s="206" t="s">
        <v>244</v>
      </c>
      <c r="H294" s="207">
        <v>1.26</v>
      </c>
      <c r="I294" s="208"/>
      <c r="J294" s="209">
        <f>ROUND(I294*H294,2)</f>
        <v>0</v>
      </c>
      <c r="K294" s="205" t="s">
        <v>153</v>
      </c>
      <c r="L294" s="62"/>
      <c r="M294" s="210" t="s">
        <v>22</v>
      </c>
      <c r="N294" s="211" t="s">
        <v>47</v>
      </c>
      <c r="O294" s="43"/>
      <c r="P294" s="212">
        <f>O294*H294</f>
        <v>0</v>
      </c>
      <c r="Q294" s="212">
        <v>0</v>
      </c>
      <c r="R294" s="212">
        <f>Q294*H294</f>
        <v>0</v>
      </c>
      <c r="S294" s="212">
        <v>0.24299999999999999</v>
      </c>
      <c r="T294" s="213">
        <f>S294*H294</f>
        <v>0.30618000000000001</v>
      </c>
      <c r="AR294" s="25" t="s">
        <v>154</v>
      </c>
      <c r="AT294" s="25" t="s">
        <v>149</v>
      </c>
      <c r="AU294" s="25" t="s">
        <v>85</v>
      </c>
      <c r="AY294" s="25" t="s">
        <v>146</v>
      </c>
      <c r="BE294" s="214">
        <f>IF(N294="základní",J294,0)</f>
        <v>0</v>
      </c>
      <c r="BF294" s="214">
        <f>IF(N294="snížená",J294,0)</f>
        <v>0</v>
      </c>
      <c r="BG294" s="214">
        <f>IF(N294="zákl. přenesená",J294,0)</f>
        <v>0</v>
      </c>
      <c r="BH294" s="214">
        <f>IF(N294="sníž. přenesená",J294,0)</f>
        <v>0</v>
      </c>
      <c r="BI294" s="214">
        <f>IF(N294="nulová",J294,0)</f>
        <v>0</v>
      </c>
      <c r="BJ294" s="25" t="s">
        <v>24</v>
      </c>
      <c r="BK294" s="214">
        <f>ROUND(I294*H294,2)</f>
        <v>0</v>
      </c>
      <c r="BL294" s="25" t="s">
        <v>154</v>
      </c>
      <c r="BM294" s="25" t="s">
        <v>515</v>
      </c>
    </row>
    <row r="295" spans="2:65" s="1" customFormat="1" ht="175.5">
      <c r="B295" s="42"/>
      <c r="C295" s="64"/>
      <c r="D295" s="215" t="s">
        <v>156</v>
      </c>
      <c r="E295" s="64"/>
      <c r="F295" s="216" t="s">
        <v>516</v>
      </c>
      <c r="G295" s="64"/>
      <c r="H295" s="64"/>
      <c r="I295" s="173"/>
      <c r="J295" s="64"/>
      <c r="K295" s="64"/>
      <c r="L295" s="62"/>
      <c r="M295" s="217"/>
      <c r="N295" s="43"/>
      <c r="O295" s="43"/>
      <c r="P295" s="43"/>
      <c r="Q295" s="43"/>
      <c r="R295" s="43"/>
      <c r="S295" s="43"/>
      <c r="T295" s="79"/>
      <c r="AT295" s="25" t="s">
        <v>156</v>
      </c>
      <c r="AU295" s="25" t="s">
        <v>85</v>
      </c>
    </row>
    <row r="296" spans="2:65" s="12" customFormat="1" ht="13.5">
      <c r="B296" s="218"/>
      <c r="C296" s="219"/>
      <c r="D296" s="215" t="s">
        <v>158</v>
      </c>
      <c r="E296" s="220" t="s">
        <v>22</v>
      </c>
      <c r="F296" s="221" t="s">
        <v>491</v>
      </c>
      <c r="G296" s="219"/>
      <c r="H296" s="222" t="s">
        <v>22</v>
      </c>
      <c r="I296" s="223"/>
      <c r="J296" s="219"/>
      <c r="K296" s="219"/>
      <c r="L296" s="224"/>
      <c r="M296" s="225"/>
      <c r="N296" s="226"/>
      <c r="O296" s="226"/>
      <c r="P296" s="226"/>
      <c r="Q296" s="226"/>
      <c r="R296" s="226"/>
      <c r="S296" s="226"/>
      <c r="T296" s="227"/>
      <c r="AT296" s="228" t="s">
        <v>158</v>
      </c>
      <c r="AU296" s="228" t="s">
        <v>85</v>
      </c>
      <c r="AV296" s="12" t="s">
        <v>24</v>
      </c>
      <c r="AW296" s="12" t="s">
        <v>39</v>
      </c>
      <c r="AX296" s="12" t="s">
        <v>76</v>
      </c>
      <c r="AY296" s="228" t="s">
        <v>146</v>
      </c>
    </row>
    <row r="297" spans="2:65" s="12" customFormat="1" ht="13.5">
      <c r="B297" s="218"/>
      <c r="C297" s="219"/>
      <c r="D297" s="215" t="s">
        <v>158</v>
      </c>
      <c r="E297" s="220" t="s">
        <v>22</v>
      </c>
      <c r="F297" s="221" t="s">
        <v>517</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3" customFormat="1" ht="13.5">
      <c r="B298" s="229"/>
      <c r="C298" s="230"/>
      <c r="D298" s="242" t="s">
        <v>158</v>
      </c>
      <c r="E298" s="252" t="s">
        <v>22</v>
      </c>
      <c r="F298" s="253" t="s">
        <v>518</v>
      </c>
      <c r="G298" s="230"/>
      <c r="H298" s="254">
        <v>1.26</v>
      </c>
      <c r="I298" s="234"/>
      <c r="J298" s="230"/>
      <c r="K298" s="230"/>
      <c r="L298" s="235"/>
      <c r="M298" s="236"/>
      <c r="N298" s="237"/>
      <c r="O298" s="237"/>
      <c r="P298" s="237"/>
      <c r="Q298" s="237"/>
      <c r="R298" s="237"/>
      <c r="S298" s="237"/>
      <c r="T298" s="238"/>
      <c r="AT298" s="239" t="s">
        <v>158</v>
      </c>
      <c r="AU298" s="239" t="s">
        <v>85</v>
      </c>
      <c r="AV298" s="13" t="s">
        <v>85</v>
      </c>
      <c r="AW298" s="13" t="s">
        <v>39</v>
      </c>
      <c r="AX298" s="13" t="s">
        <v>24</v>
      </c>
      <c r="AY298" s="239" t="s">
        <v>146</v>
      </c>
    </row>
    <row r="299" spans="2:65" s="1" customFormat="1" ht="44.25" customHeight="1">
      <c r="B299" s="42"/>
      <c r="C299" s="203" t="s">
        <v>519</v>
      </c>
      <c r="D299" s="203" t="s">
        <v>149</v>
      </c>
      <c r="E299" s="204" t="s">
        <v>520</v>
      </c>
      <c r="F299" s="205" t="s">
        <v>521</v>
      </c>
      <c r="G299" s="206" t="s">
        <v>244</v>
      </c>
      <c r="H299" s="207">
        <v>4.5</v>
      </c>
      <c r="I299" s="208"/>
      <c r="J299" s="209">
        <f>ROUND(I299*H299,2)</f>
        <v>0</v>
      </c>
      <c r="K299" s="205" t="s">
        <v>153</v>
      </c>
      <c r="L299" s="62"/>
      <c r="M299" s="210" t="s">
        <v>22</v>
      </c>
      <c r="N299" s="211" t="s">
        <v>47</v>
      </c>
      <c r="O299" s="43"/>
      <c r="P299" s="212">
        <f>O299*H299</f>
        <v>0</v>
      </c>
      <c r="Q299" s="212">
        <v>0</v>
      </c>
      <c r="R299" s="212">
        <f>Q299*H299</f>
        <v>0</v>
      </c>
      <c r="S299" s="212">
        <v>0.63</v>
      </c>
      <c r="T299" s="213">
        <f>S299*H299</f>
        <v>2.835</v>
      </c>
      <c r="AR299" s="25" t="s">
        <v>154</v>
      </c>
      <c r="AT299" s="25" t="s">
        <v>149</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522</v>
      </c>
    </row>
    <row r="300" spans="2:65" s="1" customFormat="1" ht="175.5">
      <c r="B300" s="42"/>
      <c r="C300" s="64"/>
      <c r="D300" s="215" t="s">
        <v>156</v>
      </c>
      <c r="E300" s="64"/>
      <c r="F300" s="216" t="s">
        <v>516</v>
      </c>
      <c r="G300" s="64"/>
      <c r="H300" s="64"/>
      <c r="I300" s="173"/>
      <c r="J300" s="64"/>
      <c r="K300" s="64"/>
      <c r="L300" s="62"/>
      <c r="M300" s="217"/>
      <c r="N300" s="43"/>
      <c r="O300" s="43"/>
      <c r="P300" s="43"/>
      <c r="Q300" s="43"/>
      <c r="R300" s="43"/>
      <c r="S300" s="43"/>
      <c r="T300" s="79"/>
      <c r="AT300" s="25" t="s">
        <v>156</v>
      </c>
      <c r="AU300" s="25" t="s">
        <v>85</v>
      </c>
    </row>
    <row r="301" spans="2:65" s="12" customFormat="1" ht="13.5">
      <c r="B301" s="218"/>
      <c r="C301" s="219"/>
      <c r="D301" s="215" t="s">
        <v>158</v>
      </c>
      <c r="E301" s="220" t="s">
        <v>22</v>
      </c>
      <c r="F301" s="221" t="s">
        <v>491</v>
      </c>
      <c r="G301" s="219"/>
      <c r="H301" s="222" t="s">
        <v>22</v>
      </c>
      <c r="I301" s="223"/>
      <c r="J301" s="219"/>
      <c r="K301" s="219"/>
      <c r="L301" s="224"/>
      <c r="M301" s="225"/>
      <c r="N301" s="226"/>
      <c r="O301" s="226"/>
      <c r="P301" s="226"/>
      <c r="Q301" s="226"/>
      <c r="R301" s="226"/>
      <c r="S301" s="226"/>
      <c r="T301" s="227"/>
      <c r="AT301" s="228" t="s">
        <v>158</v>
      </c>
      <c r="AU301" s="228" t="s">
        <v>85</v>
      </c>
      <c r="AV301" s="12" t="s">
        <v>24</v>
      </c>
      <c r="AW301" s="12" t="s">
        <v>39</v>
      </c>
      <c r="AX301" s="12" t="s">
        <v>76</v>
      </c>
      <c r="AY301" s="228" t="s">
        <v>146</v>
      </c>
    </row>
    <row r="302" spans="2:65" s="13" customFormat="1" ht="13.5">
      <c r="B302" s="229"/>
      <c r="C302" s="230"/>
      <c r="D302" s="242" t="s">
        <v>158</v>
      </c>
      <c r="E302" s="252" t="s">
        <v>22</v>
      </c>
      <c r="F302" s="253" t="s">
        <v>523</v>
      </c>
      <c r="G302" s="230"/>
      <c r="H302" s="254">
        <v>4.5</v>
      </c>
      <c r="I302" s="234"/>
      <c r="J302" s="230"/>
      <c r="K302" s="230"/>
      <c r="L302" s="235"/>
      <c r="M302" s="236"/>
      <c r="N302" s="237"/>
      <c r="O302" s="237"/>
      <c r="P302" s="237"/>
      <c r="Q302" s="237"/>
      <c r="R302" s="237"/>
      <c r="S302" s="237"/>
      <c r="T302" s="238"/>
      <c r="AT302" s="239" t="s">
        <v>158</v>
      </c>
      <c r="AU302" s="239" t="s">
        <v>85</v>
      </c>
      <c r="AV302" s="13" t="s">
        <v>85</v>
      </c>
      <c r="AW302" s="13" t="s">
        <v>39</v>
      </c>
      <c r="AX302" s="13" t="s">
        <v>24</v>
      </c>
      <c r="AY302" s="239" t="s">
        <v>146</v>
      </c>
    </row>
    <row r="303" spans="2:65" s="1" customFormat="1" ht="31.5" customHeight="1">
      <c r="B303" s="42"/>
      <c r="C303" s="203" t="s">
        <v>524</v>
      </c>
      <c r="D303" s="203" t="s">
        <v>149</v>
      </c>
      <c r="E303" s="204" t="s">
        <v>525</v>
      </c>
      <c r="F303" s="205" t="s">
        <v>526</v>
      </c>
      <c r="G303" s="206" t="s">
        <v>527</v>
      </c>
      <c r="H303" s="207">
        <v>898</v>
      </c>
      <c r="I303" s="208"/>
      <c r="J303" s="209">
        <f>ROUND(I303*H303,2)</f>
        <v>0</v>
      </c>
      <c r="K303" s="205" t="s">
        <v>153</v>
      </c>
      <c r="L303" s="62"/>
      <c r="M303" s="210" t="s">
        <v>22</v>
      </c>
      <c r="N303" s="211" t="s">
        <v>47</v>
      </c>
      <c r="O303" s="43"/>
      <c r="P303" s="212">
        <f>O303*H303</f>
        <v>0</v>
      </c>
      <c r="Q303" s="212">
        <v>0</v>
      </c>
      <c r="R303" s="212">
        <f>Q303*H303</f>
        <v>0</v>
      </c>
      <c r="S303" s="212">
        <v>0.20499999999999999</v>
      </c>
      <c r="T303" s="213">
        <f>S303*H303</f>
        <v>184.08999999999997</v>
      </c>
      <c r="AR303" s="25" t="s">
        <v>154</v>
      </c>
      <c r="AT303" s="25" t="s">
        <v>149</v>
      </c>
      <c r="AU303" s="25" t="s">
        <v>85</v>
      </c>
      <c r="AY303" s="25" t="s">
        <v>146</v>
      </c>
      <c r="BE303" s="214">
        <f>IF(N303="základní",J303,0)</f>
        <v>0</v>
      </c>
      <c r="BF303" s="214">
        <f>IF(N303="snížená",J303,0)</f>
        <v>0</v>
      </c>
      <c r="BG303" s="214">
        <f>IF(N303="zákl. přenesená",J303,0)</f>
        <v>0</v>
      </c>
      <c r="BH303" s="214">
        <f>IF(N303="sníž. přenesená",J303,0)</f>
        <v>0</v>
      </c>
      <c r="BI303" s="214">
        <f>IF(N303="nulová",J303,0)</f>
        <v>0</v>
      </c>
      <c r="BJ303" s="25" t="s">
        <v>24</v>
      </c>
      <c r="BK303" s="214">
        <f>ROUND(I303*H303,2)</f>
        <v>0</v>
      </c>
      <c r="BL303" s="25" t="s">
        <v>154</v>
      </c>
      <c r="BM303" s="25" t="s">
        <v>528</v>
      </c>
    </row>
    <row r="304" spans="2:65" s="1" customFormat="1" ht="148.5">
      <c r="B304" s="42"/>
      <c r="C304" s="64"/>
      <c r="D304" s="215" t="s">
        <v>156</v>
      </c>
      <c r="E304" s="64"/>
      <c r="F304" s="216" t="s">
        <v>529</v>
      </c>
      <c r="G304" s="64"/>
      <c r="H304" s="64"/>
      <c r="I304" s="173"/>
      <c r="J304" s="64"/>
      <c r="K304" s="64"/>
      <c r="L304" s="62"/>
      <c r="M304" s="217"/>
      <c r="N304" s="43"/>
      <c r="O304" s="43"/>
      <c r="P304" s="43"/>
      <c r="Q304" s="43"/>
      <c r="R304" s="43"/>
      <c r="S304" s="43"/>
      <c r="T304" s="79"/>
      <c r="AT304" s="25" t="s">
        <v>156</v>
      </c>
      <c r="AU304" s="25" t="s">
        <v>85</v>
      </c>
    </row>
    <row r="305" spans="2:65" s="12" customFormat="1" ht="13.5">
      <c r="B305" s="218"/>
      <c r="C305" s="219"/>
      <c r="D305" s="215" t="s">
        <v>158</v>
      </c>
      <c r="E305" s="220" t="s">
        <v>22</v>
      </c>
      <c r="F305" s="221" t="s">
        <v>491</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15" t="s">
        <v>158</v>
      </c>
      <c r="E306" s="231" t="s">
        <v>22</v>
      </c>
      <c r="F306" s="232" t="s">
        <v>530</v>
      </c>
      <c r="G306" s="230"/>
      <c r="H306" s="233">
        <v>186</v>
      </c>
      <c r="I306" s="234"/>
      <c r="J306" s="230"/>
      <c r="K306" s="230"/>
      <c r="L306" s="235"/>
      <c r="M306" s="236"/>
      <c r="N306" s="237"/>
      <c r="O306" s="237"/>
      <c r="P306" s="237"/>
      <c r="Q306" s="237"/>
      <c r="R306" s="237"/>
      <c r="S306" s="237"/>
      <c r="T306" s="238"/>
      <c r="AT306" s="239" t="s">
        <v>158</v>
      </c>
      <c r="AU306" s="239" t="s">
        <v>85</v>
      </c>
      <c r="AV306" s="13" t="s">
        <v>85</v>
      </c>
      <c r="AW306" s="13" t="s">
        <v>39</v>
      </c>
      <c r="AX306" s="13" t="s">
        <v>76</v>
      </c>
      <c r="AY306" s="239" t="s">
        <v>146</v>
      </c>
    </row>
    <row r="307" spans="2:65" s="13" customFormat="1" ht="13.5">
      <c r="B307" s="229"/>
      <c r="C307" s="230"/>
      <c r="D307" s="215" t="s">
        <v>158</v>
      </c>
      <c r="E307" s="231" t="s">
        <v>22</v>
      </c>
      <c r="F307" s="232" t="s">
        <v>531</v>
      </c>
      <c r="G307" s="230"/>
      <c r="H307" s="233">
        <v>712</v>
      </c>
      <c r="I307" s="234"/>
      <c r="J307" s="230"/>
      <c r="K307" s="230"/>
      <c r="L307" s="235"/>
      <c r="M307" s="236"/>
      <c r="N307" s="237"/>
      <c r="O307" s="237"/>
      <c r="P307" s="237"/>
      <c r="Q307" s="237"/>
      <c r="R307" s="237"/>
      <c r="S307" s="237"/>
      <c r="T307" s="238"/>
      <c r="AT307" s="239" t="s">
        <v>158</v>
      </c>
      <c r="AU307" s="239" t="s">
        <v>85</v>
      </c>
      <c r="AV307" s="13" t="s">
        <v>85</v>
      </c>
      <c r="AW307" s="13" t="s">
        <v>39</v>
      </c>
      <c r="AX307" s="13" t="s">
        <v>76</v>
      </c>
      <c r="AY307" s="239" t="s">
        <v>146</v>
      </c>
    </row>
    <row r="308" spans="2:65" s="14" customFormat="1" ht="13.5">
      <c r="B308" s="240"/>
      <c r="C308" s="241"/>
      <c r="D308" s="242" t="s">
        <v>158</v>
      </c>
      <c r="E308" s="243" t="s">
        <v>22</v>
      </c>
      <c r="F308" s="244" t="s">
        <v>162</v>
      </c>
      <c r="G308" s="241"/>
      <c r="H308" s="245">
        <v>898</v>
      </c>
      <c r="I308" s="246"/>
      <c r="J308" s="241"/>
      <c r="K308" s="241"/>
      <c r="L308" s="247"/>
      <c r="M308" s="248"/>
      <c r="N308" s="249"/>
      <c r="O308" s="249"/>
      <c r="P308" s="249"/>
      <c r="Q308" s="249"/>
      <c r="R308" s="249"/>
      <c r="S308" s="249"/>
      <c r="T308" s="250"/>
      <c r="AT308" s="251" t="s">
        <v>158</v>
      </c>
      <c r="AU308" s="251" t="s">
        <v>85</v>
      </c>
      <c r="AV308" s="14" t="s">
        <v>154</v>
      </c>
      <c r="AW308" s="14" t="s">
        <v>39</v>
      </c>
      <c r="AX308" s="14" t="s">
        <v>24</v>
      </c>
      <c r="AY308" s="251" t="s">
        <v>146</v>
      </c>
    </row>
    <row r="309" spans="2:65" s="1" customFormat="1" ht="31.5" customHeight="1">
      <c r="B309" s="42"/>
      <c r="C309" s="203" t="s">
        <v>532</v>
      </c>
      <c r="D309" s="203" t="s">
        <v>149</v>
      </c>
      <c r="E309" s="204" t="s">
        <v>533</v>
      </c>
      <c r="F309" s="205" t="s">
        <v>534</v>
      </c>
      <c r="G309" s="206" t="s">
        <v>527</v>
      </c>
      <c r="H309" s="207">
        <v>64</v>
      </c>
      <c r="I309" s="208"/>
      <c r="J309" s="209">
        <f>ROUND(I309*H309,2)</f>
        <v>0</v>
      </c>
      <c r="K309" s="205" t="s">
        <v>153</v>
      </c>
      <c r="L309" s="62"/>
      <c r="M309" s="210" t="s">
        <v>22</v>
      </c>
      <c r="N309" s="211" t="s">
        <v>47</v>
      </c>
      <c r="O309" s="43"/>
      <c r="P309" s="212">
        <f>O309*H309</f>
        <v>0</v>
      </c>
      <c r="Q309" s="212">
        <v>0</v>
      </c>
      <c r="R309" s="212">
        <f>Q309*H309</f>
        <v>0</v>
      </c>
      <c r="S309" s="212">
        <v>0.115</v>
      </c>
      <c r="T309" s="213">
        <f>S309*H309</f>
        <v>7.36</v>
      </c>
      <c r="AR309" s="25" t="s">
        <v>154</v>
      </c>
      <c r="AT309" s="25" t="s">
        <v>149</v>
      </c>
      <c r="AU309" s="25" t="s">
        <v>85</v>
      </c>
      <c r="AY309" s="25" t="s">
        <v>146</v>
      </c>
      <c r="BE309" s="214">
        <f>IF(N309="základní",J309,0)</f>
        <v>0</v>
      </c>
      <c r="BF309" s="214">
        <f>IF(N309="snížená",J309,0)</f>
        <v>0</v>
      </c>
      <c r="BG309" s="214">
        <f>IF(N309="zákl. přenesená",J309,0)</f>
        <v>0</v>
      </c>
      <c r="BH309" s="214">
        <f>IF(N309="sníž. přenesená",J309,0)</f>
        <v>0</v>
      </c>
      <c r="BI309" s="214">
        <f>IF(N309="nulová",J309,0)</f>
        <v>0</v>
      </c>
      <c r="BJ309" s="25" t="s">
        <v>24</v>
      </c>
      <c r="BK309" s="214">
        <f>ROUND(I309*H309,2)</f>
        <v>0</v>
      </c>
      <c r="BL309" s="25" t="s">
        <v>154</v>
      </c>
      <c r="BM309" s="25" t="s">
        <v>535</v>
      </c>
    </row>
    <row r="310" spans="2:65" s="1" customFormat="1" ht="148.5">
      <c r="B310" s="42"/>
      <c r="C310" s="64"/>
      <c r="D310" s="215" t="s">
        <v>156</v>
      </c>
      <c r="E310" s="64"/>
      <c r="F310" s="216" t="s">
        <v>529</v>
      </c>
      <c r="G310" s="64"/>
      <c r="H310" s="64"/>
      <c r="I310" s="173"/>
      <c r="J310" s="64"/>
      <c r="K310" s="64"/>
      <c r="L310" s="62"/>
      <c r="M310" s="217"/>
      <c r="N310" s="43"/>
      <c r="O310" s="43"/>
      <c r="P310" s="43"/>
      <c r="Q310" s="43"/>
      <c r="R310" s="43"/>
      <c r="S310" s="43"/>
      <c r="T310" s="79"/>
      <c r="AT310" s="25" t="s">
        <v>156</v>
      </c>
      <c r="AU310" s="25" t="s">
        <v>85</v>
      </c>
    </row>
    <row r="311" spans="2:65" s="12" customFormat="1" ht="13.5">
      <c r="B311" s="218"/>
      <c r="C311" s="219"/>
      <c r="D311" s="215" t="s">
        <v>158</v>
      </c>
      <c r="E311" s="220" t="s">
        <v>22</v>
      </c>
      <c r="F311" s="221" t="s">
        <v>491</v>
      </c>
      <c r="G311" s="219"/>
      <c r="H311" s="222" t="s">
        <v>22</v>
      </c>
      <c r="I311" s="223"/>
      <c r="J311" s="219"/>
      <c r="K311" s="219"/>
      <c r="L311" s="224"/>
      <c r="M311" s="225"/>
      <c r="N311" s="226"/>
      <c r="O311" s="226"/>
      <c r="P311" s="226"/>
      <c r="Q311" s="226"/>
      <c r="R311" s="226"/>
      <c r="S311" s="226"/>
      <c r="T311" s="227"/>
      <c r="AT311" s="228" t="s">
        <v>158</v>
      </c>
      <c r="AU311" s="228" t="s">
        <v>85</v>
      </c>
      <c r="AV311" s="12" t="s">
        <v>24</v>
      </c>
      <c r="AW311" s="12" t="s">
        <v>39</v>
      </c>
      <c r="AX311" s="12" t="s">
        <v>76</v>
      </c>
      <c r="AY311" s="228" t="s">
        <v>146</v>
      </c>
    </row>
    <row r="312" spans="2:65" s="13" customFormat="1" ht="13.5">
      <c r="B312" s="229"/>
      <c r="C312" s="230"/>
      <c r="D312" s="215" t="s">
        <v>158</v>
      </c>
      <c r="E312" s="231" t="s">
        <v>22</v>
      </c>
      <c r="F312" s="232" t="s">
        <v>536</v>
      </c>
      <c r="G312" s="230"/>
      <c r="H312" s="233">
        <v>64</v>
      </c>
      <c r="I312" s="234"/>
      <c r="J312" s="230"/>
      <c r="K312" s="230"/>
      <c r="L312" s="235"/>
      <c r="M312" s="236"/>
      <c r="N312" s="237"/>
      <c r="O312" s="237"/>
      <c r="P312" s="237"/>
      <c r="Q312" s="237"/>
      <c r="R312" s="237"/>
      <c r="S312" s="237"/>
      <c r="T312" s="238"/>
      <c r="AT312" s="239" t="s">
        <v>158</v>
      </c>
      <c r="AU312" s="239" t="s">
        <v>85</v>
      </c>
      <c r="AV312" s="13" t="s">
        <v>85</v>
      </c>
      <c r="AW312" s="13" t="s">
        <v>39</v>
      </c>
      <c r="AX312" s="13" t="s">
        <v>76</v>
      </c>
      <c r="AY312" s="239" t="s">
        <v>146</v>
      </c>
    </row>
    <row r="313" spans="2:65" s="14" customFormat="1" ht="13.5">
      <c r="B313" s="240"/>
      <c r="C313" s="241"/>
      <c r="D313" s="242" t="s">
        <v>158</v>
      </c>
      <c r="E313" s="243" t="s">
        <v>22</v>
      </c>
      <c r="F313" s="244" t="s">
        <v>162</v>
      </c>
      <c r="G313" s="241"/>
      <c r="H313" s="245">
        <v>64</v>
      </c>
      <c r="I313" s="246"/>
      <c r="J313" s="241"/>
      <c r="K313" s="241"/>
      <c r="L313" s="247"/>
      <c r="M313" s="248"/>
      <c r="N313" s="249"/>
      <c r="O313" s="249"/>
      <c r="P313" s="249"/>
      <c r="Q313" s="249"/>
      <c r="R313" s="249"/>
      <c r="S313" s="249"/>
      <c r="T313" s="250"/>
      <c r="AT313" s="251" t="s">
        <v>158</v>
      </c>
      <c r="AU313" s="251" t="s">
        <v>85</v>
      </c>
      <c r="AV313" s="14" t="s">
        <v>154</v>
      </c>
      <c r="AW313" s="14" t="s">
        <v>39</v>
      </c>
      <c r="AX313" s="14" t="s">
        <v>24</v>
      </c>
      <c r="AY313" s="251" t="s">
        <v>146</v>
      </c>
    </row>
    <row r="314" spans="2:65" s="1" customFormat="1" ht="31.5" customHeight="1">
      <c r="B314" s="42"/>
      <c r="C314" s="203" t="s">
        <v>537</v>
      </c>
      <c r="D314" s="203" t="s">
        <v>149</v>
      </c>
      <c r="E314" s="204" t="s">
        <v>538</v>
      </c>
      <c r="F314" s="205" t="s">
        <v>539</v>
      </c>
      <c r="G314" s="206" t="s">
        <v>244</v>
      </c>
      <c r="H314" s="207">
        <v>23</v>
      </c>
      <c r="I314" s="208"/>
      <c r="J314" s="209">
        <f>ROUND(I314*H314,2)</f>
        <v>0</v>
      </c>
      <c r="K314" s="205" t="s">
        <v>153</v>
      </c>
      <c r="L314" s="62"/>
      <c r="M314" s="210" t="s">
        <v>22</v>
      </c>
      <c r="N314" s="211" t="s">
        <v>47</v>
      </c>
      <c r="O314" s="43"/>
      <c r="P314" s="212">
        <f>O314*H314</f>
        <v>0</v>
      </c>
      <c r="Q314" s="212">
        <v>0</v>
      </c>
      <c r="R314" s="212">
        <f>Q314*H314</f>
        <v>0</v>
      </c>
      <c r="S314" s="212">
        <v>0</v>
      </c>
      <c r="T314" s="213">
        <f>S314*H314</f>
        <v>0</v>
      </c>
      <c r="AR314" s="25" t="s">
        <v>154</v>
      </c>
      <c r="AT314" s="25" t="s">
        <v>149</v>
      </c>
      <c r="AU314" s="25" t="s">
        <v>85</v>
      </c>
      <c r="AY314" s="25" t="s">
        <v>146</v>
      </c>
      <c r="BE314" s="214">
        <f>IF(N314="základní",J314,0)</f>
        <v>0</v>
      </c>
      <c r="BF314" s="214">
        <f>IF(N314="snížená",J314,0)</f>
        <v>0</v>
      </c>
      <c r="BG314" s="214">
        <f>IF(N314="zákl. přenesená",J314,0)</f>
        <v>0</v>
      </c>
      <c r="BH314" s="214">
        <f>IF(N314="sníž. přenesená",J314,0)</f>
        <v>0</v>
      </c>
      <c r="BI314" s="214">
        <f>IF(N314="nulová",J314,0)</f>
        <v>0</v>
      </c>
      <c r="BJ314" s="25" t="s">
        <v>24</v>
      </c>
      <c r="BK314" s="214">
        <f>ROUND(I314*H314,2)</f>
        <v>0</v>
      </c>
      <c r="BL314" s="25" t="s">
        <v>154</v>
      </c>
      <c r="BM314" s="25" t="s">
        <v>540</v>
      </c>
    </row>
    <row r="315" spans="2:65" s="1" customFormat="1" ht="81">
      <c r="B315" s="42"/>
      <c r="C315" s="64"/>
      <c r="D315" s="215" t="s">
        <v>156</v>
      </c>
      <c r="E315" s="64"/>
      <c r="F315" s="216" t="s">
        <v>541</v>
      </c>
      <c r="G315" s="64"/>
      <c r="H315" s="64"/>
      <c r="I315" s="173"/>
      <c r="J315" s="64"/>
      <c r="K315" s="64"/>
      <c r="L315" s="62"/>
      <c r="M315" s="217"/>
      <c r="N315" s="43"/>
      <c r="O315" s="43"/>
      <c r="P315" s="43"/>
      <c r="Q315" s="43"/>
      <c r="R315" s="43"/>
      <c r="S315" s="43"/>
      <c r="T315" s="79"/>
      <c r="AT315" s="25" t="s">
        <v>156</v>
      </c>
      <c r="AU315" s="25" t="s">
        <v>85</v>
      </c>
    </row>
    <row r="316" spans="2:65" s="11" customFormat="1" ht="29.85" customHeight="1">
      <c r="B316" s="186"/>
      <c r="C316" s="187"/>
      <c r="D316" s="200" t="s">
        <v>75</v>
      </c>
      <c r="E316" s="201" t="s">
        <v>542</v>
      </c>
      <c r="F316" s="201" t="s">
        <v>543</v>
      </c>
      <c r="G316" s="187"/>
      <c r="H316" s="187"/>
      <c r="I316" s="190"/>
      <c r="J316" s="202">
        <f>BK316</f>
        <v>0</v>
      </c>
      <c r="K316" s="187"/>
      <c r="L316" s="192"/>
      <c r="M316" s="193"/>
      <c r="N316" s="194"/>
      <c r="O316" s="194"/>
      <c r="P316" s="195">
        <f>SUM(P317:P333)</f>
        <v>0</v>
      </c>
      <c r="Q316" s="194"/>
      <c r="R316" s="195">
        <f>SUM(R317:R333)</f>
        <v>0.69193167</v>
      </c>
      <c r="S316" s="194"/>
      <c r="T316" s="196">
        <f>SUM(T317:T333)</f>
        <v>0</v>
      </c>
      <c r="AR316" s="197" t="s">
        <v>24</v>
      </c>
      <c r="AT316" s="198" t="s">
        <v>75</v>
      </c>
      <c r="AU316" s="198" t="s">
        <v>24</v>
      </c>
      <c r="AY316" s="197" t="s">
        <v>146</v>
      </c>
      <c r="BK316" s="199">
        <f>SUM(BK317:BK333)</f>
        <v>0</v>
      </c>
    </row>
    <row r="317" spans="2:65" s="1" customFormat="1" ht="31.5" customHeight="1">
      <c r="B317" s="42"/>
      <c r="C317" s="203" t="s">
        <v>544</v>
      </c>
      <c r="D317" s="203" t="s">
        <v>149</v>
      </c>
      <c r="E317" s="204" t="s">
        <v>545</v>
      </c>
      <c r="F317" s="205" t="s">
        <v>546</v>
      </c>
      <c r="G317" s="206" t="s">
        <v>268</v>
      </c>
      <c r="H317" s="207">
        <v>1.84</v>
      </c>
      <c r="I317" s="208"/>
      <c r="J317" s="209">
        <f>ROUND(I317*H317,2)</f>
        <v>0</v>
      </c>
      <c r="K317" s="205" t="s">
        <v>153</v>
      </c>
      <c r="L317" s="62"/>
      <c r="M317" s="210" t="s">
        <v>22</v>
      </c>
      <c r="N317" s="211" t="s">
        <v>47</v>
      </c>
      <c r="O317" s="43"/>
      <c r="P317" s="212">
        <f>O317*H317</f>
        <v>0</v>
      </c>
      <c r="Q317" s="212">
        <v>0</v>
      </c>
      <c r="R317" s="212">
        <f>Q317*H317</f>
        <v>0</v>
      </c>
      <c r="S317" s="212">
        <v>0</v>
      </c>
      <c r="T317" s="213">
        <f>S317*H317</f>
        <v>0</v>
      </c>
      <c r="AR317" s="25" t="s">
        <v>154</v>
      </c>
      <c r="AT317" s="25" t="s">
        <v>149</v>
      </c>
      <c r="AU317" s="25" t="s">
        <v>85</v>
      </c>
      <c r="AY317" s="25" t="s">
        <v>146</v>
      </c>
      <c r="BE317" s="214">
        <f>IF(N317="základní",J317,0)</f>
        <v>0</v>
      </c>
      <c r="BF317" s="214">
        <f>IF(N317="snížená",J317,0)</f>
        <v>0</v>
      </c>
      <c r="BG317" s="214">
        <f>IF(N317="zákl. přenesená",J317,0)</f>
        <v>0</v>
      </c>
      <c r="BH317" s="214">
        <f>IF(N317="sníž. přenesená",J317,0)</f>
        <v>0</v>
      </c>
      <c r="BI317" s="214">
        <f>IF(N317="nulová",J317,0)</f>
        <v>0</v>
      </c>
      <c r="BJ317" s="25" t="s">
        <v>24</v>
      </c>
      <c r="BK317" s="214">
        <f>ROUND(I317*H317,2)</f>
        <v>0</v>
      </c>
      <c r="BL317" s="25" t="s">
        <v>154</v>
      </c>
      <c r="BM317" s="25" t="s">
        <v>547</v>
      </c>
    </row>
    <row r="318" spans="2:65" s="1" customFormat="1" ht="54">
      <c r="B318" s="42"/>
      <c r="C318" s="64"/>
      <c r="D318" s="215" t="s">
        <v>156</v>
      </c>
      <c r="E318" s="64"/>
      <c r="F318" s="216" t="s">
        <v>548</v>
      </c>
      <c r="G318" s="64"/>
      <c r="H318" s="64"/>
      <c r="I318" s="173"/>
      <c r="J318" s="64"/>
      <c r="K318" s="64"/>
      <c r="L318" s="62"/>
      <c r="M318" s="217"/>
      <c r="N318" s="43"/>
      <c r="O318" s="43"/>
      <c r="P318" s="43"/>
      <c r="Q318" s="43"/>
      <c r="R318" s="43"/>
      <c r="S318" s="43"/>
      <c r="T318" s="79"/>
      <c r="AT318" s="25" t="s">
        <v>156</v>
      </c>
      <c r="AU318" s="25" t="s">
        <v>85</v>
      </c>
    </row>
    <row r="319" spans="2:65" s="12" customFormat="1" ht="13.5">
      <c r="B319" s="218"/>
      <c r="C319" s="219"/>
      <c r="D319" s="215" t="s">
        <v>158</v>
      </c>
      <c r="E319" s="220" t="s">
        <v>22</v>
      </c>
      <c r="F319" s="221" t="s">
        <v>420</v>
      </c>
      <c r="G319" s="219"/>
      <c r="H319" s="222" t="s">
        <v>22</v>
      </c>
      <c r="I319" s="223"/>
      <c r="J319" s="219"/>
      <c r="K319" s="219"/>
      <c r="L319" s="224"/>
      <c r="M319" s="225"/>
      <c r="N319" s="226"/>
      <c r="O319" s="226"/>
      <c r="P319" s="226"/>
      <c r="Q319" s="226"/>
      <c r="R319" s="226"/>
      <c r="S319" s="226"/>
      <c r="T319" s="227"/>
      <c r="AT319" s="228" t="s">
        <v>158</v>
      </c>
      <c r="AU319" s="228" t="s">
        <v>85</v>
      </c>
      <c r="AV319" s="12" t="s">
        <v>24</v>
      </c>
      <c r="AW319" s="12" t="s">
        <v>39</v>
      </c>
      <c r="AX319" s="12" t="s">
        <v>76</v>
      </c>
      <c r="AY319" s="228" t="s">
        <v>146</v>
      </c>
    </row>
    <row r="320" spans="2:65" s="13" customFormat="1" ht="13.5">
      <c r="B320" s="229"/>
      <c r="C320" s="230"/>
      <c r="D320" s="215" t="s">
        <v>158</v>
      </c>
      <c r="E320" s="231" t="s">
        <v>22</v>
      </c>
      <c r="F320" s="232" t="s">
        <v>549</v>
      </c>
      <c r="G320" s="230"/>
      <c r="H320" s="233">
        <v>1.84</v>
      </c>
      <c r="I320" s="234"/>
      <c r="J320" s="230"/>
      <c r="K320" s="230"/>
      <c r="L320" s="235"/>
      <c r="M320" s="236"/>
      <c r="N320" s="237"/>
      <c r="O320" s="237"/>
      <c r="P320" s="237"/>
      <c r="Q320" s="237"/>
      <c r="R320" s="237"/>
      <c r="S320" s="237"/>
      <c r="T320" s="238"/>
      <c r="AT320" s="239" t="s">
        <v>158</v>
      </c>
      <c r="AU320" s="239" t="s">
        <v>85</v>
      </c>
      <c r="AV320" s="13" t="s">
        <v>85</v>
      </c>
      <c r="AW320" s="13" t="s">
        <v>39</v>
      </c>
      <c r="AX320" s="13" t="s">
        <v>76</v>
      </c>
      <c r="AY320" s="239" t="s">
        <v>146</v>
      </c>
    </row>
    <row r="321" spans="2:65" s="14" customFormat="1" ht="13.5">
      <c r="B321" s="240"/>
      <c r="C321" s="241"/>
      <c r="D321" s="242" t="s">
        <v>158</v>
      </c>
      <c r="E321" s="243" t="s">
        <v>22</v>
      </c>
      <c r="F321" s="244" t="s">
        <v>162</v>
      </c>
      <c r="G321" s="241"/>
      <c r="H321" s="245">
        <v>1.84</v>
      </c>
      <c r="I321" s="246"/>
      <c r="J321" s="241"/>
      <c r="K321" s="241"/>
      <c r="L321" s="247"/>
      <c r="M321" s="248"/>
      <c r="N321" s="249"/>
      <c r="O321" s="249"/>
      <c r="P321" s="249"/>
      <c r="Q321" s="249"/>
      <c r="R321" s="249"/>
      <c r="S321" s="249"/>
      <c r="T321" s="250"/>
      <c r="AT321" s="251" t="s">
        <v>158</v>
      </c>
      <c r="AU321" s="251" t="s">
        <v>85</v>
      </c>
      <c r="AV321" s="14" t="s">
        <v>154</v>
      </c>
      <c r="AW321" s="14" t="s">
        <v>39</v>
      </c>
      <c r="AX321" s="14" t="s">
        <v>24</v>
      </c>
      <c r="AY321" s="251" t="s">
        <v>146</v>
      </c>
    </row>
    <row r="322" spans="2:65" s="1" customFormat="1" ht="31.5" customHeight="1">
      <c r="B322" s="42"/>
      <c r="C322" s="203" t="s">
        <v>550</v>
      </c>
      <c r="D322" s="203" t="s">
        <v>149</v>
      </c>
      <c r="E322" s="204" t="s">
        <v>551</v>
      </c>
      <c r="F322" s="205" t="s">
        <v>552</v>
      </c>
      <c r="G322" s="206" t="s">
        <v>244</v>
      </c>
      <c r="H322" s="207">
        <v>762.5</v>
      </c>
      <c r="I322" s="208"/>
      <c r="J322" s="209">
        <f>ROUND(I322*H322,2)</f>
        <v>0</v>
      </c>
      <c r="K322" s="205" t="s">
        <v>153</v>
      </c>
      <c r="L322" s="62"/>
      <c r="M322" s="210" t="s">
        <v>22</v>
      </c>
      <c r="N322" s="211" t="s">
        <v>47</v>
      </c>
      <c r="O322" s="43"/>
      <c r="P322" s="212">
        <f>O322*H322</f>
        <v>0</v>
      </c>
      <c r="Q322" s="212">
        <v>0</v>
      </c>
      <c r="R322" s="212">
        <f>Q322*H322</f>
        <v>0</v>
      </c>
      <c r="S322" s="212">
        <v>0</v>
      </c>
      <c r="T322" s="213">
        <f>S322*H322</f>
        <v>0</v>
      </c>
      <c r="AR322" s="25" t="s">
        <v>154</v>
      </c>
      <c r="AT322" s="25" t="s">
        <v>149</v>
      </c>
      <c r="AU322" s="25" t="s">
        <v>85</v>
      </c>
      <c r="AY322" s="25" t="s">
        <v>146</v>
      </c>
      <c r="BE322" s="214">
        <f>IF(N322="základní",J322,0)</f>
        <v>0</v>
      </c>
      <c r="BF322" s="214">
        <f>IF(N322="snížená",J322,0)</f>
        <v>0</v>
      </c>
      <c r="BG322" s="214">
        <f>IF(N322="zákl. přenesená",J322,0)</f>
        <v>0</v>
      </c>
      <c r="BH322" s="214">
        <f>IF(N322="sníž. přenesená",J322,0)</f>
        <v>0</v>
      </c>
      <c r="BI322" s="214">
        <f>IF(N322="nulová",J322,0)</f>
        <v>0</v>
      </c>
      <c r="BJ322" s="25" t="s">
        <v>24</v>
      </c>
      <c r="BK322" s="214">
        <f>ROUND(I322*H322,2)</f>
        <v>0</v>
      </c>
      <c r="BL322" s="25" t="s">
        <v>154</v>
      </c>
      <c r="BM322" s="25" t="s">
        <v>553</v>
      </c>
    </row>
    <row r="323" spans="2:65" s="1" customFormat="1" ht="175.5">
      <c r="B323" s="42"/>
      <c r="C323" s="64"/>
      <c r="D323" s="215" t="s">
        <v>156</v>
      </c>
      <c r="E323" s="64"/>
      <c r="F323" s="216" t="s">
        <v>554</v>
      </c>
      <c r="G323" s="64"/>
      <c r="H323" s="64"/>
      <c r="I323" s="173"/>
      <c r="J323" s="64"/>
      <c r="K323" s="64"/>
      <c r="L323" s="62"/>
      <c r="M323" s="217"/>
      <c r="N323" s="43"/>
      <c r="O323" s="43"/>
      <c r="P323" s="43"/>
      <c r="Q323" s="43"/>
      <c r="R323" s="43"/>
      <c r="S323" s="43"/>
      <c r="T323" s="79"/>
      <c r="AT323" s="25" t="s">
        <v>156</v>
      </c>
      <c r="AU323" s="25" t="s">
        <v>85</v>
      </c>
    </row>
    <row r="324" spans="2:65" s="12" customFormat="1" ht="13.5">
      <c r="B324" s="218"/>
      <c r="C324" s="219"/>
      <c r="D324" s="215" t="s">
        <v>158</v>
      </c>
      <c r="E324" s="220" t="s">
        <v>22</v>
      </c>
      <c r="F324" s="221" t="s">
        <v>405</v>
      </c>
      <c r="G324" s="219"/>
      <c r="H324" s="222" t="s">
        <v>22</v>
      </c>
      <c r="I324" s="223"/>
      <c r="J324" s="219"/>
      <c r="K324" s="219"/>
      <c r="L324" s="224"/>
      <c r="M324" s="225"/>
      <c r="N324" s="226"/>
      <c r="O324" s="226"/>
      <c r="P324" s="226"/>
      <c r="Q324" s="226"/>
      <c r="R324" s="226"/>
      <c r="S324" s="226"/>
      <c r="T324" s="227"/>
      <c r="AT324" s="228" t="s">
        <v>158</v>
      </c>
      <c r="AU324" s="228" t="s">
        <v>85</v>
      </c>
      <c r="AV324" s="12" t="s">
        <v>24</v>
      </c>
      <c r="AW324" s="12" t="s">
        <v>39</v>
      </c>
      <c r="AX324" s="12" t="s">
        <v>76</v>
      </c>
      <c r="AY324" s="228" t="s">
        <v>146</v>
      </c>
    </row>
    <row r="325" spans="2:65" s="12" customFormat="1" ht="13.5">
      <c r="B325" s="218"/>
      <c r="C325" s="219"/>
      <c r="D325" s="215" t="s">
        <v>158</v>
      </c>
      <c r="E325" s="220" t="s">
        <v>22</v>
      </c>
      <c r="F325" s="221" t="s">
        <v>555</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3" customFormat="1" ht="13.5">
      <c r="B326" s="229"/>
      <c r="C326" s="230"/>
      <c r="D326" s="215" t="s">
        <v>158</v>
      </c>
      <c r="E326" s="231" t="s">
        <v>22</v>
      </c>
      <c r="F326" s="232" t="s">
        <v>556</v>
      </c>
      <c r="G326" s="230"/>
      <c r="H326" s="233">
        <v>762.5</v>
      </c>
      <c r="I326" s="234"/>
      <c r="J326" s="230"/>
      <c r="K326" s="230"/>
      <c r="L326" s="235"/>
      <c r="M326" s="236"/>
      <c r="N326" s="237"/>
      <c r="O326" s="237"/>
      <c r="P326" s="237"/>
      <c r="Q326" s="237"/>
      <c r="R326" s="237"/>
      <c r="S326" s="237"/>
      <c r="T326" s="238"/>
      <c r="AT326" s="239" t="s">
        <v>158</v>
      </c>
      <c r="AU326" s="239" t="s">
        <v>85</v>
      </c>
      <c r="AV326" s="13" t="s">
        <v>85</v>
      </c>
      <c r="AW326" s="13" t="s">
        <v>39</v>
      </c>
      <c r="AX326" s="13" t="s">
        <v>76</v>
      </c>
      <c r="AY326" s="239" t="s">
        <v>146</v>
      </c>
    </row>
    <row r="327" spans="2:65" s="14" customFormat="1" ht="13.5">
      <c r="B327" s="240"/>
      <c r="C327" s="241"/>
      <c r="D327" s="242" t="s">
        <v>158</v>
      </c>
      <c r="E327" s="243" t="s">
        <v>22</v>
      </c>
      <c r="F327" s="244" t="s">
        <v>162</v>
      </c>
      <c r="G327" s="241"/>
      <c r="H327" s="245">
        <v>762.5</v>
      </c>
      <c r="I327" s="246"/>
      <c r="J327" s="241"/>
      <c r="K327" s="241"/>
      <c r="L327" s="247"/>
      <c r="M327" s="248"/>
      <c r="N327" s="249"/>
      <c r="O327" s="249"/>
      <c r="P327" s="249"/>
      <c r="Q327" s="249"/>
      <c r="R327" s="249"/>
      <c r="S327" s="249"/>
      <c r="T327" s="250"/>
      <c r="AT327" s="251" t="s">
        <v>158</v>
      </c>
      <c r="AU327" s="251" t="s">
        <v>85</v>
      </c>
      <c r="AV327" s="14" t="s">
        <v>154</v>
      </c>
      <c r="AW327" s="14" t="s">
        <v>39</v>
      </c>
      <c r="AX327" s="14" t="s">
        <v>24</v>
      </c>
      <c r="AY327" s="251" t="s">
        <v>146</v>
      </c>
    </row>
    <row r="328" spans="2:65" s="1" customFormat="1" ht="31.5" customHeight="1">
      <c r="B328" s="42"/>
      <c r="C328" s="203" t="s">
        <v>557</v>
      </c>
      <c r="D328" s="203" t="s">
        <v>149</v>
      </c>
      <c r="E328" s="204" t="s">
        <v>558</v>
      </c>
      <c r="F328" s="205" t="s">
        <v>559</v>
      </c>
      <c r="G328" s="206" t="s">
        <v>152</v>
      </c>
      <c r="H328" s="207">
        <v>6</v>
      </c>
      <c r="I328" s="208"/>
      <c r="J328" s="209">
        <f>ROUND(I328*H328,2)</f>
        <v>0</v>
      </c>
      <c r="K328" s="205" t="s">
        <v>153</v>
      </c>
      <c r="L328" s="62"/>
      <c r="M328" s="210" t="s">
        <v>22</v>
      </c>
      <c r="N328" s="211" t="s">
        <v>47</v>
      </c>
      <c r="O328" s="43"/>
      <c r="P328" s="212">
        <f>O328*H328</f>
        <v>0</v>
      </c>
      <c r="Q328" s="212">
        <v>8.8321944999999999E-2</v>
      </c>
      <c r="R328" s="212">
        <f>Q328*H328</f>
        <v>0.52993166999999997</v>
      </c>
      <c r="S328" s="212">
        <v>0</v>
      </c>
      <c r="T328" s="213">
        <f>S328*H328</f>
        <v>0</v>
      </c>
      <c r="AR328" s="25" t="s">
        <v>154</v>
      </c>
      <c r="AT328" s="25" t="s">
        <v>149</v>
      </c>
      <c r="AU328" s="25" t="s">
        <v>85</v>
      </c>
      <c r="AY328" s="25" t="s">
        <v>146</v>
      </c>
      <c r="BE328" s="214">
        <f>IF(N328="základní",J328,0)</f>
        <v>0</v>
      </c>
      <c r="BF328" s="214">
        <f>IF(N328="snížená",J328,0)</f>
        <v>0</v>
      </c>
      <c r="BG328" s="214">
        <f>IF(N328="zákl. přenesená",J328,0)</f>
        <v>0</v>
      </c>
      <c r="BH328" s="214">
        <f>IF(N328="sníž. přenesená",J328,0)</f>
        <v>0</v>
      </c>
      <c r="BI328" s="214">
        <f>IF(N328="nulová",J328,0)</f>
        <v>0</v>
      </c>
      <c r="BJ328" s="25" t="s">
        <v>24</v>
      </c>
      <c r="BK328" s="214">
        <f>ROUND(I328*H328,2)</f>
        <v>0</v>
      </c>
      <c r="BL328" s="25" t="s">
        <v>154</v>
      </c>
      <c r="BM328" s="25" t="s">
        <v>560</v>
      </c>
    </row>
    <row r="329" spans="2:65" s="1" customFormat="1" ht="67.5">
      <c r="B329" s="42"/>
      <c r="C329" s="64"/>
      <c r="D329" s="215" t="s">
        <v>156</v>
      </c>
      <c r="E329" s="64"/>
      <c r="F329" s="216" t="s">
        <v>561</v>
      </c>
      <c r="G329" s="64"/>
      <c r="H329" s="64"/>
      <c r="I329" s="173"/>
      <c r="J329" s="64"/>
      <c r="K329" s="64"/>
      <c r="L329" s="62"/>
      <c r="M329" s="217"/>
      <c r="N329" s="43"/>
      <c r="O329" s="43"/>
      <c r="P329" s="43"/>
      <c r="Q329" s="43"/>
      <c r="R329" s="43"/>
      <c r="S329" s="43"/>
      <c r="T329" s="79"/>
      <c r="AT329" s="25" t="s">
        <v>156</v>
      </c>
      <c r="AU329" s="25" t="s">
        <v>85</v>
      </c>
    </row>
    <row r="330" spans="2:65" s="12" customFormat="1" ht="13.5">
      <c r="B330" s="218"/>
      <c r="C330" s="219"/>
      <c r="D330" s="215" t="s">
        <v>158</v>
      </c>
      <c r="E330" s="220" t="s">
        <v>22</v>
      </c>
      <c r="F330" s="221" t="s">
        <v>562</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3" customFormat="1" ht="13.5">
      <c r="B331" s="229"/>
      <c r="C331" s="230"/>
      <c r="D331" s="215" t="s">
        <v>158</v>
      </c>
      <c r="E331" s="231" t="s">
        <v>22</v>
      </c>
      <c r="F331" s="232" t="s">
        <v>563</v>
      </c>
      <c r="G331" s="230"/>
      <c r="H331" s="233">
        <v>6</v>
      </c>
      <c r="I331" s="234"/>
      <c r="J331" s="230"/>
      <c r="K331" s="230"/>
      <c r="L331" s="235"/>
      <c r="M331" s="236"/>
      <c r="N331" s="237"/>
      <c r="O331" s="237"/>
      <c r="P331" s="237"/>
      <c r="Q331" s="237"/>
      <c r="R331" s="237"/>
      <c r="S331" s="237"/>
      <c r="T331" s="238"/>
      <c r="AT331" s="239" t="s">
        <v>158</v>
      </c>
      <c r="AU331" s="239" t="s">
        <v>85</v>
      </c>
      <c r="AV331" s="13" t="s">
        <v>85</v>
      </c>
      <c r="AW331" s="13" t="s">
        <v>39</v>
      </c>
      <c r="AX331" s="13" t="s">
        <v>76</v>
      </c>
      <c r="AY331" s="239" t="s">
        <v>146</v>
      </c>
    </row>
    <row r="332" spans="2:65" s="14" customFormat="1" ht="13.5">
      <c r="B332" s="240"/>
      <c r="C332" s="241"/>
      <c r="D332" s="242" t="s">
        <v>158</v>
      </c>
      <c r="E332" s="243" t="s">
        <v>22</v>
      </c>
      <c r="F332" s="244" t="s">
        <v>162</v>
      </c>
      <c r="G332" s="241"/>
      <c r="H332" s="245">
        <v>6</v>
      </c>
      <c r="I332" s="246"/>
      <c r="J332" s="241"/>
      <c r="K332" s="241"/>
      <c r="L332" s="247"/>
      <c r="M332" s="248"/>
      <c r="N332" s="249"/>
      <c r="O332" s="249"/>
      <c r="P332" s="249"/>
      <c r="Q332" s="249"/>
      <c r="R332" s="249"/>
      <c r="S332" s="249"/>
      <c r="T332" s="250"/>
      <c r="AT332" s="251" t="s">
        <v>158</v>
      </c>
      <c r="AU332" s="251" t="s">
        <v>85</v>
      </c>
      <c r="AV332" s="14" t="s">
        <v>154</v>
      </c>
      <c r="AW332" s="14" t="s">
        <v>39</v>
      </c>
      <c r="AX332" s="14" t="s">
        <v>24</v>
      </c>
      <c r="AY332" s="251" t="s">
        <v>146</v>
      </c>
    </row>
    <row r="333" spans="2:65" s="1" customFormat="1" ht="22.5" customHeight="1">
      <c r="B333" s="42"/>
      <c r="C333" s="263" t="s">
        <v>564</v>
      </c>
      <c r="D333" s="263" t="s">
        <v>411</v>
      </c>
      <c r="E333" s="264" t="s">
        <v>565</v>
      </c>
      <c r="F333" s="265" t="s">
        <v>566</v>
      </c>
      <c r="G333" s="266" t="s">
        <v>152</v>
      </c>
      <c r="H333" s="267">
        <v>6</v>
      </c>
      <c r="I333" s="268"/>
      <c r="J333" s="269">
        <f>ROUND(I333*H333,2)</f>
        <v>0</v>
      </c>
      <c r="K333" s="265" t="s">
        <v>153</v>
      </c>
      <c r="L333" s="270"/>
      <c r="M333" s="271" t="s">
        <v>22</v>
      </c>
      <c r="N333" s="272" t="s">
        <v>47</v>
      </c>
      <c r="O333" s="43"/>
      <c r="P333" s="212">
        <f>O333*H333</f>
        <v>0</v>
      </c>
      <c r="Q333" s="212">
        <v>2.7E-2</v>
      </c>
      <c r="R333" s="212">
        <f>Q333*H333</f>
        <v>0.16200000000000001</v>
      </c>
      <c r="S333" s="212">
        <v>0</v>
      </c>
      <c r="T333" s="213">
        <f>S333*H333</f>
        <v>0</v>
      </c>
      <c r="AR333" s="25" t="s">
        <v>193</v>
      </c>
      <c r="AT333" s="25" t="s">
        <v>411</v>
      </c>
      <c r="AU333" s="25" t="s">
        <v>85</v>
      </c>
      <c r="AY333" s="25" t="s">
        <v>146</v>
      </c>
      <c r="BE333" s="214">
        <f>IF(N333="základní",J333,0)</f>
        <v>0</v>
      </c>
      <c r="BF333" s="214">
        <f>IF(N333="snížená",J333,0)</f>
        <v>0</v>
      </c>
      <c r="BG333" s="214">
        <f>IF(N333="zákl. přenesená",J333,0)</f>
        <v>0</v>
      </c>
      <c r="BH333" s="214">
        <f>IF(N333="sníž. přenesená",J333,0)</f>
        <v>0</v>
      </c>
      <c r="BI333" s="214">
        <f>IF(N333="nulová",J333,0)</f>
        <v>0</v>
      </c>
      <c r="BJ333" s="25" t="s">
        <v>24</v>
      </c>
      <c r="BK333" s="214">
        <f>ROUND(I333*H333,2)</f>
        <v>0</v>
      </c>
      <c r="BL333" s="25" t="s">
        <v>154</v>
      </c>
      <c r="BM333" s="25" t="s">
        <v>567</v>
      </c>
    </row>
    <row r="334" spans="2:65" s="11" customFormat="1" ht="29.85" customHeight="1">
      <c r="B334" s="186"/>
      <c r="C334" s="187"/>
      <c r="D334" s="200" t="s">
        <v>75</v>
      </c>
      <c r="E334" s="201" t="s">
        <v>568</v>
      </c>
      <c r="F334" s="201" t="s">
        <v>569</v>
      </c>
      <c r="G334" s="187"/>
      <c r="H334" s="187"/>
      <c r="I334" s="190"/>
      <c r="J334" s="202">
        <f>BK334</f>
        <v>0</v>
      </c>
      <c r="K334" s="187"/>
      <c r="L334" s="192"/>
      <c r="M334" s="193"/>
      <c r="N334" s="194"/>
      <c r="O334" s="194"/>
      <c r="P334" s="195">
        <f>SUM(P335:P338)</f>
        <v>0</v>
      </c>
      <c r="Q334" s="194"/>
      <c r="R334" s="195">
        <f>SUM(R335:R338)</f>
        <v>0</v>
      </c>
      <c r="S334" s="194"/>
      <c r="T334" s="196">
        <f>SUM(T335:T338)</f>
        <v>0</v>
      </c>
      <c r="AR334" s="197" t="s">
        <v>24</v>
      </c>
      <c r="AT334" s="198" t="s">
        <v>75</v>
      </c>
      <c r="AU334" s="198" t="s">
        <v>24</v>
      </c>
      <c r="AY334" s="197" t="s">
        <v>146</v>
      </c>
      <c r="BK334" s="199">
        <f>SUM(BK335:BK338)</f>
        <v>0</v>
      </c>
    </row>
    <row r="335" spans="2:65" s="1" customFormat="1" ht="22.5" customHeight="1">
      <c r="B335" s="42"/>
      <c r="C335" s="203" t="s">
        <v>542</v>
      </c>
      <c r="D335" s="203" t="s">
        <v>149</v>
      </c>
      <c r="E335" s="204" t="s">
        <v>570</v>
      </c>
      <c r="F335" s="205" t="s">
        <v>571</v>
      </c>
      <c r="G335" s="206" t="s">
        <v>244</v>
      </c>
      <c r="H335" s="207">
        <v>1143.75</v>
      </c>
      <c r="I335" s="208"/>
      <c r="J335" s="209">
        <f>ROUND(I335*H335,2)</f>
        <v>0</v>
      </c>
      <c r="K335" s="205" t="s">
        <v>153</v>
      </c>
      <c r="L335" s="62"/>
      <c r="M335" s="210" t="s">
        <v>22</v>
      </c>
      <c r="N335" s="211" t="s">
        <v>47</v>
      </c>
      <c r="O335" s="43"/>
      <c r="P335" s="212">
        <f>O335*H335</f>
        <v>0</v>
      </c>
      <c r="Q335" s="212">
        <v>0</v>
      </c>
      <c r="R335" s="212">
        <f>Q335*H335</f>
        <v>0</v>
      </c>
      <c r="S335" s="212">
        <v>0</v>
      </c>
      <c r="T335" s="213">
        <f>S335*H335</f>
        <v>0</v>
      </c>
      <c r="AR335" s="25" t="s">
        <v>154</v>
      </c>
      <c r="AT335" s="25" t="s">
        <v>149</v>
      </c>
      <c r="AU335" s="25" t="s">
        <v>85</v>
      </c>
      <c r="AY335" s="25" t="s">
        <v>146</v>
      </c>
      <c r="BE335" s="214">
        <f>IF(N335="základní",J335,0)</f>
        <v>0</v>
      </c>
      <c r="BF335" s="214">
        <f>IF(N335="snížená",J335,0)</f>
        <v>0</v>
      </c>
      <c r="BG335" s="214">
        <f>IF(N335="zákl. přenesená",J335,0)</f>
        <v>0</v>
      </c>
      <c r="BH335" s="214">
        <f>IF(N335="sníž. přenesená",J335,0)</f>
        <v>0</v>
      </c>
      <c r="BI335" s="214">
        <f>IF(N335="nulová",J335,0)</f>
        <v>0</v>
      </c>
      <c r="BJ335" s="25" t="s">
        <v>24</v>
      </c>
      <c r="BK335" s="214">
        <f>ROUND(I335*H335,2)</f>
        <v>0</v>
      </c>
      <c r="BL335" s="25" t="s">
        <v>154</v>
      </c>
      <c r="BM335" s="25" t="s">
        <v>572</v>
      </c>
    </row>
    <row r="336" spans="2:65" s="12" customFormat="1" ht="13.5">
      <c r="B336" s="218"/>
      <c r="C336" s="219"/>
      <c r="D336" s="215" t="s">
        <v>158</v>
      </c>
      <c r="E336" s="220" t="s">
        <v>22</v>
      </c>
      <c r="F336" s="221" t="s">
        <v>405</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3" customFormat="1" ht="13.5">
      <c r="B337" s="229"/>
      <c r="C337" s="230"/>
      <c r="D337" s="215" t="s">
        <v>158</v>
      </c>
      <c r="E337" s="231" t="s">
        <v>22</v>
      </c>
      <c r="F337" s="232" t="s">
        <v>573</v>
      </c>
      <c r="G337" s="230"/>
      <c r="H337" s="233">
        <v>1143.75</v>
      </c>
      <c r="I337" s="234"/>
      <c r="J337" s="230"/>
      <c r="K337" s="230"/>
      <c r="L337" s="235"/>
      <c r="M337" s="236"/>
      <c r="N337" s="237"/>
      <c r="O337" s="237"/>
      <c r="P337" s="237"/>
      <c r="Q337" s="237"/>
      <c r="R337" s="237"/>
      <c r="S337" s="237"/>
      <c r="T337" s="238"/>
      <c r="AT337" s="239" t="s">
        <v>158</v>
      </c>
      <c r="AU337" s="239" t="s">
        <v>85</v>
      </c>
      <c r="AV337" s="13" t="s">
        <v>85</v>
      </c>
      <c r="AW337" s="13" t="s">
        <v>39</v>
      </c>
      <c r="AX337" s="13" t="s">
        <v>76</v>
      </c>
      <c r="AY337" s="239" t="s">
        <v>146</v>
      </c>
    </row>
    <row r="338" spans="2:65" s="14" customFormat="1" ht="13.5">
      <c r="B338" s="240"/>
      <c r="C338" s="241"/>
      <c r="D338" s="215" t="s">
        <v>158</v>
      </c>
      <c r="E338" s="273" t="s">
        <v>22</v>
      </c>
      <c r="F338" s="274" t="s">
        <v>162</v>
      </c>
      <c r="G338" s="241"/>
      <c r="H338" s="275">
        <v>1143.75</v>
      </c>
      <c r="I338" s="246"/>
      <c r="J338" s="241"/>
      <c r="K338" s="241"/>
      <c r="L338" s="247"/>
      <c r="M338" s="248"/>
      <c r="N338" s="249"/>
      <c r="O338" s="249"/>
      <c r="P338" s="249"/>
      <c r="Q338" s="249"/>
      <c r="R338" s="249"/>
      <c r="S338" s="249"/>
      <c r="T338" s="250"/>
      <c r="AT338" s="251" t="s">
        <v>158</v>
      </c>
      <c r="AU338" s="251" t="s">
        <v>85</v>
      </c>
      <c r="AV338" s="14" t="s">
        <v>154</v>
      </c>
      <c r="AW338" s="14" t="s">
        <v>39</v>
      </c>
      <c r="AX338" s="14" t="s">
        <v>24</v>
      </c>
      <c r="AY338" s="251" t="s">
        <v>146</v>
      </c>
    </row>
    <row r="339" spans="2:65" s="11" customFormat="1" ht="29.85" customHeight="1">
      <c r="B339" s="186"/>
      <c r="C339" s="187"/>
      <c r="D339" s="200" t="s">
        <v>75</v>
      </c>
      <c r="E339" s="201" t="s">
        <v>574</v>
      </c>
      <c r="F339" s="201" t="s">
        <v>575</v>
      </c>
      <c r="G339" s="187"/>
      <c r="H339" s="187"/>
      <c r="I339" s="190"/>
      <c r="J339" s="202">
        <f>BK339</f>
        <v>0</v>
      </c>
      <c r="K339" s="187"/>
      <c r="L339" s="192"/>
      <c r="M339" s="193"/>
      <c r="N339" s="194"/>
      <c r="O339" s="194"/>
      <c r="P339" s="195">
        <f>SUM(P340:P378)</f>
        <v>0</v>
      </c>
      <c r="Q339" s="194"/>
      <c r="R339" s="195">
        <f>SUM(R340:R378)</f>
        <v>192.2275625</v>
      </c>
      <c r="S339" s="194"/>
      <c r="T339" s="196">
        <f>SUM(T340:T378)</f>
        <v>0</v>
      </c>
      <c r="AR339" s="197" t="s">
        <v>24</v>
      </c>
      <c r="AT339" s="198" t="s">
        <v>75</v>
      </c>
      <c r="AU339" s="198" t="s">
        <v>24</v>
      </c>
      <c r="AY339" s="197" t="s">
        <v>146</v>
      </c>
      <c r="BK339" s="199">
        <f>SUM(BK340:BK378)</f>
        <v>0</v>
      </c>
    </row>
    <row r="340" spans="2:65" s="1" customFormat="1" ht="44.25" customHeight="1">
      <c r="B340" s="42"/>
      <c r="C340" s="203" t="s">
        <v>576</v>
      </c>
      <c r="D340" s="203" t="s">
        <v>149</v>
      </c>
      <c r="E340" s="204" t="s">
        <v>577</v>
      </c>
      <c r="F340" s="205" t="s">
        <v>578</v>
      </c>
      <c r="G340" s="206" t="s">
        <v>244</v>
      </c>
      <c r="H340" s="207">
        <v>17</v>
      </c>
      <c r="I340" s="208"/>
      <c r="J340" s="209">
        <f>ROUND(I340*H340,2)</f>
        <v>0</v>
      </c>
      <c r="K340" s="205" t="s">
        <v>153</v>
      </c>
      <c r="L340" s="62"/>
      <c r="M340" s="210" t="s">
        <v>22</v>
      </c>
      <c r="N340" s="211" t="s">
        <v>47</v>
      </c>
      <c r="O340" s="43"/>
      <c r="P340" s="212">
        <f>O340*H340</f>
        <v>0</v>
      </c>
      <c r="Q340" s="212">
        <v>0.1837</v>
      </c>
      <c r="R340" s="212">
        <f>Q340*H340</f>
        <v>3.1229</v>
      </c>
      <c r="S340" s="212">
        <v>0</v>
      </c>
      <c r="T340" s="213">
        <f>S340*H340</f>
        <v>0</v>
      </c>
      <c r="AR340" s="25" t="s">
        <v>154</v>
      </c>
      <c r="AT340" s="25" t="s">
        <v>149</v>
      </c>
      <c r="AU340" s="25" t="s">
        <v>85</v>
      </c>
      <c r="AY340" s="25" t="s">
        <v>146</v>
      </c>
      <c r="BE340" s="214">
        <f>IF(N340="základní",J340,0)</f>
        <v>0</v>
      </c>
      <c r="BF340" s="214">
        <f>IF(N340="snížená",J340,0)</f>
        <v>0</v>
      </c>
      <c r="BG340" s="214">
        <f>IF(N340="zákl. přenesená",J340,0)</f>
        <v>0</v>
      </c>
      <c r="BH340" s="214">
        <f>IF(N340="sníž. přenesená",J340,0)</f>
        <v>0</v>
      </c>
      <c r="BI340" s="214">
        <f>IF(N340="nulová",J340,0)</f>
        <v>0</v>
      </c>
      <c r="BJ340" s="25" t="s">
        <v>24</v>
      </c>
      <c r="BK340" s="214">
        <f>ROUND(I340*H340,2)</f>
        <v>0</v>
      </c>
      <c r="BL340" s="25" t="s">
        <v>154</v>
      </c>
      <c r="BM340" s="25" t="s">
        <v>579</v>
      </c>
    </row>
    <row r="341" spans="2:65" s="1" customFormat="1" ht="148.5">
      <c r="B341" s="42"/>
      <c r="C341" s="64"/>
      <c r="D341" s="215" t="s">
        <v>156</v>
      </c>
      <c r="E341" s="64"/>
      <c r="F341" s="216" t="s">
        <v>580</v>
      </c>
      <c r="G341" s="64"/>
      <c r="H341" s="64"/>
      <c r="I341" s="173"/>
      <c r="J341" s="64"/>
      <c r="K341" s="64"/>
      <c r="L341" s="62"/>
      <c r="M341" s="217"/>
      <c r="N341" s="43"/>
      <c r="O341" s="43"/>
      <c r="P341" s="43"/>
      <c r="Q341" s="43"/>
      <c r="R341" s="43"/>
      <c r="S341" s="43"/>
      <c r="T341" s="79"/>
      <c r="AT341" s="25" t="s">
        <v>156</v>
      </c>
      <c r="AU341" s="25" t="s">
        <v>85</v>
      </c>
    </row>
    <row r="342" spans="2:65" s="12" customFormat="1" ht="13.5">
      <c r="B342" s="218"/>
      <c r="C342" s="219"/>
      <c r="D342" s="215" t="s">
        <v>158</v>
      </c>
      <c r="E342" s="220" t="s">
        <v>22</v>
      </c>
      <c r="F342" s="221" t="s">
        <v>581</v>
      </c>
      <c r="G342" s="219"/>
      <c r="H342" s="222" t="s">
        <v>22</v>
      </c>
      <c r="I342" s="223"/>
      <c r="J342" s="219"/>
      <c r="K342" s="219"/>
      <c r="L342" s="224"/>
      <c r="M342" s="225"/>
      <c r="N342" s="226"/>
      <c r="O342" s="226"/>
      <c r="P342" s="226"/>
      <c r="Q342" s="226"/>
      <c r="R342" s="226"/>
      <c r="S342" s="226"/>
      <c r="T342" s="227"/>
      <c r="AT342" s="228" t="s">
        <v>158</v>
      </c>
      <c r="AU342" s="228" t="s">
        <v>85</v>
      </c>
      <c r="AV342" s="12" t="s">
        <v>24</v>
      </c>
      <c r="AW342" s="12" t="s">
        <v>39</v>
      </c>
      <c r="AX342" s="12" t="s">
        <v>76</v>
      </c>
      <c r="AY342" s="228" t="s">
        <v>146</v>
      </c>
    </row>
    <row r="343" spans="2:65" s="12" customFormat="1" ht="13.5">
      <c r="B343" s="218"/>
      <c r="C343" s="219"/>
      <c r="D343" s="215" t="s">
        <v>158</v>
      </c>
      <c r="E343" s="220" t="s">
        <v>22</v>
      </c>
      <c r="F343" s="221" t="s">
        <v>582</v>
      </c>
      <c r="G343" s="219"/>
      <c r="H343" s="222" t="s">
        <v>22</v>
      </c>
      <c r="I343" s="223"/>
      <c r="J343" s="219"/>
      <c r="K343" s="219"/>
      <c r="L343" s="224"/>
      <c r="M343" s="225"/>
      <c r="N343" s="226"/>
      <c r="O343" s="226"/>
      <c r="P343" s="226"/>
      <c r="Q343" s="226"/>
      <c r="R343" s="226"/>
      <c r="S343" s="226"/>
      <c r="T343" s="227"/>
      <c r="AT343" s="228" t="s">
        <v>158</v>
      </c>
      <c r="AU343" s="228" t="s">
        <v>85</v>
      </c>
      <c r="AV343" s="12" t="s">
        <v>24</v>
      </c>
      <c r="AW343" s="12" t="s">
        <v>39</v>
      </c>
      <c r="AX343" s="12" t="s">
        <v>76</v>
      </c>
      <c r="AY343" s="228" t="s">
        <v>146</v>
      </c>
    </row>
    <row r="344" spans="2:65" s="13" customFormat="1" ht="13.5">
      <c r="B344" s="229"/>
      <c r="C344" s="230"/>
      <c r="D344" s="215" t="s">
        <v>158</v>
      </c>
      <c r="E344" s="231" t="s">
        <v>22</v>
      </c>
      <c r="F344" s="232" t="s">
        <v>583</v>
      </c>
      <c r="G344" s="230"/>
      <c r="H344" s="233">
        <v>17</v>
      </c>
      <c r="I344" s="234"/>
      <c r="J344" s="230"/>
      <c r="K344" s="230"/>
      <c r="L344" s="235"/>
      <c r="M344" s="236"/>
      <c r="N344" s="237"/>
      <c r="O344" s="237"/>
      <c r="P344" s="237"/>
      <c r="Q344" s="237"/>
      <c r="R344" s="237"/>
      <c r="S344" s="237"/>
      <c r="T344" s="238"/>
      <c r="AT344" s="239" t="s">
        <v>158</v>
      </c>
      <c r="AU344" s="239" t="s">
        <v>85</v>
      </c>
      <c r="AV344" s="13" t="s">
        <v>85</v>
      </c>
      <c r="AW344" s="13" t="s">
        <v>39</v>
      </c>
      <c r="AX344" s="13" t="s">
        <v>76</v>
      </c>
      <c r="AY344" s="239" t="s">
        <v>146</v>
      </c>
    </row>
    <row r="345" spans="2:65" s="14" customFormat="1" ht="13.5">
      <c r="B345" s="240"/>
      <c r="C345" s="241"/>
      <c r="D345" s="242" t="s">
        <v>158</v>
      </c>
      <c r="E345" s="243" t="s">
        <v>22</v>
      </c>
      <c r="F345" s="244" t="s">
        <v>162</v>
      </c>
      <c r="G345" s="241"/>
      <c r="H345" s="245">
        <v>17</v>
      </c>
      <c r="I345" s="246"/>
      <c r="J345" s="241"/>
      <c r="K345" s="241"/>
      <c r="L345" s="247"/>
      <c r="M345" s="248"/>
      <c r="N345" s="249"/>
      <c r="O345" s="249"/>
      <c r="P345" s="249"/>
      <c r="Q345" s="249"/>
      <c r="R345" s="249"/>
      <c r="S345" s="249"/>
      <c r="T345" s="250"/>
      <c r="AT345" s="251" t="s">
        <v>158</v>
      </c>
      <c r="AU345" s="251" t="s">
        <v>85</v>
      </c>
      <c r="AV345" s="14" t="s">
        <v>154</v>
      </c>
      <c r="AW345" s="14" t="s">
        <v>39</v>
      </c>
      <c r="AX345" s="14" t="s">
        <v>24</v>
      </c>
      <c r="AY345" s="251" t="s">
        <v>146</v>
      </c>
    </row>
    <row r="346" spans="2:65" s="1" customFormat="1" ht="22.5" customHeight="1">
      <c r="B346" s="42"/>
      <c r="C346" s="263" t="s">
        <v>584</v>
      </c>
      <c r="D346" s="263" t="s">
        <v>411</v>
      </c>
      <c r="E346" s="264" t="s">
        <v>585</v>
      </c>
      <c r="F346" s="265" t="s">
        <v>586</v>
      </c>
      <c r="G346" s="266" t="s">
        <v>264</v>
      </c>
      <c r="H346" s="267">
        <v>4.202</v>
      </c>
      <c r="I346" s="268"/>
      <c r="J346" s="269">
        <f>ROUND(I346*H346,2)</f>
        <v>0</v>
      </c>
      <c r="K346" s="265" t="s">
        <v>22</v>
      </c>
      <c r="L346" s="270"/>
      <c r="M346" s="271" t="s">
        <v>22</v>
      </c>
      <c r="N346" s="272" t="s">
        <v>47</v>
      </c>
      <c r="O346" s="43"/>
      <c r="P346" s="212">
        <f>O346*H346</f>
        <v>0</v>
      </c>
      <c r="Q346" s="212">
        <v>1</v>
      </c>
      <c r="R346" s="212">
        <f>Q346*H346</f>
        <v>4.202</v>
      </c>
      <c r="S346" s="212">
        <v>0</v>
      </c>
      <c r="T346" s="213">
        <f>S346*H346</f>
        <v>0</v>
      </c>
      <c r="AR346" s="25" t="s">
        <v>193</v>
      </c>
      <c r="AT346" s="25" t="s">
        <v>411</v>
      </c>
      <c r="AU346" s="25" t="s">
        <v>85</v>
      </c>
      <c r="AY346" s="25" t="s">
        <v>146</v>
      </c>
      <c r="BE346" s="214">
        <f>IF(N346="základní",J346,0)</f>
        <v>0</v>
      </c>
      <c r="BF346" s="214">
        <f>IF(N346="snížená",J346,0)</f>
        <v>0</v>
      </c>
      <c r="BG346" s="214">
        <f>IF(N346="zákl. přenesená",J346,0)</f>
        <v>0</v>
      </c>
      <c r="BH346" s="214">
        <f>IF(N346="sníž. přenesená",J346,0)</f>
        <v>0</v>
      </c>
      <c r="BI346" s="214">
        <f>IF(N346="nulová",J346,0)</f>
        <v>0</v>
      </c>
      <c r="BJ346" s="25" t="s">
        <v>24</v>
      </c>
      <c r="BK346" s="214">
        <f>ROUND(I346*H346,2)</f>
        <v>0</v>
      </c>
      <c r="BL346" s="25" t="s">
        <v>154</v>
      </c>
      <c r="BM346" s="25" t="s">
        <v>587</v>
      </c>
    </row>
    <row r="347" spans="2:65" s="1" customFormat="1" ht="54">
      <c r="B347" s="42"/>
      <c r="C347" s="64"/>
      <c r="D347" s="215" t="s">
        <v>166</v>
      </c>
      <c r="E347" s="64"/>
      <c r="F347" s="216" t="s">
        <v>588</v>
      </c>
      <c r="G347" s="64"/>
      <c r="H347" s="64"/>
      <c r="I347" s="173"/>
      <c r="J347" s="64"/>
      <c r="K347" s="64"/>
      <c r="L347" s="62"/>
      <c r="M347" s="217"/>
      <c r="N347" s="43"/>
      <c r="O347" s="43"/>
      <c r="P347" s="43"/>
      <c r="Q347" s="43"/>
      <c r="R347" s="43"/>
      <c r="S347" s="43"/>
      <c r="T347" s="79"/>
      <c r="AT347" s="25" t="s">
        <v>166</v>
      </c>
      <c r="AU347" s="25" t="s">
        <v>85</v>
      </c>
    </row>
    <row r="348" spans="2:65" s="12" customFormat="1" ht="13.5">
      <c r="B348" s="218"/>
      <c r="C348" s="219"/>
      <c r="D348" s="215" t="s">
        <v>158</v>
      </c>
      <c r="E348" s="220" t="s">
        <v>22</v>
      </c>
      <c r="F348" s="221" t="s">
        <v>589</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3" customFormat="1" ht="13.5">
      <c r="B349" s="229"/>
      <c r="C349" s="230"/>
      <c r="D349" s="242" t="s">
        <v>158</v>
      </c>
      <c r="E349" s="252" t="s">
        <v>22</v>
      </c>
      <c r="F349" s="253" t="s">
        <v>590</v>
      </c>
      <c r="G349" s="230"/>
      <c r="H349" s="254">
        <v>4.202</v>
      </c>
      <c r="I349" s="234"/>
      <c r="J349" s="230"/>
      <c r="K349" s="230"/>
      <c r="L349" s="235"/>
      <c r="M349" s="236"/>
      <c r="N349" s="237"/>
      <c r="O349" s="237"/>
      <c r="P349" s="237"/>
      <c r="Q349" s="237"/>
      <c r="R349" s="237"/>
      <c r="S349" s="237"/>
      <c r="T349" s="238"/>
      <c r="AT349" s="239" t="s">
        <v>158</v>
      </c>
      <c r="AU349" s="239" t="s">
        <v>85</v>
      </c>
      <c r="AV349" s="13" t="s">
        <v>85</v>
      </c>
      <c r="AW349" s="13" t="s">
        <v>39</v>
      </c>
      <c r="AX349" s="13" t="s">
        <v>24</v>
      </c>
      <c r="AY349" s="239" t="s">
        <v>146</v>
      </c>
    </row>
    <row r="350" spans="2:65" s="1" customFormat="1" ht="44.25" customHeight="1">
      <c r="B350" s="42"/>
      <c r="C350" s="203" t="s">
        <v>591</v>
      </c>
      <c r="D350" s="203" t="s">
        <v>149</v>
      </c>
      <c r="E350" s="204" t="s">
        <v>592</v>
      </c>
      <c r="F350" s="205" t="s">
        <v>593</v>
      </c>
      <c r="G350" s="206" t="s">
        <v>244</v>
      </c>
      <c r="H350" s="207">
        <v>9</v>
      </c>
      <c r="I350" s="208"/>
      <c r="J350" s="209">
        <f>ROUND(I350*H350,2)</f>
        <v>0</v>
      </c>
      <c r="K350" s="205" t="s">
        <v>153</v>
      </c>
      <c r="L350" s="62"/>
      <c r="M350" s="210" t="s">
        <v>22</v>
      </c>
      <c r="N350" s="211" t="s">
        <v>47</v>
      </c>
      <c r="O350" s="43"/>
      <c r="P350" s="212">
        <f>O350*H350</f>
        <v>0</v>
      </c>
      <c r="Q350" s="212">
        <v>8.4250000000000005E-2</v>
      </c>
      <c r="R350" s="212">
        <f>Q350*H350</f>
        <v>0.75825000000000009</v>
      </c>
      <c r="S350" s="212">
        <v>0</v>
      </c>
      <c r="T350" s="213">
        <f>S350*H350</f>
        <v>0</v>
      </c>
      <c r="AR350" s="25" t="s">
        <v>154</v>
      </c>
      <c r="AT350" s="25" t="s">
        <v>149</v>
      </c>
      <c r="AU350" s="25" t="s">
        <v>85</v>
      </c>
      <c r="AY350" s="25" t="s">
        <v>146</v>
      </c>
      <c r="BE350" s="214">
        <f>IF(N350="základní",J350,0)</f>
        <v>0</v>
      </c>
      <c r="BF350" s="214">
        <f>IF(N350="snížená",J350,0)</f>
        <v>0</v>
      </c>
      <c r="BG350" s="214">
        <f>IF(N350="zákl. přenesená",J350,0)</f>
        <v>0</v>
      </c>
      <c r="BH350" s="214">
        <f>IF(N350="sníž. přenesená",J350,0)</f>
        <v>0</v>
      </c>
      <c r="BI350" s="214">
        <f>IF(N350="nulová",J350,0)</f>
        <v>0</v>
      </c>
      <c r="BJ350" s="25" t="s">
        <v>24</v>
      </c>
      <c r="BK350" s="214">
        <f>ROUND(I350*H350,2)</f>
        <v>0</v>
      </c>
      <c r="BL350" s="25" t="s">
        <v>154</v>
      </c>
      <c r="BM350" s="25" t="s">
        <v>594</v>
      </c>
    </row>
    <row r="351" spans="2:65" s="1" customFormat="1" ht="121.5">
      <c r="B351" s="42"/>
      <c r="C351" s="64"/>
      <c r="D351" s="215" t="s">
        <v>156</v>
      </c>
      <c r="E351" s="64"/>
      <c r="F351" s="216" t="s">
        <v>595</v>
      </c>
      <c r="G351" s="64"/>
      <c r="H351" s="64"/>
      <c r="I351" s="173"/>
      <c r="J351" s="64"/>
      <c r="K351" s="64"/>
      <c r="L351" s="62"/>
      <c r="M351" s="217"/>
      <c r="N351" s="43"/>
      <c r="O351" s="43"/>
      <c r="P351" s="43"/>
      <c r="Q351" s="43"/>
      <c r="R351" s="43"/>
      <c r="S351" s="43"/>
      <c r="T351" s="79"/>
      <c r="AT351" s="25" t="s">
        <v>156</v>
      </c>
      <c r="AU351" s="25" t="s">
        <v>85</v>
      </c>
    </row>
    <row r="352" spans="2:65" s="12" customFormat="1" ht="13.5">
      <c r="B352" s="218"/>
      <c r="C352" s="219"/>
      <c r="D352" s="215" t="s">
        <v>158</v>
      </c>
      <c r="E352" s="220" t="s">
        <v>22</v>
      </c>
      <c r="F352" s="221" t="s">
        <v>581</v>
      </c>
      <c r="G352" s="219"/>
      <c r="H352" s="222" t="s">
        <v>22</v>
      </c>
      <c r="I352" s="223"/>
      <c r="J352" s="219"/>
      <c r="K352" s="219"/>
      <c r="L352" s="224"/>
      <c r="M352" s="225"/>
      <c r="N352" s="226"/>
      <c r="O352" s="226"/>
      <c r="P352" s="226"/>
      <c r="Q352" s="226"/>
      <c r="R352" s="226"/>
      <c r="S352" s="226"/>
      <c r="T352" s="227"/>
      <c r="AT352" s="228" t="s">
        <v>158</v>
      </c>
      <c r="AU352" s="228" t="s">
        <v>85</v>
      </c>
      <c r="AV352" s="12" t="s">
        <v>24</v>
      </c>
      <c r="AW352" s="12" t="s">
        <v>39</v>
      </c>
      <c r="AX352" s="12" t="s">
        <v>76</v>
      </c>
      <c r="AY352" s="228" t="s">
        <v>146</v>
      </c>
    </row>
    <row r="353" spans="2:65" s="12" customFormat="1" ht="13.5">
      <c r="B353" s="218"/>
      <c r="C353" s="219"/>
      <c r="D353" s="215" t="s">
        <v>158</v>
      </c>
      <c r="E353" s="220" t="s">
        <v>22</v>
      </c>
      <c r="F353" s="221" t="s">
        <v>582</v>
      </c>
      <c r="G353" s="219"/>
      <c r="H353" s="222" t="s">
        <v>22</v>
      </c>
      <c r="I353" s="223"/>
      <c r="J353" s="219"/>
      <c r="K353" s="219"/>
      <c r="L353" s="224"/>
      <c r="M353" s="225"/>
      <c r="N353" s="226"/>
      <c r="O353" s="226"/>
      <c r="P353" s="226"/>
      <c r="Q353" s="226"/>
      <c r="R353" s="226"/>
      <c r="S353" s="226"/>
      <c r="T353" s="227"/>
      <c r="AT353" s="228" t="s">
        <v>158</v>
      </c>
      <c r="AU353" s="228" t="s">
        <v>85</v>
      </c>
      <c r="AV353" s="12" t="s">
        <v>24</v>
      </c>
      <c r="AW353" s="12" t="s">
        <v>39</v>
      </c>
      <c r="AX353" s="12" t="s">
        <v>76</v>
      </c>
      <c r="AY353" s="228" t="s">
        <v>146</v>
      </c>
    </row>
    <row r="354" spans="2:65" s="13" customFormat="1" ht="13.5">
      <c r="B354" s="229"/>
      <c r="C354" s="230"/>
      <c r="D354" s="215" t="s">
        <v>158</v>
      </c>
      <c r="E354" s="231" t="s">
        <v>22</v>
      </c>
      <c r="F354" s="232" t="s">
        <v>596</v>
      </c>
      <c r="G354" s="230"/>
      <c r="H354" s="233">
        <v>9</v>
      </c>
      <c r="I354" s="234"/>
      <c r="J354" s="230"/>
      <c r="K354" s="230"/>
      <c r="L354" s="235"/>
      <c r="M354" s="236"/>
      <c r="N354" s="237"/>
      <c r="O354" s="237"/>
      <c r="P354" s="237"/>
      <c r="Q354" s="237"/>
      <c r="R354" s="237"/>
      <c r="S354" s="237"/>
      <c r="T354" s="238"/>
      <c r="AT354" s="239" t="s">
        <v>158</v>
      </c>
      <c r="AU354" s="239" t="s">
        <v>85</v>
      </c>
      <c r="AV354" s="13" t="s">
        <v>85</v>
      </c>
      <c r="AW354" s="13" t="s">
        <v>39</v>
      </c>
      <c r="AX354" s="13" t="s">
        <v>76</v>
      </c>
      <c r="AY354" s="239" t="s">
        <v>146</v>
      </c>
    </row>
    <row r="355" spans="2:65" s="14" customFormat="1" ht="13.5">
      <c r="B355" s="240"/>
      <c r="C355" s="241"/>
      <c r="D355" s="242" t="s">
        <v>158</v>
      </c>
      <c r="E355" s="243" t="s">
        <v>22</v>
      </c>
      <c r="F355" s="244" t="s">
        <v>162</v>
      </c>
      <c r="G355" s="241"/>
      <c r="H355" s="245">
        <v>9</v>
      </c>
      <c r="I355" s="246"/>
      <c r="J355" s="241"/>
      <c r="K355" s="241"/>
      <c r="L355" s="247"/>
      <c r="M355" s="248"/>
      <c r="N355" s="249"/>
      <c r="O355" s="249"/>
      <c r="P355" s="249"/>
      <c r="Q355" s="249"/>
      <c r="R355" s="249"/>
      <c r="S355" s="249"/>
      <c r="T355" s="250"/>
      <c r="AT355" s="251" t="s">
        <v>158</v>
      </c>
      <c r="AU355" s="251" t="s">
        <v>85</v>
      </c>
      <c r="AV355" s="14" t="s">
        <v>154</v>
      </c>
      <c r="AW355" s="14" t="s">
        <v>39</v>
      </c>
      <c r="AX355" s="14" t="s">
        <v>24</v>
      </c>
      <c r="AY355" s="251" t="s">
        <v>146</v>
      </c>
    </row>
    <row r="356" spans="2:65" s="1" customFormat="1" ht="22.5" customHeight="1">
      <c r="B356" s="42"/>
      <c r="C356" s="263" t="s">
        <v>597</v>
      </c>
      <c r="D356" s="263" t="s">
        <v>411</v>
      </c>
      <c r="E356" s="264" t="s">
        <v>598</v>
      </c>
      <c r="F356" s="265" t="s">
        <v>599</v>
      </c>
      <c r="G356" s="266" t="s">
        <v>244</v>
      </c>
      <c r="H356" s="267">
        <v>9.27</v>
      </c>
      <c r="I356" s="268"/>
      <c r="J356" s="269">
        <f>ROUND(I356*H356,2)</f>
        <v>0</v>
      </c>
      <c r="K356" s="265" t="s">
        <v>22</v>
      </c>
      <c r="L356" s="270"/>
      <c r="M356" s="271" t="s">
        <v>22</v>
      </c>
      <c r="N356" s="272" t="s">
        <v>47</v>
      </c>
      <c r="O356" s="43"/>
      <c r="P356" s="212">
        <f>O356*H356</f>
        <v>0</v>
      </c>
      <c r="Q356" s="212">
        <v>0.14000000000000001</v>
      </c>
      <c r="R356" s="212">
        <f>Q356*H356</f>
        <v>1.2978000000000001</v>
      </c>
      <c r="S356" s="212">
        <v>0</v>
      </c>
      <c r="T356" s="213">
        <f>S356*H356</f>
        <v>0</v>
      </c>
      <c r="AR356" s="25" t="s">
        <v>193</v>
      </c>
      <c r="AT356" s="25" t="s">
        <v>411</v>
      </c>
      <c r="AU356" s="25" t="s">
        <v>85</v>
      </c>
      <c r="AY356" s="25" t="s">
        <v>146</v>
      </c>
      <c r="BE356" s="214">
        <f>IF(N356="základní",J356,0)</f>
        <v>0</v>
      </c>
      <c r="BF356" s="214">
        <f>IF(N356="snížená",J356,0)</f>
        <v>0</v>
      </c>
      <c r="BG356" s="214">
        <f>IF(N356="zákl. přenesená",J356,0)</f>
        <v>0</v>
      </c>
      <c r="BH356" s="214">
        <f>IF(N356="sníž. přenesená",J356,0)</f>
        <v>0</v>
      </c>
      <c r="BI356" s="214">
        <f>IF(N356="nulová",J356,0)</f>
        <v>0</v>
      </c>
      <c r="BJ356" s="25" t="s">
        <v>24</v>
      </c>
      <c r="BK356" s="214">
        <f>ROUND(I356*H356,2)</f>
        <v>0</v>
      </c>
      <c r="BL356" s="25" t="s">
        <v>154</v>
      </c>
      <c r="BM356" s="25" t="s">
        <v>600</v>
      </c>
    </row>
    <row r="357" spans="2:65" s="1" customFormat="1" ht="40.5">
      <c r="B357" s="42"/>
      <c r="C357" s="64"/>
      <c r="D357" s="215" t="s">
        <v>166</v>
      </c>
      <c r="E357" s="64"/>
      <c r="F357" s="216" t="s">
        <v>601</v>
      </c>
      <c r="G357" s="64"/>
      <c r="H357" s="64"/>
      <c r="I357" s="173"/>
      <c r="J357" s="64"/>
      <c r="K357" s="64"/>
      <c r="L357" s="62"/>
      <c r="M357" s="217"/>
      <c r="N357" s="43"/>
      <c r="O357" s="43"/>
      <c r="P357" s="43"/>
      <c r="Q357" s="43"/>
      <c r="R357" s="43"/>
      <c r="S357" s="43"/>
      <c r="T357" s="79"/>
      <c r="AT357" s="25" t="s">
        <v>166</v>
      </c>
      <c r="AU357" s="25" t="s">
        <v>85</v>
      </c>
    </row>
    <row r="358" spans="2:65" s="13" customFormat="1" ht="13.5">
      <c r="B358" s="229"/>
      <c r="C358" s="230"/>
      <c r="D358" s="242" t="s">
        <v>158</v>
      </c>
      <c r="E358" s="252" t="s">
        <v>22</v>
      </c>
      <c r="F358" s="253" t="s">
        <v>602</v>
      </c>
      <c r="G358" s="230"/>
      <c r="H358" s="254">
        <v>9.27</v>
      </c>
      <c r="I358" s="234"/>
      <c r="J358" s="230"/>
      <c r="K358" s="230"/>
      <c r="L358" s="235"/>
      <c r="M358" s="236"/>
      <c r="N358" s="237"/>
      <c r="O358" s="237"/>
      <c r="P358" s="237"/>
      <c r="Q358" s="237"/>
      <c r="R358" s="237"/>
      <c r="S358" s="237"/>
      <c r="T358" s="238"/>
      <c r="AT358" s="239" t="s">
        <v>158</v>
      </c>
      <c r="AU358" s="239" t="s">
        <v>85</v>
      </c>
      <c r="AV358" s="13" t="s">
        <v>85</v>
      </c>
      <c r="AW358" s="13" t="s">
        <v>39</v>
      </c>
      <c r="AX358" s="13" t="s">
        <v>24</v>
      </c>
      <c r="AY358" s="239" t="s">
        <v>146</v>
      </c>
    </row>
    <row r="359" spans="2:65" s="1" customFormat="1" ht="44.25" customHeight="1">
      <c r="B359" s="42"/>
      <c r="C359" s="203" t="s">
        <v>603</v>
      </c>
      <c r="D359" s="203" t="s">
        <v>149</v>
      </c>
      <c r="E359" s="204" t="s">
        <v>604</v>
      </c>
      <c r="F359" s="205" t="s">
        <v>605</v>
      </c>
      <c r="G359" s="206" t="s">
        <v>244</v>
      </c>
      <c r="H359" s="207">
        <v>762.5</v>
      </c>
      <c r="I359" s="208"/>
      <c r="J359" s="209">
        <f>ROUND(I359*H359,2)</f>
        <v>0</v>
      </c>
      <c r="K359" s="205" t="s">
        <v>153</v>
      </c>
      <c r="L359" s="62"/>
      <c r="M359" s="210" t="s">
        <v>22</v>
      </c>
      <c r="N359" s="211" t="s">
        <v>47</v>
      </c>
      <c r="O359" s="43"/>
      <c r="P359" s="212">
        <f>O359*H359</f>
        <v>0</v>
      </c>
      <c r="Q359" s="212">
        <v>0.10100000000000001</v>
      </c>
      <c r="R359" s="212">
        <f>Q359*H359</f>
        <v>77.012500000000003</v>
      </c>
      <c r="S359" s="212">
        <v>0</v>
      </c>
      <c r="T359" s="213">
        <f>S359*H359</f>
        <v>0</v>
      </c>
      <c r="AR359" s="25" t="s">
        <v>154</v>
      </c>
      <c r="AT359" s="25" t="s">
        <v>149</v>
      </c>
      <c r="AU359" s="25" t="s">
        <v>85</v>
      </c>
      <c r="AY359" s="25" t="s">
        <v>146</v>
      </c>
      <c r="BE359" s="214">
        <f>IF(N359="základní",J359,0)</f>
        <v>0</v>
      </c>
      <c r="BF359" s="214">
        <f>IF(N359="snížená",J359,0)</f>
        <v>0</v>
      </c>
      <c r="BG359" s="214">
        <f>IF(N359="zákl. přenesená",J359,0)</f>
        <v>0</v>
      </c>
      <c r="BH359" s="214">
        <f>IF(N359="sníž. přenesená",J359,0)</f>
        <v>0</v>
      </c>
      <c r="BI359" s="214">
        <f>IF(N359="nulová",J359,0)</f>
        <v>0</v>
      </c>
      <c r="BJ359" s="25" t="s">
        <v>24</v>
      </c>
      <c r="BK359" s="214">
        <f>ROUND(I359*H359,2)</f>
        <v>0</v>
      </c>
      <c r="BL359" s="25" t="s">
        <v>154</v>
      </c>
      <c r="BM359" s="25" t="s">
        <v>606</v>
      </c>
    </row>
    <row r="360" spans="2:65" s="1" customFormat="1" ht="81">
      <c r="B360" s="42"/>
      <c r="C360" s="64"/>
      <c r="D360" s="215" t="s">
        <v>156</v>
      </c>
      <c r="E360" s="64"/>
      <c r="F360" s="216" t="s">
        <v>607</v>
      </c>
      <c r="G360" s="64"/>
      <c r="H360" s="64"/>
      <c r="I360" s="173"/>
      <c r="J360" s="64"/>
      <c r="K360" s="64"/>
      <c r="L360" s="62"/>
      <c r="M360" s="217"/>
      <c r="N360" s="43"/>
      <c r="O360" s="43"/>
      <c r="P360" s="43"/>
      <c r="Q360" s="43"/>
      <c r="R360" s="43"/>
      <c r="S360" s="43"/>
      <c r="T360" s="79"/>
      <c r="AT360" s="25" t="s">
        <v>156</v>
      </c>
      <c r="AU360" s="25" t="s">
        <v>85</v>
      </c>
    </row>
    <row r="361" spans="2:65" s="12" customFormat="1" ht="13.5">
      <c r="B361" s="218"/>
      <c r="C361" s="219"/>
      <c r="D361" s="215" t="s">
        <v>158</v>
      </c>
      <c r="E361" s="220" t="s">
        <v>22</v>
      </c>
      <c r="F361" s="221" t="s">
        <v>405</v>
      </c>
      <c r="G361" s="219"/>
      <c r="H361" s="222" t="s">
        <v>22</v>
      </c>
      <c r="I361" s="223"/>
      <c r="J361" s="219"/>
      <c r="K361" s="219"/>
      <c r="L361" s="224"/>
      <c r="M361" s="225"/>
      <c r="N361" s="226"/>
      <c r="O361" s="226"/>
      <c r="P361" s="226"/>
      <c r="Q361" s="226"/>
      <c r="R361" s="226"/>
      <c r="S361" s="226"/>
      <c r="T361" s="227"/>
      <c r="AT361" s="228" t="s">
        <v>158</v>
      </c>
      <c r="AU361" s="228" t="s">
        <v>85</v>
      </c>
      <c r="AV361" s="12" t="s">
        <v>24</v>
      </c>
      <c r="AW361" s="12" t="s">
        <v>39</v>
      </c>
      <c r="AX361" s="12" t="s">
        <v>76</v>
      </c>
      <c r="AY361" s="228" t="s">
        <v>146</v>
      </c>
    </row>
    <row r="362" spans="2:65" s="12" customFormat="1" ht="13.5">
      <c r="B362" s="218"/>
      <c r="C362" s="219"/>
      <c r="D362" s="215" t="s">
        <v>158</v>
      </c>
      <c r="E362" s="220" t="s">
        <v>22</v>
      </c>
      <c r="F362" s="221" t="s">
        <v>582</v>
      </c>
      <c r="G362" s="219"/>
      <c r="H362" s="222" t="s">
        <v>22</v>
      </c>
      <c r="I362" s="223"/>
      <c r="J362" s="219"/>
      <c r="K362" s="219"/>
      <c r="L362" s="224"/>
      <c r="M362" s="225"/>
      <c r="N362" s="226"/>
      <c r="O362" s="226"/>
      <c r="P362" s="226"/>
      <c r="Q362" s="226"/>
      <c r="R362" s="226"/>
      <c r="S362" s="226"/>
      <c r="T362" s="227"/>
      <c r="AT362" s="228" t="s">
        <v>158</v>
      </c>
      <c r="AU362" s="228" t="s">
        <v>85</v>
      </c>
      <c r="AV362" s="12" t="s">
        <v>24</v>
      </c>
      <c r="AW362" s="12" t="s">
        <v>39</v>
      </c>
      <c r="AX362" s="12" t="s">
        <v>76</v>
      </c>
      <c r="AY362" s="228" t="s">
        <v>146</v>
      </c>
    </row>
    <row r="363" spans="2:65" s="13" customFormat="1" ht="13.5">
      <c r="B363" s="229"/>
      <c r="C363" s="230"/>
      <c r="D363" s="215" t="s">
        <v>158</v>
      </c>
      <c r="E363" s="231" t="s">
        <v>22</v>
      </c>
      <c r="F363" s="232" t="s">
        <v>608</v>
      </c>
      <c r="G363" s="230"/>
      <c r="H363" s="233">
        <v>379</v>
      </c>
      <c r="I363" s="234"/>
      <c r="J363" s="230"/>
      <c r="K363" s="230"/>
      <c r="L363" s="235"/>
      <c r="M363" s="236"/>
      <c r="N363" s="237"/>
      <c r="O363" s="237"/>
      <c r="P363" s="237"/>
      <c r="Q363" s="237"/>
      <c r="R363" s="237"/>
      <c r="S363" s="237"/>
      <c r="T363" s="238"/>
      <c r="AT363" s="239" t="s">
        <v>158</v>
      </c>
      <c r="AU363" s="239" t="s">
        <v>85</v>
      </c>
      <c r="AV363" s="13" t="s">
        <v>85</v>
      </c>
      <c r="AW363" s="13" t="s">
        <v>39</v>
      </c>
      <c r="AX363" s="13" t="s">
        <v>76</v>
      </c>
      <c r="AY363" s="239" t="s">
        <v>146</v>
      </c>
    </row>
    <row r="364" spans="2:65" s="13" customFormat="1" ht="13.5">
      <c r="B364" s="229"/>
      <c r="C364" s="230"/>
      <c r="D364" s="215" t="s">
        <v>158</v>
      </c>
      <c r="E364" s="231" t="s">
        <v>22</v>
      </c>
      <c r="F364" s="232" t="s">
        <v>609</v>
      </c>
      <c r="G364" s="230"/>
      <c r="H364" s="233">
        <v>383.5</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42" t="s">
        <v>158</v>
      </c>
      <c r="E365" s="243" t="s">
        <v>22</v>
      </c>
      <c r="F365" s="244" t="s">
        <v>162</v>
      </c>
      <c r="G365" s="241"/>
      <c r="H365" s="245">
        <v>762.5</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 customFormat="1" ht="22.5" customHeight="1">
      <c r="B366" s="42"/>
      <c r="C366" s="263" t="s">
        <v>610</v>
      </c>
      <c r="D366" s="263" t="s">
        <v>411</v>
      </c>
      <c r="E366" s="264" t="s">
        <v>611</v>
      </c>
      <c r="F366" s="265" t="s">
        <v>612</v>
      </c>
      <c r="G366" s="266" t="s">
        <v>244</v>
      </c>
      <c r="H366" s="267">
        <v>770.125</v>
      </c>
      <c r="I366" s="268"/>
      <c r="J366" s="269">
        <f>ROUND(I366*H366,2)</f>
        <v>0</v>
      </c>
      <c r="K366" s="265" t="s">
        <v>22</v>
      </c>
      <c r="L366" s="270"/>
      <c r="M366" s="271" t="s">
        <v>22</v>
      </c>
      <c r="N366" s="272" t="s">
        <v>47</v>
      </c>
      <c r="O366" s="43"/>
      <c r="P366" s="212">
        <f>O366*H366</f>
        <v>0</v>
      </c>
      <c r="Q366" s="212">
        <v>0.13650000000000001</v>
      </c>
      <c r="R366" s="212">
        <f>Q366*H366</f>
        <v>105.12206250000001</v>
      </c>
      <c r="S366" s="212">
        <v>0</v>
      </c>
      <c r="T366" s="213">
        <f>S366*H366</f>
        <v>0</v>
      </c>
      <c r="AR366" s="25" t="s">
        <v>193</v>
      </c>
      <c r="AT366" s="25" t="s">
        <v>411</v>
      </c>
      <c r="AU366" s="25" t="s">
        <v>85</v>
      </c>
      <c r="AY366" s="25" t="s">
        <v>146</v>
      </c>
      <c r="BE366" s="214">
        <f>IF(N366="základní",J366,0)</f>
        <v>0</v>
      </c>
      <c r="BF366" s="214">
        <f>IF(N366="snížená",J366,0)</f>
        <v>0</v>
      </c>
      <c r="BG366" s="214">
        <f>IF(N366="zákl. přenesená",J366,0)</f>
        <v>0</v>
      </c>
      <c r="BH366" s="214">
        <f>IF(N366="sníž. přenesená",J366,0)</f>
        <v>0</v>
      </c>
      <c r="BI366" s="214">
        <f>IF(N366="nulová",J366,0)</f>
        <v>0</v>
      </c>
      <c r="BJ366" s="25" t="s">
        <v>24</v>
      </c>
      <c r="BK366" s="214">
        <f>ROUND(I366*H366,2)</f>
        <v>0</v>
      </c>
      <c r="BL366" s="25" t="s">
        <v>154</v>
      </c>
      <c r="BM366" s="25" t="s">
        <v>613</v>
      </c>
    </row>
    <row r="367" spans="2:65" s="1" customFormat="1" ht="40.5">
      <c r="B367" s="42"/>
      <c r="C367" s="64"/>
      <c r="D367" s="215" t="s">
        <v>166</v>
      </c>
      <c r="E367" s="64"/>
      <c r="F367" s="216" t="s">
        <v>614</v>
      </c>
      <c r="G367" s="64"/>
      <c r="H367" s="64"/>
      <c r="I367" s="173"/>
      <c r="J367" s="64"/>
      <c r="K367" s="64"/>
      <c r="L367" s="62"/>
      <c r="M367" s="217"/>
      <c r="N367" s="43"/>
      <c r="O367" s="43"/>
      <c r="P367" s="43"/>
      <c r="Q367" s="43"/>
      <c r="R367" s="43"/>
      <c r="S367" s="43"/>
      <c r="T367" s="79"/>
      <c r="AT367" s="25" t="s">
        <v>166</v>
      </c>
      <c r="AU367" s="25" t="s">
        <v>85</v>
      </c>
    </row>
    <row r="368" spans="2:65" s="13" customFormat="1" ht="13.5">
      <c r="B368" s="229"/>
      <c r="C368" s="230"/>
      <c r="D368" s="242" t="s">
        <v>158</v>
      </c>
      <c r="E368" s="252" t="s">
        <v>22</v>
      </c>
      <c r="F368" s="253" t="s">
        <v>615</v>
      </c>
      <c r="G368" s="230"/>
      <c r="H368" s="254">
        <v>770.125</v>
      </c>
      <c r="I368" s="234"/>
      <c r="J368" s="230"/>
      <c r="K368" s="230"/>
      <c r="L368" s="235"/>
      <c r="M368" s="236"/>
      <c r="N368" s="237"/>
      <c r="O368" s="237"/>
      <c r="P368" s="237"/>
      <c r="Q368" s="237"/>
      <c r="R368" s="237"/>
      <c r="S368" s="237"/>
      <c r="T368" s="238"/>
      <c r="AT368" s="239" t="s">
        <v>158</v>
      </c>
      <c r="AU368" s="239" t="s">
        <v>85</v>
      </c>
      <c r="AV368" s="13" t="s">
        <v>85</v>
      </c>
      <c r="AW368" s="13" t="s">
        <v>39</v>
      </c>
      <c r="AX368" s="13" t="s">
        <v>24</v>
      </c>
      <c r="AY368" s="239" t="s">
        <v>146</v>
      </c>
    </row>
    <row r="369" spans="2:65" s="1" customFormat="1" ht="44.25" customHeight="1">
      <c r="B369" s="42"/>
      <c r="C369" s="203" t="s">
        <v>616</v>
      </c>
      <c r="D369" s="203" t="s">
        <v>149</v>
      </c>
      <c r="E369" s="204" t="s">
        <v>617</v>
      </c>
      <c r="F369" s="205" t="s">
        <v>618</v>
      </c>
      <c r="G369" s="206" t="s">
        <v>244</v>
      </c>
      <c r="H369" s="207">
        <v>3</v>
      </c>
      <c r="I369" s="208"/>
      <c r="J369" s="209">
        <f>ROUND(I369*H369,2)</f>
        <v>0</v>
      </c>
      <c r="K369" s="205" t="s">
        <v>153</v>
      </c>
      <c r="L369" s="62"/>
      <c r="M369" s="210" t="s">
        <v>22</v>
      </c>
      <c r="N369" s="211" t="s">
        <v>47</v>
      </c>
      <c r="O369" s="43"/>
      <c r="P369" s="212">
        <f>O369*H369</f>
        <v>0</v>
      </c>
      <c r="Q369" s="212">
        <v>0.10100000000000001</v>
      </c>
      <c r="R369" s="212">
        <f>Q369*H369</f>
        <v>0.30300000000000005</v>
      </c>
      <c r="S369" s="212">
        <v>0</v>
      </c>
      <c r="T369" s="213">
        <f>S369*H369</f>
        <v>0</v>
      </c>
      <c r="AR369" s="25" t="s">
        <v>154</v>
      </c>
      <c r="AT369" s="25" t="s">
        <v>149</v>
      </c>
      <c r="AU369" s="25" t="s">
        <v>85</v>
      </c>
      <c r="AY369" s="25" t="s">
        <v>146</v>
      </c>
      <c r="BE369" s="214">
        <f>IF(N369="základní",J369,0)</f>
        <v>0</v>
      </c>
      <c r="BF369" s="214">
        <f>IF(N369="snížená",J369,0)</f>
        <v>0</v>
      </c>
      <c r="BG369" s="214">
        <f>IF(N369="zákl. přenesená",J369,0)</f>
        <v>0</v>
      </c>
      <c r="BH369" s="214">
        <f>IF(N369="sníž. přenesená",J369,0)</f>
        <v>0</v>
      </c>
      <c r="BI369" s="214">
        <f>IF(N369="nulová",J369,0)</f>
        <v>0</v>
      </c>
      <c r="BJ369" s="25" t="s">
        <v>24</v>
      </c>
      <c r="BK369" s="214">
        <f>ROUND(I369*H369,2)</f>
        <v>0</v>
      </c>
      <c r="BL369" s="25" t="s">
        <v>154</v>
      </c>
      <c r="BM369" s="25" t="s">
        <v>619</v>
      </c>
    </row>
    <row r="370" spans="2:65" s="1" customFormat="1" ht="81">
      <c r="B370" s="42"/>
      <c r="C370" s="64"/>
      <c r="D370" s="215" t="s">
        <v>156</v>
      </c>
      <c r="E370" s="64"/>
      <c r="F370" s="216" t="s">
        <v>607</v>
      </c>
      <c r="G370" s="64"/>
      <c r="H370" s="64"/>
      <c r="I370" s="173"/>
      <c r="J370" s="64"/>
      <c r="K370" s="64"/>
      <c r="L370" s="62"/>
      <c r="M370" s="217"/>
      <c r="N370" s="43"/>
      <c r="O370" s="43"/>
      <c r="P370" s="43"/>
      <c r="Q370" s="43"/>
      <c r="R370" s="43"/>
      <c r="S370" s="43"/>
      <c r="T370" s="79"/>
      <c r="AT370" s="25" t="s">
        <v>156</v>
      </c>
      <c r="AU370" s="25" t="s">
        <v>85</v>
      </c>
    </row>
    <row r="371" spans="2:65" s="12" customFormat="1" ht="13.5">
      <c r="B371" s="218"/>
      <c r="C371" s="219"/>
      <c r="D371" s="215" t="s">
        <v>158</v>
      </c>
      <c r="E371" s="220" t="s">
        <v>22</v>
      </c>
      <c r="F371" s="221" t="s">
        <v>405</v>
      </c>
      <c r="G371" s="219"/>
      <c r="H371" s="222" t="s">
        <v>22</v>
      </c>
      <c r="I371" s="223"/>
      <c r="J371" s="219"/>
      <c r="K371" s="219"/>
      <c r="L371" s="224"/>
      <c r="M371" s="225"/>
      <c r="N371" s="226"/>
      <c r="O371" s="226"/>
      <c r="P371" s="226"/>
      <c r="Q371" s="226"/>
      <c r="R371" s="226"/>
      <c r="S371" s="226"/>
      <c r="T371" s="227"/>
      <c r="AT371" s="228" t="s">
        <v>158</v>
      </c>
      <c r="AU371" s="228" t="s">
        <v>85</v>
      </c>
      <c r="AV371" s="12" t="s">
        <v>24</v>
      </c>
      <c r="AW371" s="12" t="s">
        <v>39</v>
      </c>
      <c r="AX371" s="12" t="s">
        <v>76</v>
      </c>
      <c r="AY371" s="228" t="s">
        <v>146</v>
      </c>
    </row>
    <row r="372" spans="2:65" s="13" customFormat="1" ht="13.5">
      <c r="B372" s="229"/>
      <c r="C372" s="230"/>
      <c r="D372" s="215" t="s">
        <v>158</v>
      </c>
      <c r="E372" s="231" t="s">
        <v>22</v>
      </c>
      <c r="F372" s="232" t="s">
        <v>620</v>
      </c>
      <c r="G372" s="230"/>
      <c r="H372" s="233">
        <v>3</v>
      </c>
      <c r="I372" s="234"/>
      <c r="J372" s="230"/>
      <c r="K372" s="230"/>
      <c r="L372" s="235"/>
      <c r="M372" s="236"/>
      <c r="N372" s="237"/>
      <c r="O372" s="237"/>
      <c r="P372" s="237"/>
      <c r="Q372" s="237"/>
      <c r="R372" s="237"/>
      <c r="S372" s="237"/>
      <c r="T372" s="238"/>
      <c r="AT372" s="239" t="s">
        <v>158</v>
      </c>
      <c r="AU372" s="239" t="s">
        <v>85</v>
      </c>
      <c r="AV372" s="13" t="s">
        <v>85</v>
      </c>
      <c r="AW372" s="13" t="s">
        <v>39</v>
      </c>
      <c r="AX372" s="13" t="s">
        <v>76</v>
      </c>
      <c r="AY372" s="239" t="s">
        <v>146</v>
      </c>
    </row>
    <row r="373" spans="2:65" s="14" customFormat="1" ht="13.5">
      <c r="B373" s="240"/>
      <c r="C373" s="241"/>
      <c r="D373" s="242" t="s">
        <v>158</v>
      </c>
      <c r="E373" s="243" t="s">
        <v>22</v>
      </c>
      <c r="F373" s="244" t="s">
        <v>162</v>
      </c>
      <c r="G373" s="241"/>
      <c r="H373" s="245">
        <v>3</v>
      </c>
      <c r="I373" s="246"/>
      <c r="J373" s="241"/>
      <c r="K373" s="241"/>
      <c r="L373" s="247"/>
      <c r="M373" s="248"/>
      <c r="N373" s="249"/>
      <c r="O373" s="249"/>
      <c r="P373" s="249"/>
      <c r="Q373" s="249"/>
      <c r="R373" s="249"/>
      <c r="S373" s="249"/>
      <c r="T373" s="250"/>
      <c r="AT373" s="251" t="s">
        <v>158</v>
      </c>
      <c r="AU373" s="251" t="s">
        <v>85</v>
      </c>
      <c r="AV373" s="14" t="s">
        <v>154</v>
      </c>
      <c r="AW373" s="14" t="s">
        <v>39</v>
      </c>
      <c r="AX373" s="14" t="s">
        <v>24</v>
      </c>
      <c r="AY373" s="251" t="s">
        <v>146</v>
      </c>
    </row>
    <row r="374" spans="2:65" s="1" customFormat="1" ht="22.5" customHeight="1">
      <c r="B374" s="42"/>
      <c r="C374" s="263" t="s">
        <v>621</v>
      </c>
      <c r="D374" s="263" t="s">
        <v>411</v>
      </c>
      <c r="E374" s="264" t="s">
        <v>622</v>
      </c>
      <c r="F374" s="265" t="s">
        <v>623</v>
      </c>
      <c r="G374" s="266" t="s">
        <v>244</v>
      </c>
      <c r="H374" s="267">
        <v>3.03</v>
      </c>
      <c r="I374" s="268"/>
      <c r="J374" s="269">
        <f>ROUND(I374*H374,2)</f>
        <v>0</v>
      </c>
      <c r="K374" s="265" t="s">
        <v>22</v>
      </c>
      <c r="L374" s="270"/>
      <c r="M374" s="271" t="s">
        <v>22</v>
      </c>
      <c r="N374" s="272" t="s">
        <v>47</v>
      </c>
      <c r="O374" s="43"/>
      <c r="P374" s="212">
        <f>O374*H374</f>
        <v>0</v>
      </c>
      <c r="Q374" s="212">
        <v>0.13500000000000001</v>
      </c>
      <c r="R374" s="212">
        <f>Q374*H374</f>
        <v>0.40905000000000002</v>
      </c>
      <c r="S374" s="212">
        <v>0</v>
      </c>
      <c r="T374" s="213">
        <f>S374*H374</f>
        <v>0</v>
      </c>
      <c r="AR374" s="25" t="s">
        <v>193</v>
      </c>
      <c r="AT374" s="25" t="s">
        <v>411</v>
      </c>
      <c r="AU374" s="25" t="s">
        <v>85</v>
      </c>
      <c r="AY374" s="25" t="s">
        <v>146</v>
      </c>
      <c r="BE374" s="214">
        <f>IF(N374="základní",J374,0)</f>
        <v>0</v>
      </c>
      <c r="BF374" s="214">
        <f>IF(N374="snížená",J374,0)</f>
        <v>0</v>
      </c>
      <c r="BG374" s="214">
        <f>IF(N374="zákl. přenesená",J374,0)</f>
        <v>0</v>
      </c>
      <c r="BH374" s="214">
        <f>IF(N374="sníž. přenesená",J374,0)</f>
        <v>0</v>
      </c>
      <c r="BI374" s="214">
        <f>IF(N374="nulová",J374,0)</f>
        <v>0</v>
      </c>
      <c r="BJ374" s="25" t="s">
        <v>24</v>
      </c>
      <c r="BK374" s="214">
        <f>ROUND(I374*H374,2)</f>
        <v>0</v>
      </c>
      <c r="BL374" s="25" t="s">
        <v>154</v>
      </c>
      <c r="BM374" s="25" t="s">
        <v>624</v>
      </c>
    </row>
    <row r="375" spans="2:65" s="1" customFormat="1" ht="27">
      <c r="B375" s="42"/>
      <c r="C375" s="64"/>
      <c r="D375" s="215" t="s">
        <v>166</v>
      </c>
      <c r="E375" s="64"/>
      <c r="F375" s="216" t="s">
        <v>625</v>
      </c>
      <c r="G375" s="64"/>
      <c r="H375" s="64"/>
      <c r="I375" s="173"/>
      <c r="J375" s="64"/>
      <c r="K375" s="64"/>
      <c r="L375" s="62"/>
      <c r="M375" s="217"/>
      <c r="N375" s="43"/>
      <c r="O375" s="43"/>
      <c r="P375" s="43"/>
      <c r="Q375" s="43"/>
      <c r="R375" s="43"/>
      <c r="S375" s="43"/>
      <c r="T375" s="79"/>
      <c r="AT375" s="25" t="s">
        <v>166</v>
      </c>
      <c r="AU375" s="25" t="s">
        <v>85</v>
      </c>
    </row>
    <row r="376" spans="2:65" s="12" customFormat="1" ht="13.5">
      <c r="B376" s="218"/>
      <c r="C376" s="219"/>
      <c r="D376" s="215" t="s">
        <v>158</v>
      </c>
      <c r="E376" s="220" t="s">
        <v>22</v>
      </c>
      <c r="F376" s="221" t="s">
        <v>626</v>
      </c>
      <c r="G376" s="219"/>
      <c r="H376" s="222" t="s">
        <v>22</v>
      </c>
      <c r="I376" s="223"/>
      <c r="J376" s="219"/>
      <c r="K376" s="219"/>
      <c r="L376" s="224"/>
      <c r="M376" s="225"/>
      <c r="N376" s="226"/>
      <c r="O376" s="226"/>
      <c r="P376" s="226"/>
      <c r="Q376" s="226"/>
      <c r="R376" s="226"/>
      <c r="S376" s="226"/>
      <c r="T376" s="227"/>
      <c r="AT376" s="228" t="s">
        <v>158</v>
      </c>
      <c r="AU376" s="228" t="s">
        <v>85</v>
      </c>
      <c r="AV376" s="12" t="s">
        <v>24</v>
      </c>
      <c r="AW376" s="12" t="s">
        <v>39</v>
      </c>
      <c r="AX376" s="12" t="s">
        <v>76</v>
      </c>
      <c r="AY376" s="228" t="s">
        <v>146</v>
      </c>
    </row>
    <row r="377" spans="2:65" s="12" customFormat="1" ht="13.5">
      <c r="B377" s="218"/>
      <c r="C377" s="219"/>
      <c r="D377" s="215" t="s">
        <v>158</v>
      </c>
      <c r="E377" s="220" t="s">
        <v>22</v>
      </c>
      <c r="F377" s="221" t="s">
        <v>627</v>
      </c>
      <c r="G377" s="219"/>
      <c r="H377" s="222" t="s">
        <v>22</v>
      </c>
      <c r="I377" s="223"/>
      <c r="J377" s="219"/>
      <c r="K377" s="219"/>
      <c r="L377" s="224"/>
      <c r="M377" s="225"/>
      <c r="N377" s="226"/>
      <c r="O377" s="226"/>
      <c r="P377" s="226"/>
      <c r="Q377" s="226"/>
      <c r="R377" s="226"/>
      <c r="S377" s="226"/>
      <c r="T377" s="227"/>
      <c r="AT377" s="228" t="s">
        <v>158</v>
      </c>
      <c r="AU377" s="228" t="s">
        <v>85</v>
      </c>
      <c r="AV377" s="12" t="s">
        <v>24</v>
      </c>
      <c r="AW377" s="12" t="s">
        <v>39</v>
      </c>
      <c r="AX377" s="12" t="s">
        <v>76</v>
      </c>
      <c r="AY377" s="228" t="s">
        <v>146</v>
      </c>
    </row>
    <row r="378" spans="2:65" s="13" customFormat="1" ht="13.5">
      <c r="B378" s="229"/>
      <c r="C378" s="230"/>
      <c r="D378" s="215" t="s">
        <v>158</v>
      </c>
      <c r="E378" s="231" t="s">
        <v>22</v>
      </c>
      <c r="F378" s="232" t="s">
        <v>628</v>
      </c>
      <c r="G378" s="230"/>
      <c r="H378" s="233">
        <v>3.03</v>
      </c>
      <c r="I378" s="234"/>
      <c r="J378" s="230"/>
      <c r="K378" s="230"/>
      <c r="L378" s="235"/>
      <c r="M378" s="236"/>
      <c r="N378" s="237"/>
      <c r="O378" s="237"/>
      <c r="P378" s="237"/>
      <c r="Q378" s="237"/>
      <c r="R378" s="237"/>
      <c r="S378" s="237"/>
      <c r="T378" s="238"/>
      <c r="AT378" s="239" t="s">
        <v>158</v>
      </c>
      <c r="AU378" s="239" t="s">
        <v>85</v>
      </c>
      <c r="AV378" s="13" t="s">
        <v>85</v>
      </c>
      <c r="AW378" s="13" t="s">
        <v>39</v>
      </c>
      <c r="AX378" s="13" t="s">
        <v>24</v>
      </c>
      <c r="AY378" s="239" t="s">
        <v>146</v>
      </c>
    </row>
    <row r="379" spans="2:65" s="11" customFormat="1" ht="29.85" customHeight="1">
      <c r="B379" s="186"/>
      <c r="C379" s="187"/>
      <c r="D379" s="200" t="s">
        <v>75</v>
      </c>
      <c r="E379" s="201" t="s">
        <v>629</v>
      </c>
      <c r="F379" s="201" t="s">
        <v>630</v>
      </c>
      <c r="G379" s="187"/>
      <c r="H379" s="187"/>
      <c r="I379" s="190"/>
      <c r="J379" s="202">
        <f>BK379</f>
        <v>0</v>
      </c>
      <c r="K379" s="187"/>
      <c r="L379" s="192"/>
      <c r="M379" s="193"/>
      <c r="N379" s="194"/>
      <c r="O379" s="194"/>
      <c r="P379" s="195">
        <f>SUM(P380:P385)</f>
        <v>0</v>
      </c>
      <c r="Q379" s="194"/>
      <c r="R379" s="195">
        <f>SUM(R380:R385)</f>
        <v>6.1662999999999996E-2</v>
      </c>
      <c r="S379" s="194"/>
      <c r="T379" s="196">
        <f>SUM(T380:T385)</f>
        <v>0</v>
      </c>
      <c r="AR379" s="197" t="s">
        <v>24</v>
      </c>
      <c r="AT379" s="198" t="s">
        <v>75</v>
      </c>
      <c r="AU379" s="198" t="s">
        <v>24</v>
      </c>
      <c r="AY379" s="197" t="s">
        <v>146</v>
      </c>
      <c r="BK379" s="199">
        <f>SUM(BK380:BK385)</f>
        <v>0</v>
      </c>
    </row>
    <row r="380" spans="2:65" s="1" customFormat="1" ht="31.5" customHeight="1">
      <c r="B380" s="42"/>
      <c r="C380" s="203" t="s">
        <v>631</v>
      </c>
      <c r="D380" s="203" t="s">
        <v>149</v>
      </c>
      <c r="E380" s="204" t="s">
        <v>632</v>
      </c>
      <c r="F380" s="205" t="s">
        <v>633</v>
      </c>
      <c r="G380" s="206" t="s">
        <v>527</v>
      </c>
      <c r="H380" s="207">
        <v>23</v>
      </c>
      <c r="I380" s="208"/>
      <c r="J380" s="209">
        <f>ROUND(I380*H380,2)</f>
        <v>0</v>
      </c>
      <c r="K380" s="205" t="s">
        <v>153</v>
      </c>
      <c r="L380" s="62"/>
      <c r="M380" s="210" t="s">
        <v>22</v>
      </c>
      <c r="N380" s="211" t="s">
        <v>47</v>
      </c>
      <c r="O380" s="43"/>
      <c r="P380" s="212">
        <f>O380*H380</f>
        <v>0</v>
      </c>
      <c r="Q380" s="212">
        <v>2.6809999999999998E-3</v>
      </c>
      <c r="R380" s="212">
        <f>Q380*H380</f>
        <v>6.1662999999999996E-2</v>
      </c>
      <c r="S380" s="212">
        <v>0</v>
      </c>
      <c r="T380" s="213">
        <f>S380*H380</f>
        <v>0</v>
      </c>
      <c r="AR380" s="25" t="s">
        <v>154</v>
      </c>
      <c r="AT380" s="25" t="s">
        <v>149</v>
      </c>
      <c r="AU380" s="25" t="s">
        <v>85</v>
      </c>
      <c r="AY380" s="25" t="s">
        <v>146</v>
      </c>
      <c r="BE380" s="214">
        <f>IF(N380="základní",J380,0)</f>
        <v>0</v>
      </c>
      <c r="BF380" s="214">
        <f>IF(N380="snížená",J380,0)</f>
        <v>0</v>
      </c>
      <c r="BG380" s="214">
        <f>IF(N380="zákl. přenesená",J380,0)</f>
        <v>0</v>
      </c>
      <c r="BH380" s="214">
        <f>IF(N380="sníž. přenesená",J380,0)</f>
        <v>0</v>
      </c>
      <c r="BI380" s="214">
        <f>IF(N380="nulová",J380,0)</f>
        <v>0</v>
      </c>
      <c r="BJ380" s="25" t="s">
        <v>24</v>
      </c>
      <c r="BK380" s="214">
        <f>ROUND(I380*H380,2)</f>
        <v>0</v>
      </c>
      <c r="BL380" s="25" t="s">
        <v>154</v>
      </c>
      <c r="BM380" s="25" t="s">
        <v>634</v>
      </c>
    </row>
    <row r="381" spans="2:65" s="1" customFormat="1" ht="108">
      <c r="B381" s="42"/>
      <c r="C381" s="64"/>
      <c r="D381" s="215" t="s">
        <v>156</v>
      </c>
      <c r="E381" s="64"/>
      <c r="F381" s="216" t="s">
        <v>635</v>
      </c>
      <c r="G381" s="64"/>
      <c r="H381" s="64"/>
      <c r="I381" s="173"/>
      <c r="J381" s="64"/>
      <c r="K381" s="64"/>
      <c r="L381" s="62"/>
      <c r="M381" s="217"/>
      <c r="N381" s="43"/>
      <c r="O381" s="43"/>
      <c r="P381" s="43"/>
      <c r="Q381" s="43"/>
      <c r="R381" s="43"/>
      <c r="S381" s="43"/>
      <c r="T381" s="79"/>
      <c r="AT381" s="25" t="s">
        <v>156</v>
      </c>
      <c r="AU381" s="25" t="s">
        <v>85</v>
      </c>
    </row>
    <row r="382" spans="2:65" s="12" customFormat="1" ht="13.5">
      <c r="B382" s="218"/>
      <c r="C382" s="219"/>
      <c r="D382" s="215" t="s">
        <v>158</v>
      </c>
      <c r="E382" s="220" t="s">
        <v>22</v>
      </c>
      <c r="F382" s="221" t="s">
        <v>405</v>
      </c>
      <c r="G382" s="219"/>
      <c r="H382" s="222" t="s">
        <v>22</v>
      </c>
      <c r="I382" s="223"/>
      <c r="J382" s="219"/>
      <c r="K382" s="219"/>
      <c r="L382" s="224"/>
      <c r="M382" s="225"/>
      <c r="N382" s="226"/>
      <c r="O382" s="226"/>
      <c r="P382" s="226"/>
      <c r="Q382" s="226"/>
      <c r="R382" s="226"/>
      <c r="S382" s="226"/>
      <c r="T382" s="227"/>
      <c r="AT382" s="228" t="s">
        <v>158</v>
      </c>
      <c r="AU382" s="228" t="s">
        <v>85</v>
      </c>
      <c r="AV382" s="12" t="s">
        <v>24</v>
      </c>
      <c r="AW382" s="12" t="s">
        <v>39</v>
      </c>
      <c r="AX382" s="12" t="s">
        <v>76</v>
      </c>
      <c r="AY382" s="228" t="s">
        <v>146</v>
      </c>
    </row>
    <row r="383" spans="2:65" s="13" customFormat="1" ht="13.5">
      <c r="B383" s="229"/>
      <c r="C383" s="230"/>
      <c r="D383" s="215" t="s">
        <v>158</v>
      </c>
      <c r="E383" s="231" t="s">
        <v>22</v>
      </c>
      <c r="F383" s="232" t="s">
        <v>636</v>
      </c>
      <c r="G383" s="230"/>
      <c r="H383" s="233">
        <v>11</v>
      </c>
      <c r="I383" s="234"/>
      <c r="J383" s="230"/>
      <c r="K383" s="230"/>
      <c r="L383" s="235"/>
      <c r="M383" s="236"/>
      <c r="N383" s="237"/>
      <c r="O383" s="237"/>
      <c r="P383" s="237"/>
      <c r="Q383" s="237"/>
      <c r="R383" s="237"/>
      <c r="S383" s="237"/>
      <c r="T383" s="238"/>
      <c r="AT383" s="239" t="s">
        <v>158</v>
      </c>
      <c r="AU383" s="239" t="s">
        <v>85</v>
      </c>
      <c r="AV383" s="13" t="s">
        <v>85</v>
      </c>
      <c r="AW383" s="13" t="s">
        <v>39</v>
      </c>
      <c r="AX383" s="13" t="s">
        <v>76</v>
      </c>
      <c r="AY383" s="239" t="s">
        <v>146</v>
      </c>
    </row>
    <row r="384" spans="2:65" s="13" customFormat="1" ht="13.5">
      <c r="B384" s="229"/>
      <c r="C384" s="230"/>
      <c r="D384" s="215" t="s">
        <v>158</v>
      </c>
      <c r="E384" s="231" t="s">
        <v>22</v>
      </c>
      <c r="F384" s="232" t="s">
        <v>637</v>
      </c>
      <c r="G384" s="230"/>
      <c r="H384" s="233">
        <v>12</v>
      </c>
      <c r="I384" s="234"/>
      <c r="J384" s="230"/>
      <c r="K384" s="230"/>
      <c r="L384" s="235"/>
      <c r="M384" s="236"/>
      <c r="N384" s="237"/>
      <c r="O384" s="237"/>
      <c r="P384" s="237"/>
      <c r="Q384" s="237"/>
      <c r="R384" s="237"/>
      <c r="S384" s="237"/>
      <c r="T384" s="238"/>
      <c r="AT384" s="239" t="s">
        <v>158</v>
      </c>
      <c r="AU384" s="239" t="s">
        <v>85</v>
      </c>
      <c r="AV384" s="13" t="s">
        <v>85</v>
      </c>
      <c r="AW384" s="13" t="s">
        <v>39</v>
      </c>
      <c r="AX384" s="13" t="s">
        <v>76</v>
      </c>
      <c r="AY384" s="239" t="s">
        <v>146</v>
      </c>
    </row>
    <row r="385" spans="2:65" s="14" customFormat="1" ht="13.5">
      <c r="B385" s="240"/>
      <c r="C385" s="241"/>
      <c r="D385" s="215" t="s">
        <v>158</v>
      </c>
      <c r="E385" s="273" t="s">
        <v>22</v>
      </c>
      <c r="F385" s="274" t="s">
        <v>162</v>
      </c>
      <c r="G385" s="241"/>
      <c r="H385" s="275">
        <v>23</v>
      </c>
      <c r="I385" s="246"/>
      <c r="J385" s="241"/>
      <c r="K385" s="241"/>
      <c r="L385" s="247"/>
      <c r="M385" s="248"/>
      <c r="N385" s="249"/>
      <c r="O385" s="249"/>
      <c r="P385" s="249"/>
      <c r="Q385" s="249"/>
      <c r="R385" s="249"/>
      <c r="S385" s="249"/>
      <c r="T385" s="250"/>
      <c r="AT385" s="251" t="s">
        <v>158</v>
      </c>
      <c r="AU385" s="251" t="s">
        <v>85</v>
      </c>
      <c r="AV385" s="14" t="s">
        <v>154</v>
      </c>
      <c r="AW385" s="14" t="s">
        <v>39</v>
      </c>
      <c r="AX385" s="14" t="s">
        <v>24</v>
      </c>
      <c r="AY385" s="251" t="s">
        <v>146</v>
      </c>
    </row>
    <row r="386" spans="2:65" s="11" customFormat="1" ht="29.85" customHeight="1">
      <c r="B386" s="186"/>
      <c r="C386" s="187"/>
      <c r="D386" s="200" t="s">
        <v>75</v>
      </c>
      <c r="E386" s="201" t="s">
        <v>638</v>
      </c>
      <c r="F386" s="201" t="s">
        <v>639</v>
      </c>
      <c r="G386" s="187"/>
      <c r="H386" s="187"/>
      <c r="I386" s="190"/>
      <c r="J386" s="202">
        <f>BK386</f>
        <v>0</v>
      </c>
      <c r="K386" s="187"/>
      <c r="L386" s="192"/>
      <c r="M386" s="193"/>
      <c r="N386" s="194"/>
      <c r="O386" s="194"/>
      <c r="P386" s="195">
        <f>SUM(P387:P438)</f>
        <v>0</v>
      </c>
      <c r="Q386" s="194"/>
      <c r="R386" s="195">
        <f>SUM(R387:R438)</f>
        <v>9.3502520000000011</v>
      </c>
      <c r="S386" s="194"/>
      <c r="T386" s="196">
        <f>SUM(T387:T438)</f>
        <v>0.30000000000000004</v>
      </c>
      <c r="AR386" s="197" t="s">
        <v>24</v>
      </c>
      <c r="AT386" s="198" t="s">
        <v>75</v>
      </c>
      <c r="AU386" s="198" t="s">
        <v>24</v>
      </c>
      <c r="AY386" s="197" t="s">
        <v>146</v>
      </c>
      <c r="BK386" s="199">
        <f>SUM(BK387:BK438)</f>
        <v>0</v>
      </c>
    </row>
    <row r="387" spans="2:65" s="1" customFormat="1" ht="22.5" customHeight="1">
      <c r="B387" s="42"/>
      <c r="C387" s="203" t="s">
        <v>640</v>
      </c>
      <c r="D387" s="203" t="s">
        <v>149</v>
      </c>
      <c r="E387" s="204" t="s">
        <v>641</v>
      </c>
      <c r="F387" s="205" t="s">
        <v>642</v>
      </c>
      <c r="G387" s="206" t="s">
        <v>152</v>
      </c>
      <c r="H387" s="207">
        <v>6</v>
      </c>
      <c r="I387" s="208"/>
      <c r="J387" s="209">
        <f>ROUND(I387*H387,2)</f>
        <v>0</v>
      </c>
      <c r="K387" s="205" t="s">
        <v>153</v>
      </c>
      <c r="L387" s="62"/>
      <c r="M387" s="210" t="s">
        <v>22</v>
      </c>
      <c r="N387" s="211" t="s">
        <v>47</v>
      </c>
      <c r="O387" s="43"/>
      <c r="P387" s="212">
        <f>O387*H387</f>
        <v>0</v>
      </c>
      <c r="Q387" s="212">
        <v>0.14494199999999999</v>
      </c>
      <c r="R387" s="212">
        <f>Q387*H387</f>
        <v>0.86965199999999987</v>
      </c>
      <c r="S387" s="212">
        <v>0</v>
      </c>
      <c r="T387" s="213">
        <f>S387*H387</f>
        <v>0</v>
      </c>
      <c r="AR387" s="25" t="s">
        <v>154</v>
      </c>
      <c r="AT387" s="25" t="s">
        <v>149</v>
      </c>
      <c r="AU387" s="25" t="s">
        <v>85</v>
      </c>
      <c r="AY387" s="25" t="s">
        <v>146</v>
      </c>
      <c r="BE387" s="214">
        <f>IF(N387="základní",J387,0)</f>
        <v>0</v>
      </c>
      <c r="BF387" s="214">
        <f>IF(N387="snížená",J387,0)</f>
        <v>0</v>
      </c>
      <c r="BG387" s="214">
        <f>IF(N387="zákl. přenesená",J387,0)</f>
        <v>0</v>
      </c>
      <c r="BH387" s="214">
        <f>IF(N387="sníž. přenesená",J387,0)</f>
        <v>0</v>
      </c>
      <c r="BI387" s="214">
        <f>IF(N387="nulová",J387,0)</f>
        <v>0</v>
      </c>
      <c r="BJ387" s="25" t="s">
        <v>24</v>
      </c>
      <c r="BK387" s="214">
        <f>ROUND(I387*H387,2)</f>
        <v>0</v>
      </c>
      <c r="BL387" s="25" t="s">
        <v>154</v>
      </c>
      <c r="BM387" s="25" t="s">
        <v>643</v>
      </c>
    </row>
    <row r="388" spans="2:65" s="1" customFormat="1" ht="108">
      <c r="B388" s="42"/>
      <c r="C388" s="64"/>
      <c r="D388" s="215" t="s">
        <v>156</v>
      </c>
      <c r="E388" s="64"/>
      <c r="F388" s="216" t="s">
        <v>644</v>
      </c>
      <c r="G388" s="64"/>
      <c r="H388" s="64"/>
      <c r="I388" s="173"/>
      <c r="J388" s="64"/>
      <c r="K388" s="64"/>
      <c r="L388" s="62"/>
      <c r="M388" s="217"/>
      <c r="N388" s="43"/>
      <c r="O388" s="43"/>
      <c r="P388" s="43"/>
      <c r="Q388" s="43"/>
      <c r="R388" s="43"/>
      <c r="S388" s="43"/>
      <c r="T388" s="79"/>
      <c r="AT388" s="25" t="s">
        <v>156</v>
      </c>
      <c r="AU388" s="25" t="s">
        <v>85</v>
      </c>
    </row>
    <row r="389" spans="2:65" s="12" customFormat="1" ht="13.5">
      <c r="B389" s="218"/>
      <c r="C389" s="219"/>
      <c r="D389" s="215" t="s">
        <v>158</v>
      </c>
      <c r="E389" s="220" t="s">
        <v>22</v>
      </c>
      <c r="F389" s="221" t="s">
        <v>562</v>
      </c>
      <c r="G389" s="219"/>
      <c r="H389" s="222" t="s">
        <v>22</v>
      </c>
      <c r="I389" s="223"/>
      <c r="J389" s="219"/>
      <c r="K389" s="219"/>
      <c r="L389" s="224"/>
      <c r="M389" s="225"/>
      <c r="N389" s="226"/>
      <c r="O389" s="226"/>
      <c r="P389" s="226"/>
      <c r="Q389" s="226"/>
      <c r="R389" s="226"/>
      <c r="S389" s="226"/>
      <c r="T389" s="227"/>
      <c r="AT389" s="228" t="s">
        <v>158</v>
      </c>
      <c r="AU389" s="228" t="s">
        <v>85</v>
      </c>
      <c r="AV389" s="12" t="s">
        <v>24</v>
      </c>
      <c r="AW389" s="12" t="s">
        <v>39</v>
      </c>
      <c r="AX389" s="12" t="s">
        <v>76</v>
      </c>
      <c r="AY389" s="228" t="s">
        <v>146</v>
      </c>
    </row>
    <row r="390" spans="2:65" s="13" customFormat="1" ht="13.5">
      <c r="B390" s="229"/>
      <c r="C390" s="230"/>
      <c r="D390" s="215" t="s">
        <v>158</v>
      </c>
      <c r="E390" s="231" t="s">
        <v>22</v>
      </c>
      <c r="F390" s="232" t="s">
        <v>563</v>
      </c>
      <c r="G390" s="230"/>
      <c r="H390" s="233">
        <v>6</v>
      </c>
      <c r="I390" s="234"/>
      <c r="J390" s="230"/>
      <c r="K390" s="230"/>
      <c r="L390" s="235"/>
      <c r="M390" s="236"/>
      <c r="N390" s="237"/>
      <c r="O390" s="237"/>
      <c r="P390" s="237"/>
      <c r="Q390" s="237"/>
      <c r="R390" s="237"/>
      <c r="S390" s="237"/>
      <c r="T390" s="238"/>
      <c r="AT390" s="239" t="s">
        <v>158</v>
      </c>
      <c r="AU390" s="239" t="s">
        <v>85</v>
      </c>
      <c r="AV390" s="13" t="s">
        <v>85</v>
      </c>
      <c r="AW390" s="13" t="s">
        <v>39</v>
      </c>
      <c r="AX390" s="13" t="s">
        <v>76</v>
      </c>
      <c r="AY390" s="239" t="s">
        <v>146</v>
      </c>
    </row>
    <row r="391" spans="2:65" s="14" customFormat="1" ht="13.5">
      <c r="B391" s="240"/>
      <c r="C391" s="241"/>
      <c r="D391" s="242" t="s">
        <v>158</v>
      </c>
      <c r="E391" s="243" t="s">
        <v>22</v>
      </c>
      <c r="F391" s="244" t="s">
        <v>162</v>
      </c>
      <c r="G391" s="241"/>
      <c r="H391" s="245">
        <v>6</v>
      </c>
      <c r="I391" s="246"/>
      <c r="J391" s="241"/>
      <c r="K391" s="241"/>
      <c r="L391" s="247"/>
      <c r="M391" s="248"/>
      <c r="N391" s="249"/>
      <c r="O391" s="249"/>
      <c r="P391" s="249"/>
      <c r="Q391" s="249"/>
      <c r="R391" s="249"/>
      <c r="S391" s="249"/>
      <c r="T391" s="250"/>
      <c r="AT391" s="251" t="s">
        <v>158</v>
      </c>
      <c r="AU391" s="251" t="s">
        <v>85</v>
      </c>
      <c r="AV391" s="14" t="s">
        <v>154</v>
      </c>
      <c r="AW391" s="14" t="s">
        <v>39</v>
      </c>
      <c r="AX391" s="14" t="s">
        <v>24</v>
      </c>
      <c r="AY391" s="251" t="s">
        <v>146</v>
      </c>
    </row>
    <row r="392" spans="2:65" s="1" customFormat="1" ht="22.5" customHeight="1">
      <c r="B392" s="42"/>
      <c r="C392" s="263" t="s">
        <v>568</v>
      </c>
      <c r="D392" s="263" t="s">
        <v>411</v>
      </c>
      <c r="E392" s="264" t="s">
        <v>645</v>
      </c>
      <c r="F392" s="265" t="s">
        <v>646</v>
      </c>
      <c r="G392" s="266" t="s">
        <v>152</v>
      </c>
      <c r="H392" s="267">
        <v>6</v>
      </c>
      <c r="I392" s="268"/>
      <c r="J392" s="269">
        <f>ROUND(I392*H392,2)</f>
        <v>0</v>
      </c>
      <c r="K392" s="265" t="s">
        <v>153</v>
      </c>
      <c r="L392" s="270"/>
      <c r="M392" s="271" t="s">
        <v>22</v>
      </c>
      <c r="N392" s="272" t="s">
        <v>47</v>
      </c>
      <c r="O392" s="43"/>
      <c r="P392" s="212">
        <f>O392*H392</f>
        <v>0</v>
      </c>
      <c r="Q392" s="212">
        <v>7.1999999999999995E-2</v>
      </c>
      <c r="R392" s="212">
        <f>Q392*H392</f>
        <v>0.43199999999999994</v>
      </c>
      <c r="S392" s="212">
        <v>0</v>
      </c>
      <c r="T392" s="213">
        <f>S392*H392</f>
        <v>0</v>
      </c>
      <c r="AR392" s="25" t="s">
        <v>193</v>
      </c>
      <c r="AT392" s="25" t="s">
        <v>411</v>
      </c>
      <c r="AU392" s="25" t="s">
        <v>85</v>
      </c>
      <c r="AY392" s="25" t="s">
        <v>146</v>
      </c>
      <c r="BE392" s="214">
        <f>IF(N392="základní",J392,0)</f>
        <v>0</v>
      </c>
      <c r="BF392" s="214">
        <f>IF(N392="snížená",J392,0)</f>
        <v>0</v>
      </c>
      <c r="BG392" s="214">
        <f>IF(N392="zákl. přenesená",J392,0)</f>
        <v>0</v>
      </c>
      <c r="BH392" s="214">
        <f>IF(N392="sníž. přenesená",J392,0)</f>
        <v>0</v>
      </c>
      <c r="BI392" s="214">
        <f>IF(N392="nulová",J392,0)</f>
        <v>0</v>
      </c>
      <c r="BJ392" s="25" t="s">
        <v>24</v>
      </c>
      <c r="BK392" s="214">
        <f>ROUND(I392*H392,2)</f>
        <v>0</v>
      </c>
      <c r="BL392" s="25" t="s">
        <v>154</v>
      </c>
      <c r="BM392" s="25" t="s">
        <v>647</v>
      </c>
    </row>
    <row r="393" spans="2:65" s="1" customFormat="1" ht="22.5" customHeight="1">
      <c r="B393" s="42"/>
      <c r="C393" s="263" t="s">
        <v>648</v>
      </c>
      <c r="D393" s="263" t="s">
        <v>411</v>
      </c>
      <c r="E393" s="264" t="s">
        <v>649</v>
      </c>
      <c r="F393" s="265" t="s">
        <v>650</v>
      </c>
      <c r="G393" s="266" t="s">
        <v>152</v>
      </c>
      <c r="H393" s="267">
        <v>6</v>
      </c>
      <c r="I393" s="268"/>
      <c r="J393" s="269">
        <f>ROUND(I393*H393,2)</f>
        <v>0</v>
      </c>
      <c r="K393" s="265" t="s">
        <v>153</v>
      </c>
      <c r="L393" s="270"/>
      <c r="M393" s="271" t="s">
        <v>22</v>
      </c>
      <c r="N393" s="272" t="s">
        <v>47</v>
      </c>
      <c r="O393" s="43"/>
      <c r="P393" s="212">
        <f>O393*H393</f>
        <v>0</v>
      </c>
      <c r="Q393" s="212">
        <v>0.08</v>
      </c>
      <c r="R393" s="212">
        <f>Q393*H393</f>
        <v>0.48</v>
      </c>
      <c r="S393" s="212">
        <v>0</v>
      </c>
      <c r="T393" s="213">
        <f>S393*H393</f>
        <v>0</v>
      </c>
      <c r="AR393" s="25" t="s">
        <v>193</v>
      </c>
      <c r="AT393" s="25" t="s">
        <v>411</v>
      </c>
      <c r="AU393" s="25" t="s">
        <v>85</v>
      </c>
      <c r="AY393" s="25" t="s">
        <v>146</v>
      </c>
      <c r="BE393" s="214">
        <f>IF(N393="základní",J393,0)</f>
        <v>0</v>
      </c>
      <c r="BF393" s="214">
        <f>IF(N393="snížená",J393,0)</f>
        <v>0</v>
      </c>
      <c r="BG393" s="214">
        <f>IF(N393="zákl. přenesená",J393,0)</f>
        <v>0</v>
      </c>
      <c r="BH393" s="214">
        <f>IF(N393="sníž. přenesená",J393,0)</f>
        <v>0</v>
      </c>
      <c r="BI393" s="214">
        <f>IF(N393="nulová",J393,0)</f>
        <v>0</v>
      </c>
      <c r="BJ393" s="25" t="s">
        <v>24</v>
      </c>
      <c r="BK393" s="214">
        <f>ROUND(I393*H393,2)</f>
        <v>0</v>
      </c>
      <c r="BL393" s="25" t="s">
        <v>154</v>
      </c>
      <c r="BM393" s="25" t="s">
        <v>651</v>
      </c>
    </row>
    <row r="394" spans="2:65" s="1" customFormat="1" ht="22.5" customHeight="1">
      <c r="B394" s="42"/>
      <c r="C394" s="263" t="s">
        <v>652</v>
      </c>
      <c r="D394" s="263" t="s">
        <v>411</v>
      </c>
      <c r="E394" s="264" t="s">
        <v>653</v>
      </c>
      <c r="F394" s="265" t="s">
        <v>654</v>
      </c>
      <c r="G394" s="266" t="s">
        <v>152</v>
      </c>
      <c r="H394" s="267">
        <v>6</v>
      </c>
      <c r="I394" s="268"/>
      <c r="J394" s="269">
        <f>ROUND(I394*H394,2)</f>
        <v>0</v>
      </c>
      <c r="K394" s="265" t="s">
        <v>153</v>
      </c>
      <c r="L394" s="270"/>
      <c r="M394" s="271" t="s">
        <v>22</v>
      </c>
      <c r="N394" s="272" t="s">
        <v>47</v>
      </c>
      <c r="O394" s="43"/>
      <c r="P394" s="212">
        <f>O394*H394</f>
        <v>0</v>
      </c>
      <c r="Q394" s="212">
        <v>5.7000000000000002E-2</v>
      </c>
      <c r="R394" s="212">
        <f>Q394*H394</f>
        <v>0.34200000000000003</v>
      </c>
      <c r="S394" s="212">
        <v>0</v>
      </c>
      <c r="T394" s="213">
        <f>S394*H394</f>
        <v>0</v>
      </c>
      <c r="AR394" s="25" t="s">
        <v>193</v>
      </c>
      <c r="AT394" s="25" t="s">
        <v>411</v>
      </c>
      <c r="AU394" s="25" t="s">
        <v>85</v>
      </c>
      <c r="AY394" s="25" t="s">
        <v>146</v>
      </c>
      <c r="BE394" s="214">
        <f>IF(N394="základní",J394,0)</f>
        <v>0</v>
      </c>
      <c r="BF394" s="214">
        <f>IF(N394="snížená",J394,0)</f>
        <v>0</v>
      </c>
      <c r="BG394" s="214">
        <f>IF(N394="zákl. přenesená",J394,0)</f>
        <v>0</v>
      </c>
      <c r="BH394" s="214">
        <f>IF(N394="sníž. přenesená",J394,0)</f>
        <v>0</v>
      </c>
      <c r="BI394" s="214">
        <f>IF(N394="nulová",J394,0)</f>
        <v>0</v>
      </c>
      <c r="BJ394" s="25" t="s">
        <v>24</v>
      </c>
      <c r="BK394" s="214">
        <f>ROUND(I394*H394,2)</f>
        <v>0</v>
      </c>
      <c r="BL394" s="25" t="s">
        <v>154</v>
      </c>
      <c r="BM394" s="25" t="s">
        <v>655</v>
      </c>
    </row>
    <row r="395" spans="2:65" s="1" customFormat="1" ht="22.5" customHeight="1">
      <c r="B395" s="42"/>
      <c r="C395" s="203" t="s">
        <v>574</v>
      </c>
      <c r="D395" s="203" t="s">
        <v>149</v>
      </c>
      <c r="E395" s="204" t="s">
        <v>656</v>
      </c>
      <c r="F395" s="205" t="s">
        <v>657</v>
      </c>
      <c r="G395" s="206" t="s">
        <v>152</v>
      </c>
      <c r="H395" s="207">
        <v>3</v>
      </c>
      <c r="I395" s="208"/>
      <c r="J395" s="209">
        <f>ROUND(I395*H395,2)</f>
        <v>0</v>
      </c>
      <c r="K395" s="205" t="s">
        <v>153</v>
      </c>
      <c r="L395" s="62"/>
      <c r="M395" s="210" t="s">
        <v>22</v>
      </c>
      <c r="N395" s="211" t="s">
        <v>47</v>
      </c>
      <c r="O395" s="43"/>
      <c r="P395" s="212">
        <f>O395*H395</f>
        <v>0</v>
      </c>
      <c r="Q395" s="212">
        <v>0.21734000000000001</v>
      </c>
      <c r="R395" s="212">
        <f>Q395*H395</f>
        <v>0.65202000000000004</v>
      </c>
      <c r="S395" s="212">
        <v>0</v>
      </c>
      <c r="T395" s="213">
        <f>S395*H395</f>
        <v>0</v>
      </c>
      <c r="AR395" s="25" t="s">
        <v>154</v>
      </c>
      <c r="AT395" s="25" t="s">
        <v>149</v>
      </c>
      <c r="AU395" s="25" t="s">
        <v>85</v>
      </c>
      <c r="AY395" s="25" t="s">
        <v>146</v>
      </c>
      <c r="BE395" s="214">
        <f>IF(N395="základní",J395,0)</f>
        <v>0</v>
      </c>
      <c r="BF395" s="214">
        <f>IF(N395="snížená",J395,0)</f>
        <v>0</v>
      </c>
      <c r="BG395" s="214">
        <f>IF(N395="zákl. přenesená",J395,0)</f>
        <v>0</v>
      </c>
      <c r="BH395" s="214">
        <f>IF(N395="sníž. přenesená",J395,0)</f>
        <v>0</v>
      </c>
      <c r="BI395" s="214">
        <f>IF(N395="nulová",J395,0)</f>
        <v>0</v>
      </c>
      <c r="BJ395" s="25" t="s">
        <v>24</v>
      </c>
      <c r="BK395" s="214">
        <f>ROUND(I395*H395,2)</f>
        <v>0</v>
      </c>
      <c r="BL395" s="25" t="s">
        <v>154</v>
      </c>
      <c r="BM395" s="25" t="s">
        <v>658</v>
      </c>
    </row>
    <row r="396" spans="2:65" s="1" customFormat="1" ht="148.5">
      <c r="B396" s="42"/>
      <c r="C396" s="64"/>
      <c r="D396" s="215" t="s">
        <v>156</v>
      </c>
      <c r="E396" s="64"/>
      <c r="F396" s="216" t="s">
        <v>659</v>
      </c>
      <c r="G396" s="64"/>
      <c r="H396" s="64"/>
      <c r="I396" s="173"/>
      <c r="J396" s="64"/>
      <c r="K396" s="64"/>
      <c r="L396" s="62"/>
      <c r="M396" s="217"/>
      <c r="N396" s="43"/>
      <c r="O396" s="43"/>
      <c r="P396" s="43"/>
      <c r="Q396" s="43"/>
      <c r="R396" s="43"/>
      <c r="S396" s="43"/>
      <c r="T396" s="79"/>
      <c r="AT396" s="25" t="s">
        <v>156</v>
      </c>
      <c r="AU396" s="25" t="s">
        <v>85</v>
      </c>
    </row>
    <row r="397" spans="2:65" s="12" customFormat="1" ht="13.5">
      <c r="B397" s="218"/>
      <c r="C397" s="219"/>
      <c r="D397" s="215" t="s">
        <v>158</v>
      </c>
      <c r="E397" s="220" t="s">
        <v>22</v>
      </c>
      <c r="F397" s="221" t="s">
        <v>660</v>
      </c>
      <c r="G397" s="219"/>
      <c r="H397" s="222" t="s">
        <v>22</v>
      </c>
      <c r="I397" s="223"/>
      <c r="J397" s="219"/>
      <c r="K397" s="219"/>
      <c r="L397" s="224"/>
      <c r="M397" s="225"/>
      <c r="N397" s="226"/>
      <c r="O397" s="226"/>
      <c r="P397" s="226"/>
      <c r="Q397" s="226"/>
      <c r="R397" s="226"/>
      <c r="S397" s="226"/>
      <c r="T397" s="227"/>
      <c r="AT397" s="228" t="s">
        <v>158</v>
      </c>
      <c r="AU397" s="228" t="s">
        <v>85</v>
      </c>
      <c r="AV397" s="12" t="s">
        <v>24</v>
      </c>
      <c r="AW397" s="12" t="s">
        <v>39</v>
      </c>
      <c r="AX397" s="12" t="s">
        <v>76</v>
      </c>
      <c r="AY397" s="228" t="s">
        <v>146</v>
      </c>
    </row>
    <row r="398" spans="2:65" s="12" customFormat="1" ht="13.5">
      <c r="B398" s="218"/>
      <c r="C398" s="219"/>
      <c r="D398" s="215" t="s">
        <v>158</v>
      </c>
      <c r="E398" s="220" t="s">
        <v>22</v>
      </c>
      <c r="F398" s="221" t="s">
        <v>661</v>
      </c>
      <c r="G398" s="219"/>
      <c r="H398" s="222" t="s">
        <v>22</v>
      </c>
      <c r="I398" s="223"/>
      <c r="J398" s="219"/>
      <c r="K398" s="219"/>
      <c r="L398" s="224"/>
      <c r="M398" s="225"/>
      <c r="N398" s="226"/>
      <c r="O398" s="226"/>
      <c r="P398" s="226"/>
      <c r="Q398" s="226"/>
      <c r="R398" s="226"/>
      <c r="S398" s="226"/>
      <c r="T398" s="227"/>
      <c r="AT398" s="228" t="s">
        <v>158</v>
      </c>
      <c r="AU398" s="228" t="s">
        <v>85</v>
      </c>
      <c r="AV398" s="12" t="s">
        <v>24</v>
      </c>
      <c r="AW398" s="12" t="s">
        <v>39</v>
      </c>
      <c r="AX398" s="12" t="s">
        <v>76</v>
      </c>
      <c r="AY398" s="228" t="s">
        <v>146</v>
      </c>
    </row>
    <row r="399" spans="2:65" s="13" customFormat="1" ht="13.5">
      <c r="B399" s="229"/>
      <c r="C399" s="230"/>
      <c r="D399" s="215" t="s">
        <v>158</v>
      </c>
      <c r="E399" s="231" t="s">
        <v>22</v>
      </c>
      <c r="F399" s="232" t="s">
        <v>662</v>
      </c>
      <c r="G399" s="230"/>
      <c r="H399" s="233">
        <v>3</v>
      </c>
      <c r="I399" s="234"/>
      <c r="J399" s="230"/>
      <c r="K399" s="230"/>
      <c r="L399" s="235"/>
      <c r="M399" s="236"/>
      <c r="N399" s="237"/>
      <c r="O399" s="237"/>
      <c r="P399" s="237"/>
      <c r="Q399" s="237"/>
      <c r="R399" s="237"/>
      <c r="S399" s="237"/>
      <c r="T399" s="238"/>
      <c r="AT399" s="239" t="s">
        <v>158</v>
      </c>
      <c r="AU399" s="239" t="s">
        <v>85</v>
      </c>
      <c r="AV399" s="13" t="s">
        <v>85</v>
      </c>
      <c r="AW399" s="13" t="s">
        <v>39</v>
      </c>
      <c r="AX399" s="13" t="s">
        <v>76</v>
      </c>
      <c r="AY399" s="239" t="s">
        <v>146</v>
      </c>
    </row>
    <row r="400" spans="2:65" s="14" customFormat="1" ht="13.5">
      <c r="B400" s="240"/>
      <c r="C400" s="241"/>
      <c r="D400" s="242" t="s">
        <v>158</v>
      </c>
      <c r="E400" s="243" t="s">
        <v>22</v>
      </c>
      <c r="F400" s="244" t="s">
        <v>162</v>
      </c>
      <c r="G400" s="241"/>
      <c r="H400" s="245">
        <v>3</v>
      </c>
      <c r="I400" s="246"/>
      <c r="J400" s="241"/>
      <c r="K400" s="241"/>
      <c r="L400" s="247"/>
      <c r="M400" s="248"/>
      <c r="N400" s="249"/>
      <c r="O400" s="249"/>
      <c r="P400" s="249"/>
      <c r="Q400" s="249"/>
      <c r="R400" s="249"/>
      <c r="S400" s="249"/>
      <c r="T400" s="250"/>
      <c r="AT400" s="251" t="s">
        <v>158</v>
      </c>
      <c r="AU400" s="251" t="s">
        <v>85</v>
      </c>
      <c r="AV400" s="14" t="s">
        <v>154</v>
      </c>
      <c r="AW400" s="14" t="s">
        <v>39</v>
      </c>
      <c r="AX400" s="14" t="s">
        <v>24</v>
      </c>
      <c r="AY400" s="251" t="s">
        <v>146</v>
      </c>
    </row>
    <row r="401" spans="2:65" s="1" customFormat="1" ht="22.5" customHeight="1">
      <c r="B401" s="42"/>
      <c r="C401" s="263" t="s">
        <v>663</v>
      </c>
      <c r="D401" s="263" t="s">
        <v>411</v>
      </c>
      <c r="E401" s="264" t="s">
        <v>664</v>
      </c>
      <c r="F401" s="265" t="s">
        <v>665</v>
      </c>
      <c r="G401" s="266" t="s">
        <v>152</v>
      </c>
      <c r="H401" s="267">
        <v>3</v>
      </c>
      <c r="I401" s="268"/>
      <c r="J401" s="269">
        <f>ROUND(I401*H401,2)</f>
        <v>0</v>
      </c>
      <c r="K401" s="265" t="s">
        <v>22</v>
      </c>
      <c r="L401" s="270"/>
      <c r="M401" s="271" t="s">
        <v>22</v>
      </c>
      <c r="N401" s="272" t="s">
        <v>47</v>
      </c>
      <c r="O401" s="43"/>
      <c r="P401" s="212">
        <f>O401*H401</f>
        <v>0</v>
      </c>
      <c r="Q401" s="212">
        <v>5.3999999999999999E-2</v>
      </c>
      <c r="R401" s="212">
        <f>Q401*H401</f>
        <v>0.16200000000000001</v>
      </c>
      <c r="S401" s="212">
        <v>0</v>
      </c>
      <c r="T401" s="213">
        <f>S401*H401</f>
        <v>0</v>
      </c>
      <c r="AR401" s="25" t="s">
        <v>193</v>
      </c>
      <c r="AT401" s="25" t="s">
        <v>411</v>
      </c>
      <c r="AU401" s="25" t="s">
        <v>85</v>
      </c>
      <c r="AY401" s="25" t="s">
        <v>146</v>
      </c>
      <c r="BE401" s="214">
        <f>IF(N401="základní",J401,0)</f>
        <v>0</v>
      </c>
      <c r="BF401" s="214">
        <f>IF(N401="snížená",J401,0)</f>
        <v>0</v>
      </c>
      <c r="BG401" s="214">
        <f>IF(N401="zákl. přenesená",J401,0)</f>
        <v>0</v>
      </c>
      <c r="BH401" s="214">
        <f>IF(N401="sníž. přenesená",J401,0)</f>
        <v>0</v>
      </c>
      <c r="BI401" s="214">
        <f>IF(N401="nulová",J401,0)</f>
        <v>0</v>
      </c>
      <c r="BJ401" s="25" t="s">
        <v>24</v>
      </c>
      <c r="BK401" s="214">
        <f>ROUND(I401*H401,2)</f>
        <v>0</v>
      </c>
      <c r="BL401" s="25" t="s">
        <v>154</v>
      </c>
      <c r="BM401" s="25" t="s">
        <v>666</v>
      </c>
    </row>
    <row r="402" spans="2:65" s="1" customFormat="1" ht="94.5">
      <c r="B402" s="42"/>
      <c r="C402" s="64"/>
      <c r="D402" s="215" t="s">
        <v>166</v>
      </c>
      <c r="E402" s="64"/>
      <c r="F402" s="216" t="s">
        <v>667</v>
      </c>
      <c r="G402" s="64"/>
      <c r="H402" s="64"/>
      <c r="I402" s="173"/>
      <c r="J402" s="64"/>
      <c r="K402" s="64"/>
      <c r="L402" s="62"/>
      <c r="M402" s="217"/>
      <c r="N402" s="43"/>
      <c r="O402" s="43"/>
      <c r="P402" s="43"/>
      <c r="Q402" s="43"/>
      <c r="R402" s="43"/>
      <c r="S402" s="43"/>
      <c r="T402" s="79"/>
      <c r="AT402" s="25" t="s">
        <v>166</v>
      </c>
      <c r="AU402" s="25" t="s">
        <v>85</v>
      </c>
    </row>
    <row r="403" spans="2:65" s="12" customFormat="1" ht="27">
      <c r="B403" s="218"/>
      <c r="C403" s="219"/>
      <c r="D403" s="215" t="s">
        <v>158</v>
      </c>
      <c r="E403" s="220" t="s">
        <v>22</v>
      </c>
      <c r="F403" s="221" t="s">
        <v>668</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65" s="13" customFormat="1" ht="13.5">
      <c r="B404" s="229"/>
      <c r="C404" s="230"/>
      <c r="D404" s="242" t="s">
        <v>158</v>
      </c>
      <c r="E404" s="252" t="s">
        <v>22</v>
      </c>
      <c r="F404" s="253" t="s">
        <v>169</v>
      </c>
      <c r="G404" s="230"/>
      <c r="H404" s="254">
        <v>3</v>
      </c>
      <c r="I404" s="234"/>
      <c r="J404" s="230"/>
      <c r="K404" s="230"/>
      <c r="L404" s="235"/>
      <c r="M404" s="236"/>
      <c r="N404" s="237"/>
      <c r="O404" s="237"/>
      <c r="P404" s="237"/>
      <c r="Q404" s="237"/>
      <c r="R404" s="237"/>
      <c r="S404" s="237"/>
      <c r="T404" s="238"/>
      <c r="AT404" s="239" t="s">
        <v>158</v>
      </c>
      <c r="AU404" s="239" t="s">
        <v>85</v>
      </c>
      <c r="AV404" s="13" t="s">
        <v>85</v>
      </c>
      <c r="AW404" s="13" t="s">
        <v>39</v>
      </c>
      <c r="AX404" s="13" t="s">
        <v>24</v>
      </c>
      <c r="AY404" s="239" t="s">
        <v>146</v>
      </c>
    </row>
    <row r="405" spans="2:65" s="1" customFormat="1" ht="22.5" customHeight="1">
      <c r="B405" s="42"/>
      <c r="C405" s="203" t="s">
        <v>669</v>
      </c>
      <c r="D405" s="203" t="s">
        <v>149</v>
      </c>
      <c r="E405" s="204" t="s">
        <v>670</v>
      </c>
      <c r="F405" s="205" t="s">
        <v>671</v>
      </c>
      <c r="G405" s="206" t="s">
        <v>152</v>
      </c>
      <c r="H405" s="207">
        <v>7</v>
      </c>
      <c r="I405" s="208"/>
      <c r="J405" s="209">
        <f>ROUND(I405*H405,2)</f>
        <v>0</v>
      </c>
      <c r="K405" s="205" t="s">
        <v>153</v>
      </c>
      <c r="L405" s="62"/>
      <c r="M405" s="210" t="s">
        <v>22</v>
      </c>
      <c r="N405" s="211" t="s">
        <v>47</v>
      </c>
      <c r="O405" s="43"/>
      <c r="P405" s="212">
        <f>O405*H405</f>
        <v>0</v>
      </c>
      <c r="Q405" s="212">
        <v>0.21734000000000001</v>
      </c>
      <c r="R405" s="212">
        <f>Q405*H405</f>
        <v>1.52138</v>
      </c>
      <c r="S405" s="212">
        <v>0</v>
      </c>
      <c r="T405" s="213">
        <f>S405*H405</f>
        <v>0</v>
      </c>
      <c r="AR405" s="25" t="s">
        <v>154</v>
      </c>
      <c r="AT405" s="25" t="s">
        <v>149</v>
      </c>
      <c r="AU405" s="25" t="s">
        <v>85</v>
      </c>
      <c r="AY405" s="25" t="s">
        <v>146</v>
      </c>
      <c r="BE405" s="214">
        <f>IF(N405="základní",J405,0)</f>
        <v>0</v>
      </c>
      <c r="BF405" s="214">
        <f>IF(N405="snížená",J405,0)</f>
        <v>0</v>
      </c>
      <c r="BG405" s="214">
        <f>IF(N405="zákl. přenesená",J405,0)</f>
        <v>0</v>
      </c>
      <c r="BH405" s="214">
        <f>IF(N405="sníž. přenesená",J405,0)</f>
        <v>0</v>
      </c>
      <c r="BI405" s="214">
        <f>IF(N405="nulová",J405,0)</f>
        <v>0</v>
      </c>
      <c r="BJ405" s="25" t="s">
        <v>24</v>
      </c>
      <c r="BK405" s="214">
        <f>ROUND(I405*H405,2)</f>
        <v>0</v>
      </c>
      <c r="BL405" s="25" t="s">
        <v>154</v>
      </c>
      <c r="BM405" s="25" t="s">
        <v>672</v>
      </c>
    </row>
    <row r="406" spans="2:65" s="1" customFormat="1" ht="40.5">
      <c r="B406" s="42"/>
      <c r="C406" s="64"/>
      <c r="D406" s="215" t="s">
        <v>156</v>
      </c>
      <c r="E406" s="64"/>
      <c r="F406" s="216" t="s">
        <v>673</v>
      </c>
      <c r="G406" s="64"/>
      <c r="H406" s="64"/>
      <c r="I406" s="173"/>
      <c r="J406" s="64"/>
      <c r="K406" s="64"/>
      <c r="L406" s="62"/>
      <c r="M406" s="217"/>
      <c r="N406" s="43"/>
      <c r="O406" s="43"/>
      <c r="P406" s="43"/>
      <c r="Q406" s="43"/>
      <c r="R406" s="43"/>
      <c r="S406" s="43"/>
      <c r="T406" s="79"/>
      <c r="AT406" s="25" t="s">
        <v>156</v>
      </c>
      <c r="AU406" s="25" t="s">
        <v>85</v>
      </c>
    </row>
    <row r="407" spans="2:65" s="12" customFormat="1" ht="13.5">
      <c r="B407" s="218"/>
      <c r="C407" s="219"/>
      <c r="D407" s="215" t="s">
        <v>158</v>
      </c>
      <c r="E407" s="220" t="s">
        <v>22</v>
      </c>
      <c r="F407" s="221" t="s">
        <v>562</v>
      </c>
      <c r="G407" s="219"/>
      <c r="H407" s="222" t="s">
        <v>22</v>
      </c>
      <c r="I407" s="223"/>
      <c r="J407" s="219"/>
      <c r="K407" s="219"/>
      <c r="L407" s="224"/>
      <c r="M407" s="225"/>
      <c r="N407" s="226"/>
      <c r="O407" s="226"/>
      <c r="P407" s="226"/>
      <c r="Q407" s="226"/>
      <c r="R407" s="226"/>
      <c r="S407" s="226"/>
      <c r="T407" s="227"/>
      <c r="AT407" s="228" t="s">
        <v>158</v>
      </c>
      <c r="AU407" s="228" t="s">
        <v>85</v>
      </c>
      <c r="AV407" s="12" t="s">
        <v>24</v>
      </c>
      <c r="AW407" s="12" t="s">
        <v>39</v>
      </c>
      <c r="AX407" s="12" t="s">
        <v>76</v>
      </c>
      <c r="AY407" s="228" t="s">
        <v>146</v>
      </c>
    </row>
    <row r="408" spans="2:65" s="13" customFormat="1" ht="13.5">
      <c r="B408" s="229"/>
      <c r="C408" s="230"/>
      <c r="D408" s="215" t="s">
        <v>158</v>
      </c>
      <c r="E408" s="231" t="s">
        <v>22</v>
      </c>
      <c r="F408" s="232" t="s">
        <v>563</v>
      </c>
      <c r="G408" s="230"/>
      <c r="H408" s="233">
        <v>6</v>
      </c>
      <c r="I408" s="234"/>
      <c r="J408" s="230"/>
      <c r="K408" s="230"/>
      <c r="L408" s="235"/>
      <c r="M408" s="236"/>
      <c r="N408" s="237"/>
      <c r="O408" s="237"/>
      <c r="P408" s="237"/>
      <c r="Q408" s="237"/>
      <c r="R408" s="237"/>
      <c r="S408" s="237"/>
      <c r="T408" s="238"/>
      <c r="AT408" s="239" t="s">
        <v>158</v>
      </c>
      <c r="AU408" s="239" t="s">
        <v>85</v>
      </c>
      <c r="AV408" s="13" t="s">
        <v>85</v>
      </c>
      <c r="AW408" s="13" t="s">
        <v>39</v>
      </c>
      <c r="AX408" s="13" t="s">
        <v>76</v>
      </c>
      <c r="AY408" s="239" t="s">
        <v>146</v>
      </c>
    </row>
    <row r="409" spans="2:65" s="12" customFormat="1" ht="13.5">
      <c r="B409" s="218"/>
      <c r="C409" s="219"/>
      <c r="D409" s="215" t="s">
        <v>158</v>
      </c>
      <c r="E409" s="220" t="s">
        <v>22</v>
      </c>
      <c r="F409" s="221" t="s">
        <v>674</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65" s="12" customFormat="1" ht="13.5">
      <c r="B410" s="218"/>
      <c r="C410" s="219"/>
      <c r="D410" s="215" t="s">
        <v>158</v>
      </c>
      <c r="E410" s="220" t="s">
        <v>22</v>
      </c>
      <c r="F410" s="221" t="s">
        <v>660</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65" s="12" customFormat="1" ht="13.5">
      <c r="B411" s="218"/>
      <c r="C411" s="219"/>
      <c r="D411" s="215" t="s">
        <v>158</v>
      </c>
      <c r="E411" s="220" t="s">
        <v>22</v>
      </c>
      <c r="F411" s="221" t="s">
        <v>675</v>
      </c>
      <c r="G411" s="219"/>
      <c r="H411" s="222" t="s">
        <v>22</v>
      </c>
      <c r="I411" s="223"/>
      <c r="J411" s="219"/>
      <c r="K411" s="219"/>
      <c r="L411" s="224"/>
      <c r="M411" s="225"/>
      <c r="N411" s="226"/>
      <c r="O411" s="226"/>
      <c r="P411" s="226"/>
      <c r="Q411" s="226"/>
      <c r="R411" s="226"/>
      <c r="S411" s="226"/>
      <c r="T411" s="227"/>
      <c r="AT411" s="228" t="s">
        <v>158</v>
      </c>
      <c r="AU411" s="228" t="s">
        <v>85</v>
      </c>
      <c r="AV411" s="12" t="s">
        <v>24</v>
      </c>
      <c r="AW411" s="12" t="s">
        <v>39</v>
      </c>
      <c r="AX411" s="12" t="s">
        <v>76</v>
      </c>
      <c r="AY411" s="228" t="s">
        <v>146</v>
      </c>
    </row>
    <row r="412" spans="2:65" s="13" customFormat="1" ht="13.5">
      <c r="B412" s="229"/>
      <c r="C412" s="230"/>
      <c r="D412" s="215" t="s">
        <v>158</v>
      </c>
      <c r="E412" s="231" t="s">
        <v>22</v>
      </c>
      <c r="F412" s="232" t="s">
        <v>676</v>
      </c>
      <c r="G412" s="230"/>
      <c r="H412" s="233">
        <v>1</v>
      </c>
      <c r="I412" s="234"/>
      <c r="J412" s="230"/>
      <c r="K412" s="230"/>
      <c r="L412" s="235"/>
      <c r="M412" s="236"/>
      <c r="N412" s="237"/>
      <c r="O412" s="237"/>
      <c r="P412" s="237"/>
      <c r="Q412" s="237"/>
      <c r="R412" s="237"/>
      <c r="S412" s="237"/>
      <c r="T412" s="238"/>
      <c r="AT412" s="239" t="s">
        <v>158</v>
      </c>
      <c r="AU412" s="239" t="s">
        <v>85</v>
      </c>
      <c r="AV412" s="13" t="s">
        <v>85</v>
      </c>
      <c r="AW412" s="13" t="s">
        <v>39</v>
      </c>
      <c r="AX412" s="13" t="s">
        <v>76</v>
      </c>
      <c r="AY412" s="239" t="s">
        <v>146</v>
      </c>
    </row>
    <row r="413" spans="2:65" s="12" customFormat="1" ht="13.5">
      <c r="B413" s="218"/>
      <c r="C413" s="219"/>
      <c r="D413" s="215" t="s">
        <v>158</v>
      </c>
      <c r="E413" s="220" t="s">
        <v>22</v>
      </c>
      <c r="F413" s="221" t="s">
        <v>674</v>
      </c>
      <c r="G413" s="219"/>
      <c r="H413" s="222" t="s">
        <v>22</v>
      </c>
      <c r="I413" s="223"/>
      <c r="J413" s="219"/>
      <c r="K413" s="219"/>
      <c r="L413" s="224"/>
      <c r="M413" s="225"/>
      <c r="N413" s="226"/>
      <c r="O413" s="226"/>
      <c r="P413" s="226"/>
      <c r="Q413" s="226"/>
      <c r="R413" s="226"/>
      <c r="S413" s="226"/>
      <c r="T413" s="227"/>
      <c r="AT413" s="228" t="s">
        <v>158</v>
      </c>
      <c r="AU413" s="228" t="s">
        <v>85</v>
      </c>
      <c r="AV413" s="12" t="s">
        <v>24</v>
      </c>
      <c r="AW413" s="12" t="s">
        <v>39</v>
      </c>
      <c r="AX413" s="12" t="s">
        <v>76</v>
      </c>
      <c r="AY413" s="228" t="s">
        <v>146</v>
      </c>
    </row>
    <row r="414" spans="2:65" s="14" customFormat="1" ht="13.5">
      <c r="B414" s="240"/>
      <c r="C414" s="241"/>
      <c r="D414" s="242" t="s">
        <v>158</v>
      </c>
      <c r="E414" s="243" t="s">
        <v>22</v>
      </c>
      <c r="F414" s="244" t="s">
        <v>162</v>
      </c>
      <c r="G414" s="241"/>
      <c r="H414" s="245">
        <v>7</v>
      </c>
      <c r="I414" s="246"/>
      <c r="J414" s="241"/>
      <c r="K414" s="241"/>
      <c r="L414" s="247"/>
      <c r="M414" s="248"/>
      <c r="N414" s="249"/>
      <c r="O414" s="249"/>
      <c r="P414" s="249"/>
      <c r="Q414" s="249"/>
      <c r="R414" s="249"/>
      <c r="S414" s="249"/>
      <c r="T414" s="250"/>
      <c r="AT414" s="251" t="s">
        <v>158</v>
      </c>
      <c r="AU414" s="251" t="s">
        <v>85</v>
      </c>
      <c r="AV414" s="14" t="s">
        <v>154</v>
      </c>
      <c r="AW414" s="14" t="s">
        <v>39</v>
      </c>
      <c r="AX414" s="14" t="s">
        <v>24</v>
      </c>
      <c r="AY414" s="251" t="s">
        <v>146</v>
      </c>
    </row>
    <row r="415" spans="2:65" s="1" customFormat="1" ht="22.5" customHeight="1">
      <c r="B415" s="42"/>
      <c r="C415" s="263" t="s">
        <v>677</v>
      </c>
      <c r="D415" s="263" t="s">
        <v>411</v>
      </c>
      <c r="E415" s="264" t="s">
        <v>678</v>
      </c>
      <c r="F415" s="265" t="s">
        <v>679</v>
      </c>
      <c r="G415" s="266" t="s">
        <v>152</v>
      </c>
      <c r="H415" s="267">
        <v>7</v>
      </c>
      <c r="I415" s="268"/>
      <c r="J415" s="269">
        <f>ROUND(I415*H415,2)</f>
        <v>0</v>
      </c>
      <c r="K415" s="265" t="s">
        <v>22</v>
      </c>
      <c r="L415" s="270"/>
      <c r="M415" s="271" t="s">
        <v>22</v>
      </c>
      <c r="N415" s="272" t="s">
        <v>47</v>
      </c>
      <c r="O415" s="43"/>
      <c r="P415" s="212">
        <f>O415*H415</f>
        <v>0</v>
      </c>
      <c r="Q415" s="212">
        <v>6.7000000000000004E-2</v>
      </c>
      <c r="R415" s="212">
        <f>Q415*H415</f>
        <v>0.46900000000000003</v>
      </c>
      <c r="S415" s="212">
        <v>0</v>
      </c>
      <c r="T415" s="213">
        <f>S415*H415</f>
        <v>0</v>
      </c>
      <c r="AR415" s="25" t="s">
        <v>193</v>
      </c>
      <c r="AT415" s="25" t="s">
        <v>411</v>
      </c>
      <c r="AU415" s="25" t="s">
        <v>85</v>
      </c>
      <c r="AY415" s="25" t="s">
        <v>146</v>
      </c>
      <c r="BE415" s="214">
        <f>IF(N415="základní",J415,0)</f>
        <v>0</v>
      </c>
      <c r="BF415" s="214">
        <f>IF(N415="snížená",J415,0)</f>
        <v>0</v>
      </c>
      <c r="BG415" s="214">
        <f>IF(N415="zákl. přenesená",J415,0)</f>
        <v>0</v>
      </c>
      <c r="BH415" s="214">
        <f>IF(N415="sníž. přenesená",J415,0)</f>
        <v>0</v>
      </c>
      <c r="BI415" s="214">
        <f>IF(N415="nulová",J415,0)</f>
        <v>0</v>
      </c>
      <c r="BJ415" s="25" t="s">
        <v>24</v>
      </c>
      <c r="BK415" s="214">
        <f>ROUND(I415*H415,2)</f>
        <v>0</v>
      </c>
      <c r="BL415" s="25" t="s">
        <v>154</v>
      </c>
      <c r="BM415" s="25" t="s">
        <v>680</v>
      </c>
    </row>
    <row r="416" spans="2:65" s="1" customFormat="1" ht="81">
      <c r="B416" s="42"/>
      <c r="C416" s="64"/>
      <c r="D416" s="215" t="s">
        <v>166</v>
      </c>
      <c r="E416" s="64"/>
      <c r="F416" s="216" t="s">
        <v>681</v>
      </c>
      <c r="G416" s="64"/>
      <c r="H416" s="64"/>
      <c r="I416" s="173"/>
      <c r="J416" s="64"/>
      <c r="K416" s="64"/>
      <c r="L416" s="62"/>
      <c r="M416" s="217"/>
      <c r="N416" s="43"/>
      <c r="O416" s="43"/>
      <c r="P416" s="43"/>
      <c r="Q416" s="43"/>
      <c r="R416" s="43"/>
      <c r="S416" s="43"/>
      <c r="T416" s="79"/>
      <c r="AT416" s="25" t="s">
        <v>166</v>
      </c>
      <c r="AU416" s="25" t="s">
        <v>85</v>
      </c>
    </row>
    <row r="417" spans="2:65" s="12" customFormat="1" ht="27">
      <c r="B417" s="218"/>
      <c r="C417" s="219"/>
      <c r="D417" s="215" t="s">
        <v>158</v>
      </c>
      <c r="E417" s="220" t="s">
        <v>22</v>
      </c>
      <c r="F417" s="221" t="s">
        <v>682</v>
      </c>
      <c r="G417" s="219"/>
      <c r="H417" s="222" t="s">
        <v>22</v>
      </c>
      <c r="I417" s="223"/>
      <c r="J417" s="219"/>
      <c r="K417" s="219"/>
      <c r="L417" s="224"/>
      <c r="M417" s="225"/>
      <c r="N417" s="226"/>
      <c r="O417" s="226"/>
      <c r="P417" s="226"/>
      <c r="Q417" s="226"/>
      <c r="R417" s="226"/>
      <c r="S417" s="226"/>
      <c r="T417" s="227"/>
      <c r="AT417" s="228" t="s">
        <v>158</v>
      </c>
      <c r="AU417" s="228" t="s">
        <v>85</v>
      </c>
      <c r="AV417" s="12" t="s">
        <v>24</v>
      </c>
      <c r="AW417" s="12" t="s">
        <v>39</v>
      </c>
      <c r="AX417" s="12" t="s">
        <v>76</v>
      </c>
      <c r="AY417" s="228" t="s">
        <v>146</v>
      </c>
    </row>
    <row r="418" spans="2:65" s="12" customFormat="1" ht="13.5">
      <c r="B418" s="218"/>
      <c r="C418" s="219"/>
      <c r="D418" s="215" t="s">
        <v>158</v>
      </c>
      <c r="E418" s="220" t="s">
        <v>22</v>
      </c>
      <c r="F418" s="221" t="s">
        <v>683</v>
      </c>
      <c r="G418" s="219"/>
      <c r="H418" s="222" t="s">
        <v>22</v>
      </c>
      <c r="I418" s="223"/>
      <c r="J418" s="219"/>
      <c r="K418" s="219"/>
      <c r="L418" s="224"/>
      <c r="M418" s="225"/>
      <c r="N418" s="226"/>
      <c r="O418" s="226"/>
      <c r="P418" s="226"/>
      <c r="Q418" s="226"/>
      <c r="R418" s="226"/>
      <c r="S418" s="226"/>
      <c r="T418" s="227"/>
      <c r="AT418" s="228" t="s">
        <v>158</v>
      </c>
      <c r="AU418" s="228" t="s">
        <v>85</v>
      </c>
      <c r="AV418" s="12" t="s">
        <v>24</v>
      </c>
      <c r="AW418" s="12" t="s">
        <v>39</v>
      </c>
      <c r="AX418" s="12" t="s">
        <v>76</v>
      </c>
      <c r="AY418" s="228" t="s">
        <v>146</v>
      </c>
    </row>
    <row r="419" spans="2:65" s="13" customFormat="1" ht="13.5">
      <c r="B419" s="229"/>
      <c r="C419" s="230"/>
      <c r="D419" s="242" t="s">
        <v>158</v>
      </c>
      <c r="E419" s="252" t="s">
        <v>22</v>
      </c>
      <c r="F419" s="253" t="s">
        <v>189</v>
      </c>
      <c r="G419" s="230"/>
      <c r="H419" s="254">
        <v>7</v>
      </c>
      <c r="I419" s="234"/>
      <c r="J419" s="230"/>
      <c r="K419" s="230"/>
      <c r="L419" s="235"/>
      <c r="M419" s="236"/>
      <c r="N419" s="237"/>
      <c r="O419" s="237"/>
      <c r="P419" s="237"/>
      <c r="Q419" s="237"/>
      <c r="R419" s="237"/>
      <c r="S419" s="237"/>
      <c r="T419" s="238"/>
      <c r="AT419" s="239" t="s">
        <v>158</v>
      </c>
      <c r="AU419" s="239" t="s">
        <v>85</v>
      </c>
      <c r="AV419" s="13" t="s">
        <v>85</v>
      </c>
      <c r="AW419" s="13" t="s">
        <v>39</v>
      </c>
      <c r="AX419" s="13" t="s">
        <v>24</v>
      </c>
      <c r="AY419" s="239" t="s">
        <v>146</v>
      </c>
    </row>
    <row r="420" spans="2:65" s="1" customFormat="1" ht="22.5" customHeight="1">
      <c r="B420" s="42"/>
      <c r="C420" s="263" t="s">
        <v>684</v>
      </c>
      <c r="D420" s="263" t="s">
        <v>411</v>
      </c>
      <c r="E420" s="264" t="s">
        <v>685</v>
      </c>
      <c r="F420" s="265" t="s">
        <v>686</v>
      </c>
      <c r="G420" s="266" t="s">
        <v>152</v>
      </c>
      <c r="H420" s="267">
        <v>7</v>
      </c>
      <c r="I420" s="268"/>
      <c r="J420" s="269">
        <f>ROUND(I420*H420,2)</f>
        <v>0</v>
      </c>
      <c r="K420" s="265" t="s">
        <v>153</v>
      </c>
      <c r="L420" s="270"/>
      <c r="M420" s="271" t="s">
        <v>22</v>
      </c>
      <c r="N420" s="272" t="s">
        <v>47</v>
      </c>
      <c r="O420" s="43"/>
      <c r="P420" s="212">
        <f>O420*H420</f>
        <v>0</v>
      </c>
      <c r="Q420" s="212">
        <v>7.0000000000000001E-3</v>
      </c>
      <c r="R420" s="212">
        <f>Q420*H420</f>
        <v>4.9000000000000002E-2</v>
      </c>
      <c r="S420" s="212">
        <v>0</v>
      </c>
      <c r="T420" s="213">
        <f>S420*H420</f>
        <v>0</v>
      </c>
      <c r="AR420" s="25" t="s">
        <v>193</v>
      </c>
      <c r="AT420" s="25" t="s">
        <v>411</v>
      </c>
      <c r="AU420" s="25" t="s">
        <v>85</v>
      </c>
      <c r="AY420" s="25" t="s">
        <v>146</v>
      </c>
      <c r="BE420" s="214">
        <f>IF(N420="základní",J420,0)</f>
        <v>0</v>
      </c>
      <c r="BF420" s="214">
        <f>IF(N420="snížená",J420,0)</f>
        <v>0</v>
      </c>
      <c r="BG420" s="214">
        <f>IF(N420="zákl. přenesená",J420,0)</f>
        <v>0</v>
      </c>
      <c r="BH420" s="214">
        <f>IF(N420="sníž. přenesená",J420,0)</f>
        <v>0</v>
      </c>
      <c r="BI420" s="214">
        <f>IF(N420="nulová",J420,0)</f>
        <v>0</v>
      </c>
      <c r="BJ420" s="25" t="s">
        <v>24</v>
      </c>
      <c r="BK420" s="214">
        <f>ROUND(I420*H420,2)</f>
        <v>0</v>
      </c>
      <c r="BL420" s="25" t="s">
        <v>154</v>
      </c>
      <c r="BM420" s="25" t="s">
        <v>687</v>
      </c>
    </row>
    <row r="421" spans="2:65" s="12" customFormat="1" ht="13.5">
      <c r="B421" s="218"/>
      <c r="C421" s="219"/>
      <c r="D421" s="215" t="s">
        <v>158</v>
      </c>
      <c r="E421" s="220" t="s">
        <v>22</v>
      </c>
      <c r="F421" s="221" t="s">
        <v>688</v>
      </c>
      <c r="G421" s="219"/>
      <c r="H421" s="222" t="s">
        <v>22</v>
      </c>
      <c r="I421" s="223"/>
      <c r="J421" s="219"/>
      <c r="K421" s="219"/>
      <c r="L421" s="224"/>
      <c r="M421" s="225"/>
      <c r="N421" s="226"/>
      <c r="O421" s="226"/>
      <c r="P421" s="226"/>
      <c r="Q421" s="226"/>
      <c r="R421" s="226"/>
      <c r="S421" s="226"/>
      <c r="T421" s="227"/>
      <c r="AT421" s="228" t="s">
        <v>158</v>
      </c>
      <c r="AU421" s="228" t="s">
        <v>85</v>
      </c>
      <c r="AV421" s="12" t="s">
        <v>24</v>
      </c>
      <c r="AW421" s="12" t="s">
        <v>39</v>
      </c>
      <c r="AX421" s="12" t="s">
        <v>76</v>
      </c>
      <c r="AY421" s="228" t="s">
        <v>146</v>
      </c>
    </row>
    <row r="422" spans="2:65" s="12" customFormat="1" ht="13.5">
      <c r="B422" s="218"/>
      <c r="C422" s="219"/>
      <c r="D422" s="215" t="s">
        <v>158</v>
      </c>
      <c r="E422" s="220" t="s">
        <v>22</v>
      </c>
      <c r="F422" s="221" t="s">
        <v>689</v>
      </c>
      <c r="G422" s="219"/>
      <c r="H422" s="222" t="s">
        <v>22</v>
      </c>
      <c r="I422" s="223"/>
      <c r="J422" s="219"/>
      <c r="K422" s="219"/>
      <c r="L422" s="224"/>
      <c r="M422" s="225"/>
      <c r="N422" s="226"/>
      <c r="O422" s="226"/>
      <c r="P422" s="226"/>
      <c r="Q422" s="226"/>
      <c r="R422" s="226"/>
      <c r="S422" s="226"/>
      <c r="T422" s="227"/>
      <c r="AT422" s="228" t="s">
        <v>158</v>
      </c>
      <c r="AU422" s="228" t="s">
        <v>85</v>
      </c>
      <c r="AV422" s="12" t="s">
        <v>24</v>
      </c>
      <c r="AW422" s="12" t="s">
        <v>39</v>
      </c>
      <c r="AX422" s="12" t="s">
        <v>76</v>
      </c>
      <c r="AY422" s="228" t="s">
        <v>146</v>
      </c>
    </row>
    <row r="423" spans="2:65" s="13" customFormat="1" ht="13.5">
      <c r="B423" s="229"/>
      <c r="C423" s="230"/>
      <c r="D423" s="242" t="s">
        <v>158</v>
      </c>
      <c r="E423" s="252" t="s">
        <v>22</v>
      </c>
      <c r="F423" s="253" t="s">
        <v>189</v>
      </c>
      <c r="G423" s="230"/>
      <c r="H423" s="254">
        <v>7</v>
      </c>
      <c r="I423" s="234"/>
      <c r="J423" s="230"/>
      <c r="K423" s="230"/>
      <c r="L423" s="235"/>
      <c r="M423" s="236"/>
      <c r="N423" s="237"/>
      <c r="O423" s="237"/>
      <c r="P423" s="237"/>
      <c r="Q423" s="237"/>
      <c r="R423" s="237"/>
      <c r="S423" s="237"/>
      <c r="T423" s="238"/>
      <c r="AT423" s="239" t="s">
        <v>158</v>
      </c>
      <c r="AU423" s="239" t="s">
        <v>85</v>
      </c>
      <c r="AV423" s="13" t="s">
        <v>85</v>
      </c>
      <c r="AW423" s="13" t="s">
        <v>39</v>
      </c>
      <c r="AX423" s="13" t="s">
        <v>24</v>
      </c>
      <c r="AY423" s="239" t="s">
        <v>146</v>
      </c>
    </row>
    <row r="424" spans="2:65" s="1" customFormat="1" ht="22.5" customHeight="1">
      <c r="B424" s="42"/>
      <c r="C424" s="203" t="s">
        <v>690</v>
      </c>
      <c r="D424" s="203" t="s">
        <v>149</v>
      </c>
      <c r="E424" s="204" t="s">
        <v>691</v>
      </c>
      <c r="F424" s="205" t="s">
        <v>692</v>
      </c>
      <c r="G424" s="206" t="s">
        <v>152</v>
      </c>
      <c r="H424" s="207">
        <v>3</v>
      </c>
      <c r="I424" s="208"/>
      <c r="J424" s="209">
        <f>ROUND(I424*H424,2)</f>
        <v>0</v>
      </c>
      <c r="K424" s="205" t="s">
        <v>153</v>
      </c>
      <c r="L424" s="62"/>
      <c r="M424" s="210" t="s">
        <v>22</v>
      </c>
      <c r="N424" s="211" t="s">
        <v>47</v>
      </c>
      <c r="O424" s="43"/>
      <c r="P424" s="212">
        <f>O424*H424</f>
        <v>0</v>
      </c>
      <c r="Q424" s="212">
        <v>0</v>
      </c>
      <c r="R424" s="212">
        <f>Q424*H424</f>
        <v>0</v>
      </c>
      <c r="S424" s="212">
        <v>0.1</v>
      </c>
      <c r="T424" s="213">
        <f>S424*H424</f>
        <v>0.30000000000000004</v>
      </c>
      <c r="AR424" s="25" t="s">
        <v>154</v>
      </c>
      <c r="AT424" s="25" t="s">
        <v>149</v>
      </c>
      <c r="AU424" s="25" t="s">
        <v>85</v>
      </c>
      <c r="AY424" s="25" t="s">
        <v>146</v>
      </c>
      <c r="BE424" s="214">
        <f>IF(N424="základní",J424,0)</f>
        <v>0</v>
      </c>
      <c r="BF424" s="214">
        <f>IF(N424="snížená",J424,0)</f>
        <v>0</v>
      </c>
      <c r="BG424" s="214">
        <f>IF(N424="zákl. přenesená",J424,0)</f>
        <v>0</v>
      </c>
      <c r="BH424" s="214">
        <f>IF(N424="sníž. přenesená",J424,0)</f>
        <v>0</v>
      </c>
      <c r="BI424" s="214">
        <f>IF(N424="nulová",J424,0)</f>
        <v>0</v>
      </c>
      <c r="BJ424" s="25" t="s">
        <v>24</v>
      </c>
      <c r="BK424" s="214">
        <f>ROUND(I424*H424,2)</f>
        <v>0</v>
      </c>
      <c r="BL424" s="25" t="s">
        <v>154</v>
      </c>
      <c r="BM424" s="25" t="s">
        <v>693</v>
      </c>
    </row>
    <row r="425" spans="2:65" s="12" customFormat="1" ht="13.5">
      <c r="B425" s="218"/>
      <c r="C425" s="219"/>
      <c r="D425" s="215" t="s">
        <v>158</v>
      </c>
      <c r="E425" s="220" t="s">
        <v>22</v>
      </c>
      <c r="F425" s="221" t="s">
        <v>491</v>
      </c>
      <c r="G425" s="219"/>
      <c r="H425" s="222" t="s">
        <v>22</v>
      </c>
      <c r="I425" s="223"/>
      <c r="J425" s="219"/>
      <c r="K425" s="219"/>
      <c r="L425" s="224"/>
      <c r="M425" s="225"/>
      <c r="N425" s="226"/>
      <c r="O425" s="226"/>
      <c r="P425" s="226"/>
      <c r="Q425" s="226"/>
      <c r="R425" s="226"/>
      <c r="S425" s="226"/>
      <c r="T425" s="227"/>
      <c r="AT425" s="228" t="s">
        <v>158</v>
      </c>
      <c r="AU425" s="228" t="s">
        <v>85</v>
      </c>
      <c r="AV425" s="12" t="s">
        <v>24</v>
      </c>
      <c r="AW425" s="12" t="s">
        <v>39</v>
      </c>
      <c r="AX425" s="12" t="s">
        <v>76</v>
      </c>
      <c r="AY425" s="228" t="s">
        <v>146</v>
      </c>
    </row>
    <row r="426" spans="2:65" s="12" customFormat="1" ht="13.5">
      <c r="B426" s="218"/>
      <c r="C426" s="219"/>
      <c r="D426" s="215" t="s">
        <v>158</v>
      </c>
      <c r="E426" s="220" t="s">
        <v>22</v>
      </c>
      <c r="F426" s="221" t="s">
        <v>694</v>
      </c>
      <c r="G426" s="219"/>
      <c r="H426" s="222" t="s">
        <v>22</v>
      </c>
      <c r="I426" s="223"/>
      <c r="J426" s="219"/>
      <c r="K426" s="219"/>
      <c r="L426" s="224"/>
      <c r="M426" s="225"/>
      <c r="N426" s="226"/>
      <c r="O426" s="226"/>
      <c r="P426" s="226"/>
      <c r="Q426" s="226"/>
      <c r="R426" s="226"/>
      <c r="S426" s="226"/>
      <c r="T426" s="227"/>
      <c r="AT426" s="228" t="s">
        <v>158</v>
      </c>
      <c r="AU426" s="228" t="s">
        <v>85</v>
      </c>
      <c r="AV426" s="12" t="s">
        <v>24</v>
      </c>
      <c r="AW426" s="12" t="s">
        <v>39</v>
      </c>
      <c r="AX426" s="12" t="s">
        <v>76</v>
      </c>
      <c r="AY426" s="228" t="s">
        <v>146</v>
      </c>
    </row>
    <row r="427" spans="2:65" s="13" customFormat="1" ht="13.5">
      <c r="B427" s="229"/>
      <c r="C427" s="230"/>
      <c r="D427" s="215" t="s">
        <v>158</v>
      </c>
      <c r="E427" s="231" t="s">
        <v>22</v>
      </c>
      <c r="F427" s="232" t="s">
        <v>695</v>
      </c>
      <c r="G427" s="230"/>
      <c r="H427" s="233">
        <v>3</v>
      </c>
      <c r="I427" s="234"/>
      <c r="J427" s="230"/>
      <c r="K427" s="230"/>
      <c r="L427" s="235"/>
      <c r="M427" s="236"/>
      <c r="N427" s="237"/>
      <c r="O427" s="237"/>
      <c r="P427" s="237"/>
      <c r="Q427" s="237"/>
      <c r="R427" s="237"/>
      <c r="S427" s="237"/>
      <c r="T427" s="238"/>
      <c r="AT427" s="239" t="s">
        <v>158</v>
      </c>
      <c r="AU427" s="239" t="s">
        <v>85</v>
      </c>
      <c r="AV427" s="13" t="s">
        <v>85</v>
      </c>
      <c r="AW427" s="13" t="s">
        <v>39</v>
      </c>
      <c r="AX427" s="13" t="s">
        <v>76</v>
      </c>
      <c r="AY427" s="239" t="s">
        <v>146</v>
      </c>
    </row>
    <row r="428" spans="2:65" s="14" customFormat="1" ht="13.5">
      <c r="B428" s="240"/>
      <c r="C428" s="241"/>
      <c r="D428" s="242" t="s">
        <v>158</v>
      </c>
      <c r="E428" s="243" t="s">
        <v>22</v>
      </c>
      <c r="F428" s="244" t="s">
        <v>162</v>
      </c>
      <c r="G428" s="241"/>
      <c r="H428" s="245">
        <v>3</v>
      </c>
      <c r="I428" s="246"/>
      <c r="J428" s="241"/>
      <c r="K428" s="241"/>
      <c r="L428" s="247"/>
      <c r="M428" s="248"/>
      <c r="N428" s="249"/>
      <c r="O428" s="249"/>
      <c r="P428" s="249"/>
      <c r="Q428" s="249"/>
      <c r="R428" s="249"/>
      <c r="S428" s="249"/>
      <c r="T428" s="250"/>
      <c r="AT428" s="251" t="s">
        <v>158</v>
      </c>
      <c r="AU428" s="251" t="s">
        <v>85</v>
      </c>
      <c r="AV428" s="14" t="s">
        <v>154</v>
      </c>
      <c r="AW428" s="14" t="s">
        <v>39</v>
      </c>
      <c r="AX428" s="14" t="s">
        <v>24</v>
      </c>
      <c r="AY428" s="251" t="s">
        <v>146</v>
      </c>
    </row>
    <row r="429" spans="2:65" s="1" customFormat="1" ht="22.5" customHeight="1">
      <c r="B429" s="42"/>
      <c r="C429" s="203" t="s">
        <v>696</v>
      </c>
      <c r="D429" s="203" t="s">
        <v>149</v>
      </c>
      <c r="E429" s="204" t="s">
        <v>697</v>
      </c>
      <c r="F429" s="205" t="s">
        <v>698</v>
      </c>
      <c r="G429" s="206" t="s">
        <v>152</v>
      </c>
      <c r="H429" s="207">
        <v>3</v>
      </c>
      <c r="I429" s="208"/>
      <c r="J429" s="209">
        <f>ROUND(I429*H429,2)</f>
        <v>0</v>
      </c>
      <c r="K429" s="205" t="s">
        <v>153</v>
      </c>
      <c r="L429" s="62"/>
      <c r="M429" s="210" t="s">
        <v>22</v>
      </c>
      <c r="N429" s="211" t="s">
        <v>47</v>
      </c>
      <c r="O429" s="43"/>
      <c r="P429" s="212">
        <f>O429*H429</f>
        <v>0</v>
      </c>
      <c r="Q429" s="212">
        <v>0.42080000000000001</v>
      </c>
      <c r="R429" s="212">
        <f>Q429*H429</f>
        <v>1.2624</v>
      </c>
      <c r="S429" s="212">
        <v>0</v>
      </c>
      <c r="T429" s="213">
        <f>S429*H429</f>
        <v>0</v>
      </c>
      <c r="AR429" s="25" t="s">
        <v>154</v>
      </c>
      <c r="AT429" s="25" t="s">
        <v>149</v>
      </c>
      <c r="AU429" s="25" t="s">
        <v>85</v>
      </c>
      <c r="AY429" s="25" t="s">
        <v>146</v>
      </c>
      <c r="BE429" s="214">
        <f>IF(N429="základní",J429,0)</f>
        <v>0</v>
      </c>
      <c r="BF429" s="214">
        <f>IF(N429="snížená",J429,0)</f>
        <v>0</v>
      </c>
      <c r="BG429" s="214">
        <f>IF(N429="zákl. přenesená",J429,0)</f>
        <v>0</v>
      </c>
      <c r="BH429" s="214">
        <f>IF(N429="sníž. přenesená",J429,0)</f>
        <v>0</v>
      </c>
      <c r="BI429" s="214">
        <f>IF(N429="nulová",J429,0)</f>
        <v>0</v>
      </c>
      <c r="BJ429" s="25" t="s">
        <v>24</v>
      </c>
      <c r="BK429" s="214">
        <f>ROUND(I429*H429,2)</f>
        <v>0</v>
      </c>
      <c r="BL429" s="25" t="s">
        <v>154</v>
      </c>
      <c r="BM429" s="25" t="s">
        <v>699</v>
      </c>
    </row>
    <row r="430" spans="2:65" s="1" customFormat="1" ht="108">
      <c r="B430" s="42"/>
      <c r="C430" s="64"/>
      <c r="D430" s="215" t="s">
        <v>156</v>
      </c>
      <c r="E430" s="64"/>
      <c r="F430" s="216" t="s">
        <v>700</v>
      </c>
      <c r="G430" s="64"/>
      <c r="H430" s="64"/>
      <c r="I430" s="173"/>
      <c r="J430" s="64"/>
      <c r="K430" s="64"/>
      <c r="L430" s="62"/>
      <c r="M430" s="217"/>
      <c r="N430" s="43"/>
      <c r="O430" s="43"/>
      <c r="P430" s="43"/>
      <c r="Q430" s="43"/>
      <c r="R430" s="43"/>
      <c r="S430" s="43"/>
      <c r="T430" s="79"/>
      <c r="AT430" s="25" t="s">
        <v>156</v>
      </c>
      <c r="AU430" s="25" t="s">
        <v>85</v>
      </c>
    </row>
    <row r="431" spans="2:65" s="12" customFormat="1" ht="13.5">
      <c r="B431" s="218"/>
      <c r="C431" s="219"/>
      <c r="D431" s="215" t="s">
        <v>158</v>
      </c>
      <c r="E431" s="220" t="s">
        <v>22</v>
      </c>
      <c r="F431" s="221" t="s">
        <v>660</v>
      </c>
      <c r="G431" s="219"/>
      <c r="H431" s="222" t="s">
        <v>22</v>
      </c>
      <c r="I431" s="223"/>
      <c r="J431" s="219"/>
      <c r="K431" s="219"/>
      <c r="L431" s="224"/>
      <c r="M431" s="225"/>
      <c r="N431" s="226"/>
      <c r="O431" s="226"/>
      <c r="P431" s="226"/>
      <c r="Q431" s="226"/>
      <c r="R431" s="226"/>
      <c r="S431" s="226"/>
      <c r="T431" s="227"/>
      <c r="AT431" s="228" t="s">
        <v>158</v>
      </c>
      <c r="AU431" s="228" t="s">
        <v>85</v>
      </c>
      <c r="AV431" s="12" t="s">
        <v>24</v>
      </c>
      <c r="AW431" s="12" t="s">
        <v>39</v>
      </c>
      <c r="AX431" s="12" t="s">
        <v>76</v>
      </c>
      <c r="AY431" s="228" t="s">
        <v>146</v>
      </c>
    </row>
    <row r="432" spans="2:65" s="13" customFormat="1" ht="13.5">
      <c r="B432" s="229"/>
      <c r="C432" s="230"/>
      <c r="D432" s="215" t="s">
        <v>158</v>
      </c>
      <c r="E432" s="231" t="s">
        <v>22</v>
      </c>
      <c r="F432" s="232" t="s">
        <v>701</v>
      </c>
      <c r="G432" s="230"/>
      <c r="H432" s="233">
        <v>3</v>
      </c>
      <c r="I432" s="234"/>
      <c r="J432" s="230"/>
      <c r="K432" s="230"/>
      <c r="L432" s="235"/>
      <c r="M432" s="236"/>
      <c r="N432" s="237"/>
      <c r="O432" s="237"/>
      <c r="P432" s="237"/>
      <c r="Q432" s="237"/>
      <c r="R432" s="237"/>
      <c r="S432" s="237"/>
      <c r="T432" s="238"/>
      <c r="AT432" s="239" t="s">
        <v>158</v>
      </c>
      <c r="AU432" s="239" t="s">
        <v>85</v>
      </c>
      <c r="AV432" s="13" t="s">
        <v>85</v>
      </c>
      <c r="AW432" s="13" t="s">
        <v>39</v>
      </c>
      <c r="AX432" s="13" t="s">
        <v>76</v>
      </c>
      <c r="AY432" s="239" t="s">
        <v>146</v>
      </c>
    </row>
    <row r="433" spans="2:65" s="14" customFormat="1" ht="13.5">
      <c r="B433" s="240"/>
      <c r="C433" s="241"/>
      <c r="D433" s="242" t="s">
        <v>158</v>
      </c>
      <c r="E433" s="243" t="s">
        <v>22</v>
      </c>
      <c r="F433" s="244" t="s">
        <v>162</v>
      </c>
      <c r="G433" s="241"/>
      <c r="H433" s="245">
        <v>3</v>
      </c>
      <c r="I433" s="246"/>
      <c r="J433" s="241"/>
      <c r="K433" s="241"/>
      <c r="L433" s="247"/>
      <c r="M433" s="248"/>
      <c r="N433" s="249"/>
      <c r="O433" s="249"/>
      <c r="P433" s="249"/>
      <c r="Q433" s="249"/>
      <c r="R433" s="249"/>
      <c r="S433" s="249"/>
      <c r="T433" s="250"/>
      <c r="AT433" s="251" t="s">
        <v>158</v>
      </c>
      <c r="AU433" s="251" t="s">
        <v>85</v>
      </c>
      <c r="AV433" s="14" t="s">
        <v>154</v>
      </c>
      <c r="AW433" s="14" t="s">
        <v>39</v>
      </c>
      <c r="AX433" s="14" t="s">
        <v>24</v>
      </c>
      <c r="AY433" s="251" t="s">
        <v>146</v>
      </c>
    </row>
    <row r="434" spans="2:65" s="1" customFormat="1" ht="31.5" customHeight="1">
      <c r="B434" s="42"/>
      <c r="C434" s="203" t="s">
        <v>702</v>
      </c>
      <c r="D434" s="203" t="s">
        <v>149</v>
      </c>
      <c r="E434" s="204" t="s">
        <v>703</v>
      </c>
      <c r="F434" s="205" t="s">
        <v>704</v>
      </c>
      <c r="G434" s="206" t="s">
        <v>152</v>
      </c>
      <c r="H434" s="207">
        <v>10</v>
      </c>
      <c r="I434" s="208"/>
      <c r="J434" s="209">
        <f>ROUND(I434*H434,2)</f>
        <v>0</v>
      </c>
      <c r="K434" s="205" t="s">
        <v>153</v>
      </c>
      <c r="L434" s="62"/>
      <c r="M434" s="210" t="s">
        <v>22</v>
      </c>
      <c r="N434" s="211" t="s">
        <v>47</v>
      </c>
      <c r="O434" s="43"/>
      <c r="P434" s="212">
        <f>O434*H434</f>
        <v>0</v>
      </c>
      <c r="Q434" s="212">
        <v>0.31108000000000002</v>
      </c>
      <c r="R434" s="212">
        <f>Q434*H434</f>
        <v>3.1108000000000002</v>
      </c>
      <c r="S434" s="212">
        <v>0</v>
      </c>
      <c r="T434" s="213">
        <f>S434*H434</f>
        <v>0</v>
      </c>
      <c r="AR434" s="25" t="s">
        <v>154</v>
      </c>
      <c r="AT434" s="25" t="s">
        <v>149</v>
      </c>
      <c r="AU434" s="25" t="s">
        <v>85</v>
      </c>
      <c r="AY434" s="25" t="s">
        <v>146</v>
      </c>
      <c r="BE434" s="214">
        <f>IF(N434="základní",J434,0)</f>
        <v>0</v>
      </c>
      <c r="BF434" s="214">
        <f>IF(N434="snížená",J434,0)</f>
        <v>0</v>
      </c>
      <c r="BG434" s="214">
        <f>IF(N434="zákl. přenesená",J434,0)</f>
        <v>0</v>
      </c>
      <c r="BH434" s="214">
        <f>IF(N434="sníž. přenesená",J434,0)</f>
        <v>0</v>
      </c>
      <c r="BI434" s="214">
        <f>IF(N434="nulová",J434,0)</f>
        <v>0</v>
      </c>
      <c r="BJ434" s="25" t="s">
        <v>24</v>
      </c>
      <c r="BK434" s="214">
        <f>ROUND(I434*H434,2)</f>
        <v>0</v>
      </c>
      <c r="BL434" s="25" t="s">
        <v>154</v>
      </c>
      <c r="BM434" s="25" t="s">
        <v>705</v>
      </c>
    </row>
    <row r="435" spans="2:65" s="1" customFormat="1" ht="108">
      <c r="B435" s="42"/>
      <c r="C435" s="64"/>
      <c r="D435" s="215" t="s">
        <v>156</v>
      </c>
      <c r="E435" s="64"/>
      <c r="F435" s="216" t="s">
        <v>700</v>
      </c>
      <c r="G435" s="64"/>
      <c r="H435" s="64"/>
      <c r="I435" s="173"/>
      <c r="J435" s="64"/>
      <c r="K435" s="64"/>
      <c r="L435" s="62"/>
      <c r="M435" s="217"/>
      <c r="N435" s="43"/>
      <c r="O435" s="43"/>
      <c r="P435" s="43"/>
      <c r="Q435" s="43"/>
      <c r="R435" s="43"/>
      <c r="S435" s="43"/>
      <c r="T435" s="79"/>
      <c r="AT435" s="25" t="s">
        <v>156</v>
      </c>
      <c r="AU435" s="25" t="s">
        <v>85</v>
      </c>
    </row>
    <row r="436" spans="2:65" s="12" customFormat="1" ht="13.5">
      <c r="B436" s="218"/>
      <c r="C436" s="219"/>
      <c r="D436" s="215" t="s">
        <v>158</v>
      </c>
      <c r="E436" s="220" t="s">
        <v>22</v>
      </c>
      <c r="F436" s="221" t="s">
        <v>660</v>
      </c>
      <c r="G436" s="219"/>
      <c r="H436" s="222" t="s">
        <v>22</v>
      </c>
      <c r="I436" s="223"/>
      <c r="J436" s="219"/>
      <c r="K436" s="219"/>
      <c r="L436" s="224"/>
      <c r="M436" s="225"/>
      <c r="N436" s="226"/>
      <c r="O436" s="226"/>
      <c r="P436" s="226"/>
      <c r="Q436" s="226"/>
      <c r="R436" s="226"/>
      <c r="S436" s="226"/>
      <c r="T436" s="227"/>
      <c r="AT436" s="228" t="s">
        <v>158</v>
      </c>
      <c r="AU436" s="228" t="s">
        <v>85</v>
      </c>
      <c r="AV436" s="12" t="s">
        <v>24</v>
      </c>
      <c r="AW436" s="12" t="s">
        <v>39</v>
      </c>
      <c r="AX436" s="12" t="s">
        <v>76</v>
      </c>
      <c r="AY436" s="228" t="s">
        <v>146</v>
      </c>
    </row>
    <row r="437" spans="2:65" s="13" customFormat="1" ht="13.5">
      <c r="B437" s="229"/>
      <c r="C437" s="230"/>
      <c r="D437" s="215" t="s">
        <v>158</v>
      </c>
      <c r="E437" s="231" t="s">
        <v>22</v>
      </c>
      <c r="F437" s="232" t="s">
        <v>706</v>
      </c>
      <c r="G437" s="230"/>
      <c r="H437" s="233">
        <v>10</v>
      </c>
      <c r="I437" s="234"/>
      <c r="J437" s="230"/>
      <c r="K437" s="230"/>
      <c r="L437" s="235"/>
      <c r="M437" s="236"/>
      <c r="N437" s="237"/>
      <c r="O437" s="237"/>
      <c r="P437" s="237"/>
      <c r="Q437" s="237"/>
      <c r="R437" s="237"/>
      <c r="S437" s="237"/>
      <c r="T437" s="238"/>
      <c r="AT437" s="239" t="s">
        <v>158</v>
      </c>
      <c r="AU437" s="239" t="s">
        <v>85</v>
      </c>
      <c r="AV437" s="13" t="s">
        <v>85</v>
      </c>
      <c r="AW437" s="13" t="s">
        <v>39</v>
      </c>
      <c r="AX437" s="13" t="s">
        <v>76</v>
      </c>
      <c r="AY437" s="239" t="s">
        <v>146</v>
      </c>
    </row>
    <row r="438" spans="2:65" s="14" customFormat="1" ht="13.5">
      <c r="B438" s="240"/>
      <c r="C438" s="241"/>
      <c r="D438" s="215" t="s">
        <v>158</v>
      </c>
      <c r="E438" s="273" t="s">
        <v>22</v>
      </c>
      <c r="F438" s="274" t="s">
        <v>162</v>
      </c>
      <c r="G438" s="241"/>
      <c r="H438" s="275">
        <v>10</v>
      </c>
      <c r="I438" s="246"/>
      <c r="J438" s="241"/>
      <c r="K438" s="241"/>
      <c r="L438" s="247"/>
      <c r="M438" s="248"/>
      <c r="N438" s="249"/>
      <c r="O438" s="249"/>
      <c r="P438" s="249"/>
      <c r="Q438" s="249"/>
      <c r="R438" s="249"/>
      <c r="S438" s="249"/>
      <c r="T438" s="250"/>
      <c r="AT438" s="251" t="s">
        <v>158</v>
      </c>
      <c r="AU438" s="251" t="s">
        <v>85</v>
      </c>
      <c r="AV438" s="14" t="s">
        <v>154</v>
      </c>
      <c r="AW438" s="14" t="s">
        <v>39</v>
      </c>
      <c r="AX438" s="14" t="s">
        <v>24</v>
      </c>
      <c r="AY438" s="251" t="s">
        <v>146</v>
      </c>
    </row>
    <row r="439" spans="2:65" s="11" customFormat="1" ht="29.85" customHeight="1">
      <c r="B439" s="186"/>
      <c r="C439" s="187"/>
      <c r="D439" s="200" t="s">
        <v>75</v>
      </c>
      <c r="E439" s="201" t="s">
        <v>147</v>
      </c>
      <c r="F439" s="201" t="s">
        <v>148</v>
      </c>
      <c r="G439" s="187"/>
      <c r="H439" s="187"/>
      <c r="I439" s="190"/>
      <c r="J439" s="202">
        <f>BK439</f>
        <v>0</v>
      </c>
      <c r="K439" s="187"/>
      <c r="L439" s="192"/>
      <c r="M439" s="193"/>
      <c r="N439" s="194"/>
      <c r="O439" s="194"/>
      <c r="P439" s="195">
        <f>SUM(P440:P523)</f>
        <v>0</v>
      </c>
      <c r="Q439" s="194"/>
      <c r="R439" s="195">
        <f>SUM(R440:R523)</f>
        <v>248.34904528499999</v>
      </c>
      <c r="S439" s="194"/>
      <c r="T439" s="196">
        <f>SUM(T440:T523)</f>
        <v>0</v>
      </c>
      <c r="AR439" s="197" t="s">
        <v>24</v>
      </c>
      <c r="AT439" s="198" t="s">
        <v>75</v>
      </c>
      <c r="AU439" s="198" t="s">
        <v>24</v>
      </c>
      <c r="AY439" s="197" t="s">
        <v>146</v>
      </c>
      <c r="BK439" s="199">
        <f>SUM(BK440:BK523)</f>
        <v>0</v>
      </c>
    </row>
    <row r="440" spans="2:65" s="1" customFormat="1" ht="31.5" customHeight="1">
      <c r="B440" s="42"/>
      <c r="C440" s="203" t="s">
        <v>707</v>
      </c>
      <c r="D440" s="203" t="s">
        <v>149</v>
      </c>
      <c r="E440" s="204" t="s">
        <v>708</v>
      </c>
      <c r="F440" s="205" t="s">
        <v>709</v>
      </c>
      <c r="G440" s="206" t="s">
        <v>152</v>
      </c>
      <c r="H440" s="207">
        <v>3</v>
      </c>
      <c r="I440" s="208"/>
      <c r="J440" s="209">
        <f>ROUND(I440*H440,2)</f>
        <v>0</v>
      </c>
      <c r="K440" s="205" t="s">
        <v>153</v>
      </c>
      <c r="L440" s="62"/>
      <c r="M440" s="210" t="s">
        <v>22</v>
      </c>
      <c r="N440" s="211" t="s">
        <v>47</v>
      </c>
      <c r="O440" s="43"/>
      <c r="P440" s="212">
        <f>O440*H440</f>
        <v>0</v>
      </c>
      <c r="Q440" s="212">
        <v>6.9999999999999999E-4</v>
      </c>
      <c r="R440" s="212">
        <f>Q440*H440</f>
        <v>2.0999999999999999E-3</v>
      </c>
      <c r="S440" s="212">
        <v>0</v>
      </c>
      <c r="T440" s="213">
        <f>S440*H440</f>
        <v>0</v>
      </c>
      <c r="AR440" s="25" t="s">
        <v>154</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154</v>
      </c>
      <c r="BM440" s="25" t="s">
        <v>710</v>
      </c>
    </row>
    <row r="441" spans="2:65" s="1" customFormat="1" ht="135">
      <c r="B441" s="42"/>
      <c r="C441" s="64"/>
      <c r="D441" s="215" t="s">
        <v>156</v>
      </c>
      <c r="E441" s="64"/>
      <c r="F441" s="216" t="s">
        <v>711</v>
      </c>
      <c r="G441" s="64"/>
      <c r="H441" s="64"/>
      <c r="I441" s="173"/>
      <c r="J441" s="64"/>
      <c r="K441" s="64"/>
      <c r="L441" s="62"/>
      <c r="M441" s="217"/>
      <c r="N441" s="43"/>
      <c r="O441" s="43"/>
      <c r="P441" s="43"/>
      <c r="Q441" s="43"/>
      <c r="R441" s="43"/>
      <c r="S441" s="43"/>
      <c r="T441" s="79"/>
      <c r="AT441" s="25" t="s">
        <v>156</v>
      </c>
      <c r="AU441" s="25" t="s">
        <v>85</v>
      </c>
    </row>
    <row r="442" spans="2:65" s="12" customFormat="1" ht="13.5">
      <c r="B442" s="218"/>
      <c r="C442" s="219"/>
      <c r="D442" s="215" t="s">
        <v>158</v>
      </c>
      <c r="E442" s="220" t="s">
        <v>22</v>
      </c>
      <c r="F442" s="221" t="s">
        <v>581</v>
      </c>
      <c r="G442" s="219"/>
      <c r="H442" s="222" t="s">
        <v>22</v>
      </c>
      <c r="I442" s="223"/>
      <c r="J442" s="219"/>
      <c r="K442" s="219"/>
      <c r="L442" s="224"/>
      <c r="M442" s="225"/>
      <c r="N442" s="226"/>
      <c r="O442" s="226"/>
      <c r="P442" s="226"/>
      <c r="Q442" s="226"/>
      <c r="R442" s="226"/>
      <c r="S442" s="226"/>
      <c r="T442" s="227"/>
      <c r="AT442" s="228" t="s">
        <v>158</v>
      </c>
      <c r="AU442" s="228" t="s">
        <v>85</v>
      </c>
      <c r="AV442" s="12" t="s">
        <v>24</v>
      </c>
      <c r="AW442" s="12" t="s">
        <v>39</v>
      </c>
      <c r="AX442" s="12" t="s">
        <v>76</v>
      </c>
      <c r="AY442" s="228" t="s">
        <v>146</v>
      </c>
    </row>
    <row r="443" spans="2:65" s="13" customFormat="1" ht="13.5">
      <c r="B443" s="229"/>
      <c r="C443" s="230"/>
      <c r="D443" s="215" t="s">
        <v>158</v>
      </c>
      <c r="E443" s="231" t="s">
        <v>22</v>
      </c>
      <c r="F443" s="232" t="s">
        <v>712</v>
      </c>
      <c r="G443" s="230"/>
      <c r="H443" s="233">
        <v>2</v>
      </c>
      <c r="I443" s="234"/>
      <c r="J443" s="230"/>
      <c r="K443" s="230"/>
      <c r="L443" s="235"/>
      <c r="M443" s="236"/>
      <c r="N443" s="237"/>
      <c r="O443" s="237"/>
      <c r="P443" s="237"/>
      <c r="Q443" s="237"/>
      <c r="R443" s="237"/>
      <c r="S443" s="237"/>
      <c r="T443" s="238"/>
      <c r="AT443" s="239" t="s">
        <v>158</v>
      </c>
      <c r="AU443" s="239" t="s">
        <v>85</v>
      </c>
      <c r="AV443" s="13" t="s">
        <v>85</v>
      </c>
      <c r="AW443" s="13" t="s">
        <v>39</v>
      </c>
      <c r="AX443" s="13" t="s">
        <v>76</v>
      </c>
      <c r="AY443" s="239" t="s">
        <v>146</v>
      </c>
    </row>
    <row r="444" spans="2:65" s="13" customFormat="1" ht="13.5">
      <c r="B444" s="229"/>
      <c r="C444" s="230"/>
      <c r="D444" s="215" t="s">
        <v>158</v>
      </c>
      <c r="E444" s="231" t="s">
        <v>22</v>
      </c>
      <c r="F444" s="232" t="s">
        <v>713</v>
      </c>
      <c r="G444" s="230"/>
      <c r="H444" s="233">
        <v>1</v>
      </c>
      <c r="I444" s="234"/>
      <c r="J444" s="230"/>
      <c r="K444" s="230"/>
      <c r="L444" s="235"/>
      <c r="M444" s="236"/>
      <c r="N444" s="237"/>
      <c r="O444" s="237"/>
      <c r="P444" s="237"/>
      <c r="Q444" s="237"/>
      <c r="R444" s="237"/>
      <c r="S444" s="237"/>
      <c r="T444" s="238"/>
      <c r="AT444" s="239" t="s">
        <v>158</v>
      </c>
      <c r="AU444" s="239" t="s">
        <v>85</v>
      </c>
      <c r="AV444" s="13" t="s">
        <v>85</v>
      </c>
      <c r="AW444" s="13" t="s">
        <v>39</v>
      </c>
      <c r="AX444" s="13" t="s">
        <v>76</v>
      </c>
      <c r="AY444" s="239" t="s">
        <v>146</v>
      </c>
    </row>
    <row r="445" spans="2:65" s="14" customFormat="1" ht="13.5">
      <c r="B445" s="240"/>
      <c r="C445" s="241"/>
      <c r="D445" s="242" t="s">
        <v>158</v>
      </c>
      <c r="E445" s="243" t="s">
        <v>22</v>
      </c>
      <c r="F445" s="244" t="s">
        <v>162</v>
      </c>
      <c r="G445" s="241"/>
      <c r="H445" s="245">
        <v>3</v>
      </c>
      <c r="I445" s="246"/>
      <c r="J445" s="241"/>
      <c r="K445" s="241"/>
      <c r="L445" s="247"/>
      <c r="M445" s="248"/>
      <c r="N445" s="249"/>
      <c r="O445" s="249"/>
      <c r="P445" s="249"/>
      <c r="Q445" s="249"/>
      <c r="R445" s="249"/>
      <c r="S445" s="249"/>
      <c r="T445" s="250"/>
      <c r="AT445" s="251" t="s">
        <v>158</v>
      </c>
      <c r="AU445" s="251" t="s">
        <v>85</v>
      </c>
      <c r="AV445" s="14" t="s">
        <v>154</v>
      </c>
      <c r="AW445" s="14" t="s">
        <v>39</v>
      </c>
      <c r="AX445" s="14" t="s">
        <v>24</v>
      </c>
      <c r="AY445" s="251" t="s">
        <v>146</v>
      </c>
    </row>
    <row r="446" spans="2:65" s="1" customFormat="1" ht="22.5" customHeight="1">
      <c r="B446" s="42"/>
      <c r="C446" s="263" t="s">
        <v>714</v>
      </c>
      <c r="D446" s="263" t="s">
        <v>411</v>
      </c>
      <c r="E446" s="264" t="s">
        <v>715</v>
      </c>
      <c r="F446" s="265" t="s">
        <v>716</v>
      </c>
      <c r="G446" s="266" t="s">
        <v>152</v>
      </c>
      <c r="H446" s="267">
        <v>2</v>
      </c>
      <c r="I446" s="268"/>
      <c r="J446" s="269">
        <f>ROUND(I446*H446,2)</f>
        <v>0</v>
      </c>
      <c r="K446" s="265" t="s">
        <v>153</v>
      </c>
      <c r="L446" s="270"/>
      <c r="M446" s="271" t="s">
        <v>22</v>
      </c>
      <c r="N446" s="272" t="s">
        <v>47</v>
      </c>
      <c r="O446" s="43"/>
      <c r="P446" s="212">
        <f>O446*H446</f>
        <v>0</v>
      </c>
      <c r="Q446" s="212">
        <v>1.4E-3</v>
      </c>
      <c r="R446" s="212">
        <f>Q446*H446</f>
        <v>2.8E-3</v>
      </c>
      <c r="S446" s="212">
        <v>0</v>
      </c>
      <c r="T446" s="213">
        <f>S446*H446</f>
        <v>0</v>
      </c>
      <c r="AR446" s="25" t="s">
        <v>193</v>
      </c>
      <c r="AT446" s="25" t="s">
        <v>411</v>
      </c>
      <c r="AU446" s="25" t="s">
        <v>85</v>
      </c>
      <c r="AY446" s="25" t="s">
        <v>146</v>
      </c>
      <c r="BE446" s="214">
        <f>IF(N446="základní",J446,0)</f>
        <v>0</v>
      </c>
      <c r="BF446" s="214">
        <f>IF(N446="snížená",J446,0)</f>
        <v>0</v>
      </c>
      <c r="BG446" s="214">
        <f>IF(N446="zákl. přenesená",J446,0)</f>
        <v>0</v>
      </c>
      <c r="BH446" s="214">
        <f>IF(N446="sníž. přenesená",J446,0)</f>
        <v>0</v>
      </c>
      <c r="BI446" s="214">
        <f>IF(N446="nulová",J446,0)</f>
        <v>0</v>
      </c>
      <c r="BJ446" s="25" t="s">
        <v>24</v>
      </c>
      <c r="BK446" s="214">
        <f>ROUND(I446*H446,2)</f>
        <v>0</v>
      </c>
      <c r="BL446" s="25" t="s">
        <v>154</v>
      </c>
      <c r="BM446" s="25" t="s">
        <v>717</v>
      </c>
    </row>
    <row r="447" spans="2:65" s="13" customFormat="1" ht="13.5">
      <c r="B447" s="229"/>
      <c r="C447" s="230"/>
      <c r="D447" s="242" t="s">
        <v>158</v>
      </c>
      <c r="E447" s="252" t="s">
        <v>22</v>
      </c>
      <c r="F447" s="253" t="s">
        <v>712</v>
      </c>
      <c r="G447" s="230"/>
      <c r="H447" s="254">
        <v>2</v>
      </c>
      <c r="I447" s="234"/>
      <c r="J447" s="230"/>
      <c r="K447" s="230"/>
      <c r="L447" s="235"/>
      <c r="M447" s="236"/>
      <c r="N447" s="237"/>
      <c r="O447" s="237"/>
      <c r="P447" s="237"/>
      <c r="Q447" s="237"/>
      <c r="R447" s="237"/>
      <c r="S447" s="237"/>
      <c r="T447" s="238"/>
      <c r="AT447" s="239" t="s">
        <v>158</v>
      </c>
      <c r="AU447" s="239" t="s">
        <v>85</v>
      </c>
      <c r="AV447" s="13" t="s">
        <v>85</v>
      </c>
      <c r="AW447" s="13" t="s">
        <v>39</v>
      </c>
      <c r="AX447" s="13" t="s">
        <v>24</v>
      </c>
      <c r="AY447" s="239" t="s">
        <v>146</v>
      </c>
    </row>
    <row r="448" spans="2:65" s="1" customFormat="1" ht="22.5" customHeight="1">
      <c r="B448" s="42"/>
      <c r="C448" s="263" t="s">
        <v>718</v>
      </c>
      <c r="D448" s="263" t="s">
        <v>411</v>
      </c>
      <c r="E448" s="264" t="s">
        <v>719</v>
      </c>
      <c r="F448" s="265" t="s">
        <v>720</v>
      </c>
      <c r="G448" s="266" t="s">
        <v>152</v>
      </c>
      <c r="H448" s="267">
        <v>1</v>
      </c>
      <c r="I448" s="268"/>
      <c r="J448" s="269">
        <f>ROUND(I448*H448,2)</f>
        <v>0</v>
      </c>
      <c r="K448" s="265" t="s">
        <v>153</v>
      </c>
      <c r="L448" s="270"/>
      <c r="M448" s="271" t="s">
        <v>22</v>
      </c>
      <c r="N448" s="272" t="s">
        <v>47</v>
      </c>
      <c r="O448" s="43"/>
      <c r="P448" s="212">
        <f>O448*H448</f>
        <v>0</v>
      </c>
      <c r="Q448" s="212">
        <v>4.0000000000000001E-3</v>
      </c>
      <c r="R448" s="212">
        <f>Q448*H448</f>
        <v>4.0000000000000001E-3</v>
      </c>
      <c r="S448" s="212">
        <v>0</v>
      </c>
      <c r="T448" s="213">
        <f>S448*H448</f>
        <v>0</v>
      </c>
      <c r="AR448" s="25" t="s">
        <v>193</v>
      </c>
      <c r="AT448" s="25" t="s">
        <v>411</v>
      </c>
      <c r="AU448" s="25" t="s">
        <v>85</v>
      </c>
      <c r="AY448" s="25" t="s">
        <v>146</v>
      </c>
      <c r="BE448" s="214">
        <f>IF(N448="základní",J448,0)</f>
        <v>0</v>
      </c>
      <c r="BF448" s="214">
        <f>IF(N448="snížená",J448,0)</f>
        <v>0</v>
      </c>
      <c r="BG448" s="214">
        <f>IF(N448="zákl. přenesená",J448,0)</f>
        <v>0</v>
      </c>
      <c r="BH448" s="214">
        <f>IF(N448="sníž. přenesená",J448,0)</f>
        <v>0</v>
      </c>
      <c r="BI448" s="214">
        <f>IF(N448="nulová",J448,0)</f>
        <v>0</v>
      </c>
      <c r="BJ448" s="25" t="s">
        <v>24</v>
      </c>
      <c r="BK448" s="214">
        <f>ROUND(I448*H448,2)</f>
        <v>0</v>
      </c>
      <c r="BL448" s="25" t="s">
        <v>154</v>
      </c>
      <c r="BM448" s="25" t="s">
        <v>721</v>
      </c>
    </row>
    <row r="449" spans="2:65" s="13" customFormat="1" ht="13.5">
      <c r="B449" s="229"/>
      <c r="C449" s="230"/>
      <c r="D449" s="242" t="s">
        <v>158</v>
      </c>
      <c r="E449" s="252" t="s">
        <v>22</v>
      </c>
      <c r="F449" s="253" t="s">
        <v>713</v>
      </c>
      <c r="G449" s="230"/>
      <c r="H449" s="254">
        <v>1</v>
      </c>
      <c r="I449" s="234"/>
      <c r="J449" s="230"/>
      <c r="K449" s="230"/>
      <c r="L449" s="235"/>
      <c r="M449" s="236"/>
      <c r="N449" s="237"/>
      <c r="O449" s="237"/>
      <c r="P449" s="237"/>
      <c r="Q449" s="237"/>
      <c r="R449" s="237"/>
      <c r="S449" s="237"/>
      <c r="T449" s="238"/>
      <c r="AT449" s="239" t="s">
        <v>158</v>
      </c>
      <c r="AU449" s="239" t="s">
        <v>85</v>
      </c>
      <c r="AV449" s="13" t="s">
        <v>85</v>
      </c>
      <c r="AW449" s="13" t="s">
        <v>39</v>
      </c>
      <c r="AX449" s="13" t="s">
        <v>24</v>
      </c>
      <c r="AY449" s="239" t="s">
        <v>146</v>
      </c>
    </row>
    <row r="450" spans="2:65" s="1" customFormat="1" ht="22.5" customHeight="1">
      <c r="B450" s="42"/>
      <c r="C450" s="203" t="s">
        <v>722</v>
      </c>
      <c r="D450" s="203" t="s">
        <v>149</v>
      </c>
      <c r="E450" s="204" t="s">
        <v>723</v>
      </c>
      <c r="F450" s="205" t="s">
        <v>724</v>
      </c>
      <c r="G450" s="206" t="s">
        <v>152</v>
      </c>
      <c r="H450" s="207">
        <v>3</v>
      </c>
      <c r="I450" s="208"/>
      <c r="J450" s="209">
        <f>ROUND(I450*H450,2)</f>
        <v>0</v>
      </c>
      <c r="K450" s="205" t="s">
        <v>153</v>
      </c>
      <c r="L450" s="62"/>
      <c r="M450" s="210" t="s">
        <v>22</v>
      </c>
      <c r="N450" s="211" t="s">
        <v>47</v>
      </c>
      <c r="O450" s="43"/>
      <c r="P450" s="212">
        <f>O450*H450</f>
        <v>0</v>
      </c>
      <c r="Q450" s="212">
        <v>0.112405</v>
      </c>
      <c r="R450" s="212">
        <f>Q450*H450</f>
        <v>0.33721500000000004</v>
      </c>
      <c r="S450" s="212">
        <v>0</v>
      </c>
      <c r="T450" s="213">
        <f>S450*H450</f>
        <v>0</v>
      </c>
      <c r="AR450" s="25" t="s">
        <v>154</v>
      </c>
      <c r="AT450" s="25" t="s">
        <v>149</v>
      </c>
      <c r="AU450" s="25" t="s">
        <v>85</v>
      </c>
      <c r="AY450" s="25" t="s">
        <v>146</v>
      </c>
      <c r="BE450" s="214">
        <f>IF(N450="základní",J450,0)</f>
        <v>0</v>
      </c>
      <c r="BF450" s="214">
        <f>IF(N450="snížená",J450,0)</f>
        <v>0</v>
      </c>
      <c r="BG450" s="214">
        <f>IF(N450="zákl. přenesená",J450,0)</f>
        <v>0</v>
      </c>
      <c r="BH450" s="214">
        <f>IF(N450="sníž. přenesená",J450,0)</f>
        <v>0</v>
      </c>
      <c r="BI450" s="214">
        <f>IF(N450="nulová",J450,0)</f>
        <v>0</v>
      </c>
      <c r="BJ450" s="25" t="s">
        <v>24</v>
      </c>
      <c r="BK450" s="214">
        <f>ROUND(I450*H450,2)</f>
        <v>0</v>
      </c>
      <c r="BL450" s="25" t="s">
        <v>154</v>
      </c>
      <c r="BM450" s="25" t="s">
        <v>725</v>
      </c>
    </row>
    <row r="451" spans="2:65" s="1" customFormat="1" ht="94.5">
      <c r="B451" s="42"/>
      <c r="C451" s="64"/>
      <c r="D451" s="215" t="s">
        <v>156</v>
      </c>
      <c r="E451" s="64"/>
      <c r="F451" s="216" t="s">
        <v>726</v>
      </c>
      <c r="G451" s="64"/>
      <c r="H451" s="64"/>
      <c r="I451" s="173"/>
      <c r="J451" s="64"/>
      <c r="K451" s="64"/>
      <c r="L451" s="62"/>
      <c r="M451" s="217"/>
      <c r="N451" s="43"/>
      <c r="O451" s="43"/>
      <c r="P451" s="43"/>
      <c r="Q451" s="43"/>
      <c r="R451" s="43"/>
      <c r="S451" s="43"/>
      <c r="T451" s="79"/>
      <c r="AT451" s="25" t="s">
        <v>156</v>
      </c>
      <c r="AU451" s="25" t="s">
        <v>85</v>
      </c>
    </row>
    <row r="452" spans="2:65" s="12" customFormat="1" ht="13.5">
      <c r="B452" s="218"/>
      <c r="C452" s="219"/>
      <c r="D452" s="215" t="s">
        <v>158</v>
      </c>
      <c r="E452" s="220" t="s">
        <v>22</v>
      </c>
      <c r="F452" s="221" t="s">
        <v>581</v>
      </c>
      <c r="G452" s="219"/>
      <c r="H452" s="222" t="s">
        <v>22</v>
      </c>
      <c r="I452" s="223"/>
      <c r="J452" s="219"/>
      <c r="K452" s="219"/>
      <c r="L452" s="224"/>
      <c r="M452" s="225"/>
      <c r="N452" s="226"/>
      <c r="O452" s="226"/>
      <c r="P452" s="226"/>
      <c r="Q452" s="226"/>
      <c r="R452" s="226"/>
      <c r="S452" s="226"/>
      <c r="T452" s="227"/>
      <c r="AT452" s="228" t="s">
        <v>158</v>
      </c>
      <c r="AU452" s="228" t="s">
        <v>85</v>
      </c>
      <c r="AV452" s="12" t="s">
        <v>24</v>
      </c>
      <c r="AW452" s="12" t="s">
        <v>39</v>
      </c>
      <c r="AX452" s="12" t="s">
        <v>76</v>
      </c>
      <c r="AY452" s="228" t="s">
        <v>146</v>
      </c>
    </row>
    <row r="453" spans="2:65" s="13" customFormat="1" ht="13.5">
      <c r="B453" s="229"/>
      <c r="C453" s="230"/>
      <c r="D453" s="215" t="s">
        <v>158</v>
      </c>
      <c r="E453" s="231" t="s">
        <v>22</v>
      </c>
      <c r="F453" s="232" t="s">
        <v>712</v>
      </c>
      <c r="G453" s="230"/>
      <c r="H453" s="233">
        <v>2</v>
      </c>
      <c r="I453" s="234"/>
      <c r="J453" s="230"/>
      <c r="K453" s="230"/>
      <c r="L453" s="235"/>
      <c r="M453" s="236"/>
      <c r="N453" s="237"/>
      <c r="O453" s="237"/>
      <c r="P453" s="237"/>
      <c r="Q453" s="237"/>
      <c r="R453" s="237"/>
      <c r="S453" s="237"/>
      <c r="T453" s="238"/>
      <c r="AT453" s="239" t="s">
        <v>158</v>
      </c>
      <c r="AU453" s="239" t="s">
        <v>85</v>
      </c>
      <c r="AV453" s="13" t="s">
        <v>85</v>
      </c>
      <c r="AW453" s="13" t="s">
        <v>39</v>
      </c>
      <c r="AX453" s="13" t="s">
        <v>76</v>
      </c>
      <c r="AY453" s="239" t="s">
        <v>146</v>
      </c>
    </row>
    <row r="454" spans="2:65" s="13" customFormat="1" ht="13.5">
      <c r="B454" s="229"/>
      <c r="C454" s="230"/>
      <c r="D454" s="215" t="s">
        <v>158</v>
      </c>
      <c r="E454" s="231" t="s">
        <v>22</v>
      </c>
      <c r="F454" s="232" t="s">
        <v>713</v>
      </c>
      <c r="G454" s="230"/>
      <c r="H454" s="233">
        <v>1</v>
      </c>
      <c r="I454" s="234"/>
      <c r="J454" s="230"/>
      <c r="K454" s="230"/>
      <c r="L454" s="235"/>
      <c r="M454" s="236"/>
      <c r="N454" s="237"/>
      <c r="O454" s="237"/>
      <c r="P454" s="237"/>
      <c r="Q454" s="237"/>
      <c r="R454" s="237"/>
      <c r="S454" s="237"/>
      <c r="T454" s="238"/>
      <c r="AT454" s="239" t="s">
        <v>158</v>
      </c>
      <c r="AU454" s="239" t="s">
        <v>85</v>
      </c>
      <c r="AV454" s="13" t="s">
        <v>85</v>
      </c>
      <c r="AW454" s="13" t="s">
        <v>39</v>
      </c>
      <c r="AX454" s="13" t="s">
        <v>76</v>
      </c>
      <c r="AY454" s="239" t="s">
        <v>146</v>
      </c>
    </row>
    <row r="455" spans="2:65" s="14" customFormat="1" ht="13.5">
      <c r="B455" s="240"/>
      <c r="C455" s="241"/>
      <c r="D455" s="242" t="s">
        <v>158</v>
      </c>
      <c r="E455" s="243" t="s">
        <v>22</v>
      </c>
      <c r="F455" s="244" t="s">
        <v>162</v>
      </c>
      <c r="G455" s="241"/>
      <c r="H455" s="245">
        <v>3</v>
      </c>
      <c r="I455" s="246"/>
      <c r="J455" s="241"/>
      <c r="K455" s="241"/>
      <c r="L455" s="247"/>
      <c r="M455" s="248"/>
      <c r="N455" s="249"/>
      <c r="O455" s="249"/>
      <c r="P455" s="249"/>
      <c r="Q455" s="249"/>
      <c r="R455" s="249"/>
      <c r="S455" s="249"/>
      <c r="T455" s="250"/>
      <c r="AT455" s="251" t="s">
        <v>158</v>
      </c>
      <c r="AU455" s="251" t="s">
        <v>85</v>
      </c>
      <c r="AV455" s="14" t="s">
        <v>154</v>
      </c>
      <c r="AW455" s="14" t="s">
        <v>39</v>
      </c>
      <c r="AX455" s="14" t="s">
        <v>24</v>
      </c>
      <c r="AY455" s="251" t="s">
        <v>146</v>
      </c>
    </row>
    <row r="456" spans="2:65" s="1" customFormat="1" ht="22.5" customHeight="1">
      <c r="B456" s="42"/>
      <c r="C456" s="263" t="s">
        <v>727</v>
      </c>
      <c r="D456" s="263" t="s">
        <v>411</v>
      </c>
      <c r="E456" s="264" t="s">
        <v>728</v>
      </c>
      <c r="F456" s="265" t="s">
        <v>729</v>
      </c>
      <c r="G456" s="266" t="s">
        <v>152</v>
      </c>
      <c r="H456" s="267">
        <v>3</v>
      </c>
      <c r="I456" s="268"/>
      <c r="J456" s="269">
        <f>ROUND(I456*H456,2)</f>
        <v>0</v>
      </c>
      <c r="K456" s="265" t="s">
        <v>153</v>
      </c>
      <c r="L456" s="270"/>
      <c r="M456" s="271" t="s">
        <v>22</v>
      </c>
      <c r="N456" s="272" t="s">
        <v>47</v>
      </c>
      <c r="O456" s="43"/>
      <c r="P456" s="212">
        <f>O456*H456</f>
        <v>0</v>
      </c>
      <c r="Q456" s="212">
        <v>2.5000000000000001E-3</v>
      </c>
      <c r="R456" s="212">
        <f>Q456*H456</f>
        <v>7.4999999999999997E-3</v>
      </c>
      <c r="S456" s="212">
        <v>0</v>
      </c>
      <c r="T456" s="213">
        <f>S456*H456</f>
        <v>0</v>
      </c>
      <c r="AR456" s="25" t="s">
        <v>193</v>
      </c>
      <c r="AT456" s="25" t="s">
        <v>411</v>
      </c>
      <c r="AU456" s="25" t="s">
        <v>85</v>
      </c>
      <c r="AY456" s="25" t="s">
        <v>146</v>
      </c>
      <c r="BE456" s="214">
        <f>IF(N456="základní",J456,0)</f>
        <v>0</v>
      </c>
      <c r="BF456" s="214">
        <f>IF(N456="snížená",J456,0)</f>
        <v>0</v>
      </c>
      <c r="BG456" s="214">
        <f>IF(N456="zákl. přenesená",J456,0)</f>
        <v>0</v>
      </c>
      <c r="BH456" s="214">
        <f>IF(N456="sníž. přenesená",J456,0)</f>
        <v>0</v>
      </c>
      <c r="BI456" s="214">
        <f>IF(N456="nulová",J456,0)</f>
        <v>0</v>
      </c>
      <c r="BJ456" s="25" t="s">
        <v>24</v>
      </c>
      <c r="BK456" s="214">
        <f>ROUND(I456*H456,2)</f>
        <v>0</v>
      </c>
      <c r="BL456" s="25" t="s">
        <v>154</v>
      </c>
      <c r="BM456" s="25" t="s">
        <v>730</v>
      </c>
    </row>
    <row r="457" spans="2:65" s="1" customFormat="1" ht="22.5" customHeight="1">
      <c r="B457" s="42"/>
      <c r="C457" s="263" t="s">
        <v>731</v>
      </c>
      <c r="D457" s="263" t="s">
        <v>411</v>
      </c>
      <c r="E457" s="264" t="s">
        <v>732</v>
      </c>
      <c r="F457" s="265" t="s">
        <v>733</v>
      </c>
      <c r="G457" s="266" t="s">
        <v>152</v>
      </c>
      <c r="H457" s="267">
        <v>4</v>
      </c>
      <c r="I457" s="268"/>
      <c r="J457" s="269">
        <f>ROUND(I457*H457,2)</f>
        <v>0</v>
      </c>
      <c r="K457" s="265" t="s">
        <v>153</v>
      </c>
      <c r="L457" s="270"/>
      <c r="M457" s="271" t="s">
        <v>22</v>
      </c>
      <c r="N457" s="272" t="s">
        <v>47</v>
      </c>
      <c r="O457" s="43"/>
      <c r="P457" s="212">
        <f>O457*H457</f>
        <v>0</v>
      </c>
      <c r="Q457" s="212">
        <v>3.5E-4</v>
      </c>
      <c r="R457" s="212">
        <f>Q457*H457</f>
        <v>1.4E-3</v>
      </c>
      <c r="S457" s="212">
        <v>0</v>
      </c>
      <c r="T457" s="213">
        <f>S457*H457</f>
        <v>0</v>
      </c>
      <c r="AR457" s="25" t="s">
        <v>193</v>
      </c>
      <c r="AT457" s="25" t="s">
        <v>411</v>
      </c>
      <c r="AU457" s="25" t="s">
        <v>85</v>
      </c>
      <c r="AY457" s="25" t="s">
        <v>146</v>
      </c>
      <c r="BE457" s="214">
        <f>IF(N457="základní",J457,0)</f>
        <v>0</v>
      </c>
      <c r="BF457" s="214">
        <f>IF(N457="snížená",J457,0)</f>
        <v>0</v>
      </c>
      <c r="BG457" s="214">
        <f>IF(N457="zákl. přenesená",J457,0)</f>
        <v>0</v>
      </c>
      <c r="BH457" s="214">
        <f>IF(N457="sníž. přenesená",J457,0)</f>
        <v>0</v>
      </c>
      <c r="BI457" s="214">
        <f>IF(N457="nulová",J457,0)</f>
        <v>0</v>
      </c>
      <c r="BJ457" s="25" t="s">
        <v>24</v>
      </c>
      <c r="BK457" s="214">
        <f>ROUND(I457*H457,2)</f>
        <v>0</v>
      </c>
      <c r="BL457" s="25" t="s">
        <v>154</v>
      </c>
      <c r="BM457" s="25" t="s">
        <v>734</v>
      </c>
    </row>
    <row r="458" spans="2:65" s="13" customFormat="1" ht="13.5">
      <c r="B458" s="229"/>
      <c r="C458" s="230"/>
      <c r="D458" s="215" t="s">
        <v>158</v>
      </c>
      <c r="E458" s="231" t="s">
        <v>22</v>
      </c>
      <c r="F458" s="232" t="s">
        <v>735</v>
      </c>
      <c r="G458" s="230"/>
      <c r="H458" s="233">
        <v>3</v>
      </c>
      <c r="I458" s="234"/>
      <c r="J458" s="230"/>
      <c r="K458" s="230"/>
      <c r="L458" s="235"/>
      <c r="M458" s="236"/>
      <c r="N458" s="237"/>
      <c r="O458" s="237"/>
      <c r="P458" s="237"/>
      <c r="Q458" s="237"/>
      <c r="R458" s="237"/>
      <c r="S458" s="237"/>
      <c r="T458" s="238"/>
      <c r="AT458" s="239" t="s">
        <v>158</v>
      </c>
      <c r="AU458" s="239" t="s">
        <v>85</v>
      </c>
      <c r="AV458" s="13" t="s">
        <v>85</v>
      </c>
      <c r="AW458" s="13" t="s">
        <v>39</v>
      </c>
      <c r="AX458" s="13" t="s">
        <v>76</v>
      </c>
      <c r="AY458" s="239" t="s">
        <v>146</v>
      </c>
    </row>
    <row r="459" spans="2:65" s="13" customFormat="1" ht="13.5">
      <c r="B459" s="229"/>
      <c r="C459" s="230"/>
      <c r="D459" s="215" t="s">
        <v>158</v>
      </c>
      <c r="E459" s="231" t="s">
        <v>22</v>
      </c>
      <c r="F459" s="232" t="s">
        <v>736</v>
      </c>
      <c r="G459" s="230"/>
      <c r="H459" s="233">
        <v>1</v>
      </c>
      <c r="I459" s="234"/>
      <c r="J459" s="230"/>
      <c r="K459" s="230"/>
      <c r="L459" s="235"/>
      <c r="M459" s="236"/>
      <c r="N459" s="237"/>
      <c r="O459" s="237"/>
      <c r="P459" s="237"/>
      <c r="Q459" s="237"/>
      <c r="R459" s="237"/>
      <c r="S459" s="237"/>
      <c r="T459" s="238"/>
      <c r="AT459" s="239" t="s">
        <v>158</v>
      </c>
      <c r="AU459" s="239" t="s">
        <v>85</v>
      </c>
      <c r="AV459" s="13" t="s">
        <v>85</v>
      </c>
      <c r="AW459" s="13" t="s">
        <v>39</v>
      </c>
      <c r="AX459" s="13" t="s">
        <v>76</v>
      </c>
      <c r="AY459" s="239" t="s">
        <v>146</v>
      </c>
    </row>
    <row r="460" spans="2:65" s="14" customFormat="1" ht="13.5">
      <c r="B460" s="240"/>
      <c r="C460" s="241"/>
      <c r="D460" s="242" t="s">
        <v>158</v>
      </c>
      <c r="E460" s="243" t="s">
        <v>22</v>
      </c>
      <c r="F460" s="244" t="s">
        <v>162</v>
      </c>
      <c r="G460" s="241"/>
      <c r="H460" s="245">
        <v>4</v>
      </c>
      <c r="I460" s="246"/>
      <c r="J460" s="241"/>
      <c r="K460" s="241"/>
      <c r="L460" s="247"/>
      <c r="M460" s="248"/>
      <c r="N460" s="249"/>
      <c r="O460" s="249"/>
      <c r="P460" s="249"/>
      <c r="Q460" s="249"/>
      <c r="R460" s="249"/>
      <c r="S460" s="249"/>
      <c r="T460" s="250"/>
      <c r="AT460" s="251" t="s">
        <v>158</v>
      </c>
      <c r="AU460" s="251" t="s">
        <v>85</v>
      </c>
      <c r="AV460" s="14" t="s">
        <v>154</v>
      </c>
      <c r="AW460" s="14" t="s">
        <v>39</v>
      </c>
      <c r="AX460" s="14" t="s">
        <v>24</v>
      </c>
      <c r="AY460" s="251" t="s">
        <v>146</v>
      </c>
    </row>
    <row r="461" spans="2:65" s="1" customFormat="1" ht="44.25" customHeight="1">
      <c r="B461" s="42"/>
      <c r="C461" s="203" t="s">
        <v>737</v>
      </c>
      <c r="D461" s="203" t="s">
        <v>149</v>
      </c>
      <c r="E461" s="204" t="s">
        <v>738</v>
      </c>
      <c r="F461" s="205" t="s">
        <v>739</v>
      </c>
      <c r="G461" s="206" t="s">
        <v>527</v>
      </c>
      <c r="H461" s="207">
        <v>254</v>
      </c>
      <c r="I461" s="208"/>
      <c r="J461" s="209">
        <f>ROUND(I461*H461,2)</f>
        <v>0</v>
      </c>
      <c r="K461" s="205" t="s">
        <v>153</v>
      </c>
      <c r="L461" s="62"/>
      <c r="M461" s="210" t="s">
        <v>22</v>
      </c>
      <c r="N461" s="211" t="s">
        <v>47</v>
      </c>
      <c r="O461" s="43"/>
      <c r="P461" s="212">
        <f>O461*H461</f>
        <v>0</v>
      </c>
      <c r="Q461" s="212">
        <v>0.15539952000000001</v>
      </c>
      <c r="R461" s="212">
        <f>Q461*H461</f>
        <v>39.471478080000004</v>
      </c>
      <c r="S461" s="212">
        <v>0</v>
      </c>
      <c r="T461" s="213">
        <f>S461*H461</f>
        <v>0</v>
      </c>
      <c r="AR461" s="25" t="s">
        <v>154</v>
      </c>
      <c r="AT461" s="25" t="s">
        <v>149</v>
      </c>
      <c r="AU461" s="25" t="s">
        <v>85</v>
      </c>
      <c r="AY461" s="25" t="s">
        <v>146</v>
      </c>
      <c r="BE461" s="214">
        <f>IF(N461="základní",J461,0)</f>
        <v>0</v>
      </c>
      <c r="BF461" s="214">
        <f>IF(N461="snížená",J461,0)</f>
        <v>0</v>
      </c>
      <c r="BG461" s="214">
        <f>IF(N461="zákl. přenesená",J461,0)</f>
        <v>0</v>
      </c>
      <c r="BH461" s="214">
        <f>IF(N461="sníž. přenesená",J461,0)</f>
        <v>0</v>
      </c>
      <c r="BI461" s="214">
        <f>IF(N461="nulová",J461,0)</f>
        <v>0</v>
      </c>
      <c r="BJ461" s="25" t="s">
        <v>24</v>
      </c>
      <c r="BK461" s="214">
        <f>ROUND(I461*H461,2)</f>
        <v>0</v>
      </c>
      <c r="BL461" s="25" t="s">
        <v>154</v>
      </c>
      <c r="BM461" s="25" t="s">
        <v>740</v>
      </c>
    </row>
    <row r="462" spans="2:65" s="1" customFormat="1" ht="94.5">
      <c r="B462" s="42"/>
      <c r="C462" s="64"/>
      <c r="D462" s="215" t="s">
        <v>156</v>
      </c>
      <c r="E462" s="64"/>
      <c r="F462" s="216" t="s">
        <v>741</v>
      </c>
      <c r="G462" s="64"/>
      <c r="H462" s="64"/>
      <c r="I462" s="173"/>
      <c r="J462" s="64"/>
      <c r="K462" s="64"/>
      <c r="L462" s="62"/>
      <c r="M462" s="217"/>
      <c r="N462" s="43"/>
      <c r="O462" s="43"/>
      <c r="P462" s="43"/>
      <c r="Q462" s="43"/>
      <c r="R462" s="43"/>
      <c r="S462" s="43"/>
      <c r="T462" s="79"/>
      <c r="AT462" s="25" t="s">
        <v>156</v>
      </c>
      <c r="AU462" s="25" t="s">
        <v>85</v>
      </c>
    </row>
    <row r="463" spans="2:65" s="12" customFormat="1" ht="13.5">
      <c r="B463" s="218"/>
      <c r="C463" s="219"/>
      <c r="D463" s="215" t="s">
        <v>158</v>
      </c>
      <c r="E463" s="220" t="s">
        <v>22</v>
      </c>
      <c r="F463" s="221" t="s">
        <v>405</v>
      </c>
      <c r="G463" s="219"/>
      <c r="H463" s="222" t="s">
        <v>22</v>
      </c>
      <c r="I463" s="223"/>
      <c r="J463" s="219"/>
      <c r="K463" s="219"/>
      <c r="L463" s="224"/>
      <c r="M463" s="225"/>
      <c r="N463" s="226"/>
      <c r="O463" s="226"/>
      <c r="P463" s="226"/>
      <c r="Q463" s="226"/>
      <c r="R463" s="226"/>
      <c r="S463" s="226"/>
      <c r="T463" s="227"/>
      <c r="AT463" s="228" t="s">
        <v>158</v>
      </c>
      <c r="AU463" s="228" t="s">
        <v>85</v>
      </c>
      <c r="AV463" s="12" t="s">
        <v>24</v>
      </c>
      <c r="AW463" s="12" t="s">
        <v>39</v>
      </c>
      <c r="AX463" s="12" t="s">
        <v>76</v>
      </c>
      <c r="AY463" s="228" t="s">
        <v>146</v>
      </c>
    </row>
    <row r="464" spans="2:65" s="13" customFormat="1" ht="13.5">
      <c r="B464" s="229"/>
      <c r="C464" s="230"/>
      <c r="D464" s="215" t="s">
        <v>158</v>
      </c>
      <c r="E464" s="231" t="s">
        <v>22</v>
      </c>
      <c r="F464" s="232" t="s">
        <v>742</v>
      </c>
      <c r="G464" s="230"/>
      <c r="H464" s="233">
        <v>227</v>
      </c>
      <c r="I464" s="234"/>
      <c r="J464" s="230"/>
      <c r="K464" s="230"/>
      <c r="L464" s="235"/>
      <c r="M464" s="236"/>
      <c r="N464" s="237"/>
      <c r="O464" s="237"/>
      <c r="P464" s="237"/>
      <c r="Q464" s="237"/>
      <c r="R464" s="237"/>
      <c r="S464" s="237"/>
      <c r="T464" s="238"/>
      <c r="AT464" s="239" t="s">
        <v>158</v>
      </c>
      <c r="AU464" s="239" t="s">
        <v>85</v>
      </c>
      <c r="AV464" s="13" t="s">
        <v>85</v>
      </c>
      <c r="AW464" s="13" t="s">
        <v>39</v>
      </c>
      <c r="AX464" s="13" t="s">
        <v>76</v>
      </c>
      <c r="AY464" s="239" t="s">
        <v>146</v>
      </c>
    </row>
    <row r="465" spans="2:65" s="13" customFormat="1" ht="13.5">
      <c r="B465" s="229"/>
      <c r="C465" s="230"/>
      <c r="D465" s="215" t="s">
        <v>158</v>
      </c>
      <c r="E465" s="231" t="s">
        <v>22</v>
      </c>
      <c r="F465" s="232" t="s">
        <v>743</v>
      </c>
      <c r="G465" s="230"/>
      <c r="H465" s="233">
        <v>19</v>
      </c>
      <c r="I465" s="234"/>
      <c r="J465" s="230"/>
      <c r="K465" s="230"/>
      <c r="L465" s="235"/>
      <c r="M465" s="236"/>
      <c r="N465" s="237"/>
      <c r="O465" s="237"/>
      <c r="P465" s="237"/>
      <c r="Q465" s="237"/>
      <c r="R465" s="237"/>
      <c r="S465" s="237"/>
      <c r="T465" s="238"/>
      <c r="AT465" s="239" t="s">
        <v>158</v>
      </c>
      <c r="AU465" s="239" t="s">
        <v>85</v>
      </c>
      <c r="AV465" s="13" t="s">
        <v>85</v>
      </c>
      <c r="AW465" s="13" t="s">
        <v>39</v>
      </c>
      <c r="AX465" s="13" t="s">
        <v>76</v>
      </c>
      <c r="AY465" s="239" t="s">
        <v>146</v>
      </c>
    </row>
    <row r="466" spans="2:65" s="13" customFormat="1" ht="13.5">
      <c r="B466" s="229"/>
      <c r="C466" s="230"/>
      <c r="D466" s="215" t="s">
        <v>158</v>
      </c>
      <c r="E466" s="231" t="s">
        <v>22</v>
      </c>
      <c r="F466" s="232" t="s">
        <v>744</v>
      </c>
      <c r="G466" s="230"/>
      <c r="H466" s="233">
        <v>8</v>
      </c>
      <c r="I466" s="234"/>
      <c r="J466" s="230"/>
      <c r="K466" s="230"/>
      <c r="L466" s="235"/>
      <c r="M466" s="236"/>
      <c r="N466" s="237"/>
      <c r="O466" s="237"/>
      <c r="P466" s="237"/>
      <c r="Q466" s="237"/>
      <c r="R466" s="237"/>
      <c r="S466" s="237"/>
      <c r="T466" s="238"/>
      <c r="AT466" s="239" t="s">
        <v>158</v>
      </c>
      <c r="AU466" s="239" t="s">
        <v>85</v>
      </c>
      <c r="AV466" s="13" t="s">
        <v>85</v>
      </c>
      <c r="AW466" s="13" t="s">
        <v>39</v>
      </c>
      <c r="AX466" s="13" t="s">
        <v>76</v>
      </c>
      <c r="AY466" s="239" t="s">
        <v>146</v>
      </c>
    </row>
    <row r="467" spans="2:65" s="14" customFormat="1" ht="13.5">
      <c r="B467" s="240"/>
      <c r="C467" s="241"/>
      <c r="D467" s="242" t="s">
        <v>158</v>
      </c>
      <c r="E467" s="243" t="s">
        <v>22</v>
      </c>
      <c r="F467" s="244" t="s">
        <v>162</v>
      </c>
      <c r="G467" s="241"/>
      <c r="H467" s="245">
        <v>254</v>
      </c>
      <c r="I467" s="246"/>
      <c r="J467" s="241"/>
      <c r="K467" s="241"/>
      <c r="L467" s="247"/>
      <c r="M467" s="248"/>
      <c r="N467" s="249"/>
      <c r="O467" s="249"/>
      <c r="P467" s="249"/>
      <c r="Q467" s="249"/>
      <c r="R467" s="249"/>
      <c r="S467" s="249"/>
      <c r="T467" s="250"/>
      <c r="AT467" s="251" t="s">
        <v>158</v>
      </c>
      <c r="AU467" s="251" t="s">
        <v>85</v>
      </c>
      <c r="AV467" s="14" t="s">
        <v>154</v>
      </c>
      <c r="AW467" s="14" t="s">
        <v>39</v>
      </c>
      <c r="AX467" s="14" t="s">
        <v>24</v>
      </c>
      <c r="AY467" s="251" t="s">
        <v>146</v>
      </c>
    </row>
    <row r="468" spans="2:65" s="1" customFormat="1" ht="22.5" customHeight="1">
      <c r="B468" s="42"/>
      <c r="C468" s="263" t="s">
        <v>745</v>
      </c>
      <c r="D468" s="263" t="s">
        <v>411</v>
      </c>
      <c r="E468" s="264" t="s">
        <v>746</v>
      </c>
      <c r="F468" s="265" t="s">
        <v>747</v>
      </c>
      <c r="G468" s="266" t="s">
        <v>152</v>
      </c>
      <c r="H468" s="267">
        <v>230</v>
      </c>
      <c r="I468" s="268"/>
      <c r="J468" s="269">
        <f>ROUND(I468*H468,2)</f>
        <v>0</v>
      </c>
      <c r="K468" s="265" t="s">
        <v>153</v>
      </c>
      <c r="L468" s="270"/>
      <c r="M468" s="271" t="s">
        <v>22</v>
      </c>
      <c r="N468" s="272" t="s">
        <v>47</v>
      </c>
      <c r="O468" s="43"/>
      <c r="P468" s="212">
        <f>O468*H468</f>
        <v>0</v>
      </c>
      <c r="Q468" s="212">
        <v>8.2100000000000006E-2</v>
      </c>
      <c r="R468" s="212">
        <f>Q468*H468</f>
        <v>18.883000000000003</v>
      </c>
      <c r="S468" s="212">
        <v>0</v>
      </c>
      <c r="T468" s="213">
        <f>S468*H468</f>
        <v>0</v>
      </c>
      <c r="AR468" s="25" t="s">
        <v>193</v>
      </c>
      <c r="AT468" s="25" t="s">
        <v>411</v>
      </c>
      <c r="AU468" s="25" t="s">
        <v>85</v>
      </c>
      <c r="AY468" s="25" t="s">
        <v>146</v>
      </c>
      <c r="BE468" s="214">
        <f>IF(N468="základní",J468,0)</f>
        <v>0</v>
      </c>
      <c r="BF468" s="214">
        <f>IF(N468="snížená",J468,0)</f>
        <v>0</v>
      </c>
      <c r="BG468" s="214">
        <f>IF(N468="zákl. přenesená",J468,0)</f>
        <v>0</v>
      </c>
      <c r="BH468" s="214">
        <f>IF(N468="sníž. přenesená",J468,0)</f>
        <v>0</v>
      </c>
      <c r="BI468" s="214">
        <f>IF(N468="nulová",J468,0)</f>
        <v>0</v>
      </c>
      <c r="BJ468" s="25" t="s">
        <v>24</v>
      </c>
      <c r="BK468" s="214">
        <f>ROUND(I468*H468,2)</f>
        <v>0</v>
      </c>
      <c r="BL468" s="25" t="s">
        <v>154</v>
      </c>
      <c r="BM468" s="25" t="s">
        <v>748</v>
      </c>
    </row>
    <row r="469" spans="2:65" s="13" customFormat="1" ht="13.5">
      <c r="B469" s="229"/>
      <c r="C469" s="230"/>
      <c r="D469" s="242" t="s">
        <v>158</v>
      </c>
      <c r="E469" s="252" t="s">
        <v>22</v>
      </c>
      <c r="F469" s="253" t="s">
        <v>749</v>
      </c>
      <c r="G469" s="230"/>
      <c r="H469" s="254">
        <v>230</v>
      </c>
      <c r="I469" s="234"/>
      <c r="J469" s="230"/>
      <c r="K469" s="230"/>
      <c r="L469" s="235"/>
      <c r="M469" s="236"/>
      <c r="N469" s="237"/>
      <c r="O469" s="237"/>
      <c r="P469" s="237"/>
      <c r="Q469" s="237"/>
      <c r="R469" s="237"/>
      <c r="S469" s="237"/>
      <c r="T469" s="238"/>
      <c r="AT469" s="239" t="s">
        <v>158</v>
      </c>
      <c r="AU469" s="239" t="s">
        <v>85</v>
      </c>
      <c r="AV469" s="13" t="s">
        <v>85</v>
      </c>
      <c r="AW469" s="13" t="s">
        <v>39</v>
      </c>
      <c r="AX469" s="13" t="s">
        <v>24</v>
      </c>
      <c r="AY469" s="239" t="s">
        <v>146</v>
      </c>
    </row>
    <row r="470" spans="2:65" s="1" customFormat="1" ht="22.5" customHeight="1">
      <c r="B470" s="42"/>
      <c r="C470" s="263" t="s">
        <v>750</v>
      </c>
      <c r="D470" s="263" t="s">
        <v>411</v>
      </c>
      <c r="E470" s="264" t="s">
        <v>751</v>
      </c>
      <c r="F470" s="265" t="s">
        <v>752</v>
      </c>
      <c r="G470" s="266" t="s">
        <v>152</v>
      </c>
      <c r="H470" s="267">
        <v>19</v>
      </c>
      <c r="I470" s="268"/>
      <c r="J470" s="269">
        <f>ROUND(I470*H470,2)</f>
        <v>0</v>
      </c>
      <c r="K470" s="265" t="s">
        <v>153</v>
      </c>
      <c r="L470" s="270"/>
      <c r="M470" s="271" t="s">
        <v>22</v>
      </c>
      <c r="N470" s="272" t="s">
        <v>47</v>
      </c>
      <c r="O470" s="43"/>
      <c r="P470" s="212">
        <f>O470*H470</f>
        <v>0</v>
      </c>
      <c r="Q470" s="212">
        <v>4.8300000000000003E-2</v>
      </c>
      <c r="R470" s="212">
        <f>Q470*H470</f>
        <v>0.91770000000000007</v>
      </c>
      <c r="S470" s="212">
        <v>0</v>
      </c>
      <c r="T470" s="213">
        <f>S470*H470</f>
        <v>0</v>
      </c>
      <c r="AR470" s="25" t="s">
        <v>193</v>
      </c>
      <c r="AT470" s="25" t="s">
        <v>411</v>
      </c>
      <c r="AU470" s="25" t="s">
        <v>85</v>
      </c>
      <c r="AY470" s="25" t="s">
        <v>146</v>
      </c>
      <c r="BE470" s="214">
        <f>IF(N470="základní",J470,0)</f>
        <v>0</v>
      </c>
      <c r="BF470" s="214">
        <f>IF(N470="snížená",J470,0)</f>
        <v>0</v>
      </c>
      <c r="BG470" s="214">
        <f>IF(N470="zákl. přenesená",J470,0)</f>
        <v>0</v>
      </c>
      <c r="BH470" s="214">
        <f>IF(N470="sníž. přenesená",J470,0)</f>
        <v>0</v>
      </c>
      <c r="BI470" s="214">
        <f>IF(N470="nulová",J470,0)</f>
        <v>0</v>
      </c>
      <c r="BJ470" s="25" t="s">
        <v>24</v>
      </c>
      <c r="BK470" s="214">
        <f>ROUND(I470*H470,2)</f>
        <v>0</v>
      </c>
      <c r="BL470" s="25" t="s">
        <v>154</v>
      </c>
      <c r="BM470" s="25" t="s">
        <v>753</v>
      </c>
    </row>
    <row r="471" spans="2:65" s="13" customFormat="1" ht="13.5">
      <c r="B471" s="229"/>
      <c r="C471" s="230"/>
      <c r="D471" s="242" t="s">
        <v>158</v>
      </c>
      <c r="E471" s="252" t="s">
        <v>22</v>
      </c>
      <c r="F471" s="253" t="s">
        <v>754</v>
      </c>
      <c r="G471" s="230"/>
      <c r="H471" s="254">
        <v>19</v>
      </c>
      <c r="I471" s="234"/>
      <c r="J471" s="230"/>
      <c r="K471" s="230"/>
      <c r="L471" s="235"/>
      <c r="M471" s="236"/>
      <c r="N471" s="237"/>
      <c r="O471" s="237"/>
      <c r="P471" s="237"/>
      <c r="Q471" s="237"/>
      <c r="R471" s="237"/>
      <c r="S471" s="237"/>
      <c r="T471" s="238"/>
      <c r="AT471" s="239" t="s">
        <v>158</v>
      </c>
      <c r="AU471" s="239" t="s">
        <v>85</v>
      </c>
      <c r="AV471" s="13" t="s">
        <v>85</v>
      </c>
      <c r="AW471" s="13" t="s">
        <v>39</v>
      </c>
      <c r="AX471" s="13" t="s">
        <v>24</v>
      </c>
      <c r="AY471" s="239" t="s">
        <v>146</v>
      </c>
    </row>
    <row r="472" spans="2:65" s="1" customFormat="1" ht="22.5" customHeight="1">
      <c r="B472" s="42"/>
      <c r="C472" s="263" t="s">
        <v>755</v>
      </c>
      <c r="D472" s="263" t="s">
        <v>411</v>
      </c>
      <c r="E472" s="264" t="s">
        <v>756</v>
      </c>
      <c r="F472" s="265" t="s">
        <v>757</v>
      </c>
      <c r="G472" s="266" t="s">
        <v>152</v>
      </c>
      <c r="H472" s="267">
        <v>8</v>
      </c>
      <c r="I472" s="268"/>
      <c r="J472" s="269">
        <f>ROUND(I472*H472,2)</f>
        <v>0</v>
      </c>
      <c r="K472" s="265" t="s">
        <v>153</v>
      </c>
      <c r="L472" s="270"/>
      <c r="M472" s="271" t="s">
        <v>22</v>
      </c>
      <c r="N472" s="272" t="s">
        <v>47</v>
      </c>
      <c r="O472" s="43"/>
      <c r="P472" s="212">
        <f>O472*H472</f>
        <v>0</v>
      </c>
      <c r="Q472" s="212">
        <v>6.4000000000000001E-2</v>
      </c>
      <c r="R472" s="212">
        <f>Q472*H472</f>
        <v>0.51200000000000001</v>
      </c>
      <c r="S472" s="212">
        <v>0</v>
      </c>
      <c r="T472" s="213">
        <f>S472*H472</f>
        <v>0</v>
      </c>
      <c r="AR472" s="25" t="s">
        <v>193</v>
      </c>
      <c r="AT472" s="25" t="s">
        <v>411</v>
      </c>
      <c r="AU472" s="25" t="s">
        <v>85</v>
      </c>
      <c r="AY472" s="25" t="s">
        <v>146</v>
      </c>
      <c r="BE472" s="214">
        <f>IF(N472="základní",J472,0)</f>
        <v>0</v>
      </c>
      <c r="BF472" s="214">
        <f>IF(N472="snížená",J472,0)</f>
        <v>0</v>
      </c>
      <c r="BG472" s="214">
        <f>IF(N472="zákl. přenesená",J472,0)</f>
        <v>0</v>
      </c>
      <c r="BH472" s="214">
        <f>IF(N472="sníž. přenesená",J472,0)</f>
        <v>0</v>
      </c>
      <c r="BI472" s="214">
        <f>IF(N472="nulová",J472,0)</f>
        <v>0</v>
      </c>
      <c r="BJ472" s="25" t="s">
        <v>24</v>
      </c>
      <c r="BK472" s="214">
        <f>ROUND(I472*H472,2)</f>
        <v>0</v>
      </c>
      <c r="BL472" s="25" t="s">
        <v>154</v>
      </c>
      <c r="BM472" s="25" t="s">
        <v>758</v>
      </c>
    </row>
    <row r="473" spans="2:65" s="13" customFormat="1" ht="13.5">
      <c r="B473" s="229"/>
      <c r="C473" s="230"/>
      <c r="D473" s="242" t="s">
        <v>158</v>
      </c>
      <c r="E473" s="252" t="s">
        <v>22</v>
      </c>
      <c r="F473" s="253" t="s">
        <v>759</v>
      </c>
      <c r="G473" s="230"/>
      <c r="H473" s="254">
        <v>8</v>
      </c>
      <c r="I473" s="234"/>
      <c r="J473" s="230"/>
      <c r="K473" s="230"/>
      <c r="L473" s="235"/>
      <c r="M473" s="236"/>
      <c r="N473" s="237"/>
      <c r="O473" s="237"/>
      <c r="P473" s="237"/>
      <c r="Q473" s="237"/>
      <c r="R473" s="237"/>
      <c r="S473" s="237"/>
      <c r="T473" s="238"/>
      <c r="AT473" s="239" t="s">
        <v>158</v>
      </c>
      <c r="AU473" s="239" t="s">
        <v>85</v>
      </c>
      <c r="AV473" s="13" t="s">
        <v>85</v>
      </c>
      <c r="AW473" s="13" t="s">
        <v>39</v>
      </c>
      <c r="AX473" s="13" t="s">
        <v>24</v>
      </c>
      <c r="AY473" s="239" t="s">
        <v>146</v>
      </c>
    </row>
    <row r="474" spans="2:65" s="1" customFormat="1" ht="44.25" customHeight="1">
      <c r="B474" s="42"/>
      <c r="C474" s="203" t="s">
        <v>760</v>
      </c>
      <c r="D474" s="203" t="s">
        <v>149</v>
      </c>
      <c r="E474" s="204" t="s">
        <v>761</v>
      </c>
      <c r="F474" s="205" t="s">
        <v>762</v>
      </c>
      <c r="G474" s="206" t="s">
        <v>527</v>
      </c>
      <c r="H474" s="207">
        <v>639</v>
      </c>
      <c r="I474" s="208"/>
      <c r="J474" s="209">
        <f>ROUND(I474*H474,2)</f>
        <v>0</v>
      </c>
      <c r="K474" s="205" t="s">
        <v>153</v>
      </c>
      <c r="L474" s="62"/>
      <c r="M474" s="210" t="s">
        <v>22</v>
      </c>
      <c r="N474" s="211" t="s">
        <v>47</v>
      </c>
      <c r="O474" s="43"/>
      <c r="P474" s="212">
        <f>O474*H474</f>
        <v>0</v>
      </c>
      <c r="Q474" s="212">
        <v>0.12949959999999999</v>
      </c>
      <c r="R474" s="212">
        <f>Q474*H474</f>
        <v>82.7502444</v>
      </c>
      <c r="S474" s="212">
        <v>0</v>
      </c>
      <c r="T474" s="213">
        <f>S474*H474</f>
        <v>0</v>
      </c>
      <c r="AR474" s="25" t="s">
        <v>154</v>
      </c>
      <c r="AT474" s="25" t="s">
        <v>149</v>
      </c>
      <c r="AU474" s="25" t="s">
        <v>85</v>
      </c>
      <c r="AY474" s="25" t="s">
        <v>146</v>
      </c>
      <c r="BE474" s="214">
        <f>IF(N474="základní",J474,0)</f>
        <v>0</v>
      </c>
      <c r="BF474" s="214">
        <f>IF(N474="snížená",J474,0)</f>
        <v>0</v>
      </c>
      <c r="BG474" s="214">
        <f>IF(N474="zákl. přenesená",J474,0)</f>
        <v>0</v>
      </c>
      <c r="BH474" s="214">
        <f>IF(N474="sníž. přenesená",J474,0)</f>
        <v>0</v>
      </c>
      <c r="BI474" s="214">
        <f>IF(N474="nulová",J474,0)</f>
        <v>0</v>
      </c>
      <c r="BJ474" s="25" t="s">
        <v>24</v>
      </c>
      <c r="BK474" s="214">
        <f>ROUND(I474*H474,2)</f>
        <v>0</v>
      </c>
      <c r="BL474" s="25" t="s">
        <v>154</v>
      </c>
      <c r="BM474" s="25" t="s">
        <v>763</v>
      </c>
    </row>
    <row r="475" spans="2:65" s="1" customFormat="1" ht="94.5">
      <c r="B475" s="42"/>
      <c r="C475" s="64"/>
      <c r="D475" s="215" t="s">
        <v>156</v>
      </c>
      <c r="E475" s="64"/>
      <c r="F475" s="216" t="s">
        <v>764</v>
      </c>
      <c r="G475" s="64"/>
      <c r="H475" s="64"/>
      <c r="I475" s="173"/>
      <c r="J475" s="64"/>
      <c r="K475" s="64"/>
      <c r="L475" s="62"/>
      <c r="M475" s="217"/>
      <c r="N475" s="43"/>
      <c r="O475" s="43"/>
      <c r="P475" s="43"/>
      <c r="Q475" s="43"/>
      <c r="R475" s="43"/>
      <c r="S475" s="43"/>
      <c r="T475" s="79"/>
      <c r="AT475" s="25" t="s">
        <v>156</v>
      </c>
      <c r="AU475" s="25" t="s">
        <v>85</v>
      </c>
    </row>
    <row r="476" spans="2:65" s="12" customFormat="1" ht="13.5">
      <c r="B476" s="218"/>
      <c r="C476" s="219"/>
      <c r="D476" s="215" t="s">
        <v>158</v>
      </c>
      <c r="E476" s="220" t="s">
        <v>22</v>
      </c>
      <c r="F476" s="221" t="s">
        <v>405</v>
      </c>
      <c r="G476" s="219"/>
      <c r="H476" s="222" t="s">
        <v>22</v>
      </c>
      <c r="I476" s="223"/>
      <c r="J476" s="219"/>
      <c r="K476" s="219"/>
      <c r="L476" s="224"/>
      <c r="M476" s="225"/>
      <c r="N476" s="226"/>
      <c r="O476" s="226"/>
      <c r="P476" s="226"/>
      <c r="Q476" s="226"/>
      <c r="R476" s="226"/>
      <c r="S476" s="226"/>
      <c r="T476" s="227"/>
      <c r="AT476" s="228" t="s">
        <v>158</v>
      </c>
      <c r="AU476" s="228" t="s">
        <v>85</v>
      </c>
      <c r="AV476" s="12" t="s">
        <v>24</v>
      </c>
      <c r="AW476" s="12" t="s">
        <v>39</v>
      </c>
      <c r="AX476" s="12" t="s">
        <v>76</v>
      </c>
      <c r="AY476" s="228" t="s">
        <v>146</v>
      </c>
    </row>
    <row r="477" spans="2:65" s="13" customFormat="1" ht="13.5">
      <c r="B477" s="229"/>
      <c r="C477" s="230"/>
      <c r="D477" s="242" t="s">
        <v>158</v>
      </c>
      <c r="E477" s="252" t="s">
        <v>22</v>
      </c>
      <c r="F477" s="253" t="s">
        <v>765</v>
      </c>
      <c r="G477" s="230"/>
      <c r="H477" s="254">
        <v>639</v>
      </c>
      <c r="I477" s="234"/>
      <c r="J477" s="230"/>
      <c r="K477" s="230"/>
      <c r="L477" s="235"/>
      <c r="M477" s="236"/>
      <c r="N477" s="237"/>
      <c r="O477" s="237"/>
      <c r="P477" s="237"/>
      <c r="Q477" s="237"/>
      <c r="R477" s="237"/>
      <c r="S477" s="237"/>
      <c r="T477" s="238"/>
      <c r="AT477" s="239" t="s">
        <v>158</v>
      </c>
      <c r="AU477" s="239" t="s">
        <v>85</v>
      </c>
      <c r="AV477" s="13" t="s">
        <v>85</v>
      </c>
      <c r="AW477" s="13" t="s">
        <v>39</v>
      </c>
      <c r="AX477" s="13" t="s">
        <v>24</v>
      </c>
      <c r="AY477" s="239" t="s">
        <v>146</v>
      </c>
    </row>
    <row r="478" spans="2:65" s="1" customFormat="1" ht="22.5" customHeight="1">
      <c r="B478" s="42"/>
      <c r="C478" s="263" t="s">
        <v>766</v>
      </c>
      <c r="D478" s="263" t="s">
        <v>411</v>
      </c>
      <c r="E478" s="264" t="s">
        <v>767</v>
      </c>
      <c r="F478" s="265" t="s">
        <v>768</v>
      </c>
      <c r="G478" s="266" t="s">
        <v>152</v>
      </c>
      <c r="H478" s="267">
        <v>639</v>
      </c>
      <c r="I478" s="268"/>
      <c r="J478" s="269">
        <f>ROUND(I478*H478,2)</f>
        <v>0</v>
      </c>
      <c r="K478" s="265" t="s">
        <v>153</v>
      </c>
      <c r="L478" s="270"/>
      <c r="M478" s="271" t="s">
        <v>22</v>
      </c>
      <c r="N478" s="272" t="s">
        <v>47</v>
      </c>
      <c r="O478" s="43"/>
      <c r="P478" s="212">
        <f>O478*H478</f>
        <v>0</v>
      </c>
      <c r="Q478" s="212">
        <v>3.5999999999999997E-2</v>
      </c>
      <c r="R478" s="212">
        <f>Q478*H478</f>
        <v>23.003999999999998</v>
      </c>
      <c r="S478" s="212">
        <v>0</v>
      </c>
      <c r="T478" s="213">
        <f>S478*H478</f>
        <v>0</v>
      </c>
      <c r="AR478" s="25" t="s">
        <v>193</v>
      </c>
      <c r="AT478" s="25" t="s">
        <v>411</v>
      </c>
      <c r="AU478" s="25" t="s">
        <v>85</v>
      </c>
      <c r="AY478" s="25" t="s">
        <v>146</v>
      </c>
      <c r="BE478" s="214">
        <f>IF(N478="základní",J478,0)</f>
        <v>0</v>
      </c>
      <c r="BF478" s="214">
        <f>IF(N478="snížená",J478,0)</f>
        <v>0</v>
      </c>
      <c r="BG478" s="214">
        <f>IF(N478="zákl. přenesená",J478,0)</f>
        <v>0</v>
      </c>
      <c r="BH478" s="214">
        <f>IF(N478="sníž. přenesená",J478,0)</f>
        <v>0</v>
      </c>
      <c r="BI478" s="214">
        <f>IF(N478="nulová",J478,0)</f>
        <v>0</v>
      </c>
      <c r="BJ478" s="25" t="s">
        <v>24</v>
      </c>
      <c r="BK478" s="214">
        <f>ROUND(I478*H478,2)</f>
        <v>0</v>
      </c>
      <c r="BL478" s="25" t="s">
        <v>154</v>
      </c>
      <c r="BM478" s="25" t="s">
        <v>769</v>
      </c>
    </row>
    <row r="479" spans="2:65" s="13" customFormat="1" ht="13.5">
      <c r="B479" s="229"/>
      <c r="C479" s="230"/>
      <c r="D479" s="242" t="s">
        <v>158</v>
      </c>
      <c r="E479" s="252" t="s">
        <v>22</v>
      </c>
      <c r="F479" s="253" t="s">
        <v>770</v>
      </c>
      <c r="G479" s="230"/>
      <c r="H479" s="254">
        <v>639</v>
      </c>
      <c r="I479" s="234"/>
      <c r="J479" s="230"/>
      <c r="K479" s="230"/>
      <c r="L479" s="235"/>
      <c r="M479" s="236"/>
      <c r="N479" s="237"/>
      <c r="O479" s="237"/>
      <c r="P479" s="237"/>
      <c r="Q479" s="237"/>
      <c r="R479" s="237"/>
      <c r="S479" s="237"/>
      <c r="T479" s="238"/>
      <c r="AT479" s="239" t="s">
        <v>158</v>
      </c>
      <c r="AU479" s="239" t="s">
        <v>85</v>
      </c>
      <c r="AV479" s="13" t="s">
        <v>85</v>
      </c>
      <c r="AW479" s="13" t="s">
        <v>39</v>
      </c>
      <c r="AX479" s="13" t="s">
        <v>24</v>
      </c>
      <c r="AY479" s="239" t="s">
        <v>146</v>
      </c>
    </row>
    <row r="480" spans="2:65" s="1" customFormat="1" ht="31.5" customHeight="1">
      <c r="B480" s="42"/>
      <c r="C480" s="203" t="s">
        <v>771</v>
      </c>
      <c r="D480" s="203" t="s">
        <v>149</v>
      </c>
      <c r="E480" s="204" t="s">
        <v>772</v>
      </c>
      <c r="F480" s="205" t="s">
        <v>773</v>
      </c>
      <c r="G480" s="206" t="s">
        <v>527</v>
      </c>
      <c r="H480" s="207">
        <v>35</v>
      </c>
      <c r="I480" s="208"/>
      <c r="J480" s="209">
        <f>ROUND(I480*H480,2)</f>
        <v>0</v>
      </c>
      <c r="K480" s="205" t="s">
        <v>153</v>
      </c>
      <c r="L480" s="62"/>
      <c r="M480" s="210" t="s">
        <v>22</v>
      </c>
      <c r="N480" s="211" t="s">
        <v>47</v>
      </c>
      <c r="O480" s="43"/>
      <c r="P480" s="212">
        <f>O480*H480</f>
        <v>0</v>
      </c>
      <c r="Q480" s="212">
        <v>0.17488799999999999</v>
      </c>
      <c r="R480" s="212">
        <f>Q480*H480</f>
        <v>6.1210799999999992</v>
      </c>
      <c r="S480" s="212">
        <v>0</v>
      </c>
      <c r="T480" s="213">
        <f>S480*H480</f>
        <v>0</v>
      </c>
      <c r="AR480" s="25" t="s">
        <v>154</v>
      </c>
      <c r="AT480" s="25" t="s">
        <v>149</v>
      </c>
      <c r="AU480" s="25" t="s">
        <v>85</v>
      </c>
      <c r="AY480" s="25" t="s">
        <v>146</v>
      </c>
      <c r="BE480" s="214">
        <f>IF(N480="základní",J480,0)</f>
        <v>0</v>
      </c>
      <c r="BF480" s="214">
        <f>IF(N480="snížená",J480,0)</f>
        <v>0</v>
      </c>
      <c r="BG480" s="214">
        <f>IF(N480="zákl. přenesená",J480,0)</f>
        <v>0</v>
      </c>
      <c r="BH480" s="214">
        <f>IF(N480="sníž. přenesená",J480,0)</f>
        <v>0</v>
      </c>
      <c r="BI480" s="214">
        <f>IF(N480="nulová",J480,0)</f>
        <v>0</v>
      </c>
      <c r="BJ480" s="25" t="s">
        <v>24</v>
      </c>
      <c r="BK480" s="214">
        <f>ROUND(I480*H480,2)</f>
        <v>0</v>
      </c>
      <c r="BL480" s="25" t="s">
        <v>154</v>
      </c>
      <c r="BM480" s="25" t="s">
        <v>774</v>
      </c>
    </row>
    <row r="481" spans="2:65" s="1" customFormat="1" ht="40.5">
      <c r="B481" s="42"/>
      <c r="C481" s="64"/>
      <c r="D481" s="215" t="s">
        <v>156</v>
      </c>
      <c r="E481" s="64"/>
      <c r="F481" s="216" t="s">
        <v>775</v>
      </c>
      <c r="G481" s="64"/>
      <c r="H481" s="64"/>
      <c r="I481" s="173"/>
      <c r="J481" s="64"/>
      <c r="K481" s="64"/>
      <c r="L481" s="62"/>
      <c r="M481" s="217"/>
      <c r="N481" s="43"/>
      <c r="O481" s="43"/>
      <c r="P481" s="43"/>
      <c r="Q481" s="43"/>
      <c r="R481" s="43"/>
      <c r="S481" s="43"/>
      <c r="T481" s="79"/>
      <c r="AT481" s="25" t="s">
        <v>156</v>
      </c>
      <c r="AU481" s="25" t="s">
        <v>85</v>
      </c>
    </row>
    <row r="482" spans="2:65" s="12" customFormat="1" ht="13.5">
      <c r="B482" s="218"/>
      <c r="C482" s="219"/>
      <c r="D482" s="215" t="s">
        <v>158</v>
      </c>
      <c r="E482" s="220" t="s">
        <v>22</v>
      </c>
      <c r="F482" s="221" t="s">
        <v>405</v>
      </c>
      <c r="G482" s="219"/>
      <c r="H482" s="222" t="s">
        <v>22</v>
      </c>
      <c r="I482" s="223"/>
      <c r="J482" s="219"/>
      <c r="K482" s="219"/>
      <c r="L482" s="224"/>
      <c r="M482" s="225"/>
      <c r="N482" s="226"/>
      <c r="O482" s="226"/>
      <c r="P482" s="226"/>
      <c r="Q482" s="226"/>
      <c r="R482" s="226"/>
      <c r="S482" s="226"/>
      <c r="T482" s="227"/>
      <c r="AT482" s="228" t="s">
        <v>158</v>
      </c>
      <c r="AU482" s="228" t="s">
        <v>85</v>
      </c>
      <c r="AV482" s="12" t="s">
        <v>24</v>
      </c>
      <c r="AW482" s="12" t="s">
        <v>39</v>
      </c>
      <c r="AX482" s="12" t="s">
        <v>76</v>
      </c>
      <c r="AY482" s="228" t="s">
        <v>146</v>
      </c>
    </row>
    <row r="483" spans="2:65" s="13" customFormat="1" ht="13.5">
      <c r="B483" s="229"/>
      <c r="C483" s="230"/>
      <c r="D483" s="215" t="s">
        <v>158</v>
      </c>
      <c r="E483" s="231" t="s">
        <v>22</v>
      </c>
      <c r="F483" s="232" t="s">
        <v>776</v>
      </c>
      <c r="G483" s="230"/>
      <c r="H483" s="233">
        <v>27</v>
      </c>
      <c r="I483" s="234"/>
      <c r="J483" s="230"/>
      <c r="K483" s="230"/>
      <c r="L483" s="235"/>
      <c r="M483" s="236"/>
      <c r="N483" s="237"/>
      <c r="O483" s="237"/>
      <c r="P483" s="237"/>
      <c r="Q483" s="237"/>
      <c r="R483" s="237"/>
      <c r="S483" s="237"/>
      <c r="T483" s="238"/>
      <c r="AT483" s="239" t="s">
        <v>158</v>
      </c>
      <c r="AU483" s="239" t="s">
        <v>85</v>
      </c>
      <c r="AV483" s="13" t="s">
        <v>85</v>
      </c>
      <c r="AW483" s="13" t="s">
        <v>39</v>
      </c>
      <c r="AX483" s="13" t="s">
        <v>76</v>
      </c>
      <c r="AY483" s="239" t="s">
        <v>146</v>
      </c>
    </row>
    <row r="484" spans="2:65" s="13" customFormat="1" ht="13.5">
      <c r="B484" s="229"/>
      <c r="C484" s="230"/>
      <c r="D484" s="215" t="s">
        <v>158</v>
      </c>
      <c r="E484" s="231" t="s">
        <v>22</v>
      </c>
      <c r="F484" s="232" t="s">
        <v>777</v>
      </c>
      <c r="G484" s="230"/>
      <c r="H484" s="233">
        <v>2</v>
      </c>
      <c r="I484" s="234"/>
      <c r="J484" s="230"/>
      <c r="K484" s="230"/>
      <c r="L484" s="235"/>
      <c r="M484" s="236"/>
      <c r="N484" s="237"/>
      <c r="O484" s="237"/>
      <c r="P484" s="237"/>
      <c r="Q484" s="237"/>
      <c r="R484" s="237"/>
      <c r="S484" s="237"/>
      <c r="T484" s="238"/>
      <c r="AT484" s="239" t="s">
        <v>158</v>
      </c>
      <c r="AU484" s="239" t="s">
        <v>85</v>
      </c>
      <c r="AV484" s="13" t="s">
        <v>85</v>
      </c>
      <c r="AW484" s="13" t="s">
        <v>39</v>
      </c>
      <c r="AX484" s="13" t="s">
        <v>76</v>
      </c>
      <c r="AY484" s="239" t="s">
        <v>146</v>
      </c>
    </row>
    <row r="485" spans="2:65" s="13" customFormat="1" ht="13.5">
      <c r="B485" s="229"/>
      <c r="C485" s="230"/>
      <c r="D485" s="215" t="s">
        <v>158</v>
      </c>
      <c r="E485" s="231" t="s">
        <v>22</v>
      </c>
      <c r="F485" s="232" t="s">
        <v>778</v>
      </c>
      <c r="G485" s="230"/>
      <c r="H485" s="233">
        <v>2</v>
      </c>
      <c r="I485" s="234"/>
      <c r="J485" s="230"/>
      <c r="K485" s="230"/>
      <c r="L485" s="235"/>
      <c r="M485" s="236"/>
      <c r="N485" s="237"/>
      <c r="O485" s="237"/>
      <c r="P485" s="237"/>
      <c r="Q485" s="237"/>
      <c r="R485" s="237"/>
      <c r="S485" s="237"/>
      <c r="T485" s="238"/>
      <c r="AT485" s="239" t="s">
        <v>158</v>
      </c>
      <c r="AU485" s="239" t="s">
        <v>85</v>
      </c>
      <c r="AV485" s="13" t="s">
        <v>85</v>
      </c>
      <c r="AW485" s="13" t="s">
        <v>39</v>
      </c>
      <c r="AX485" s="13" t="s">
        <v>76</v>
      </c>
      <c r="AY485" s="239" t="s">
        <v>146</v>
      </c>
    </row>
    <row r="486" spans="2:65" s="13" customFormat="1" ht="13.5">
      <c r="B486" s="229"/>
      <c r="C486" s="230"/>
      <c r="D486" s="215" t="s">
        <v>158</v>
      </c>
      <c r="E486" s="231" t="s">
        <v>22</v>
      </c>
      <c r="F486" s="232" t="s">
        <v>779</v>
      </c>
      <c r="G486" s="230"/>
      <c r="H486" s="233">
        <v>2</v>
      </c>
      <c r="I486" s="234"/>
      <c r="J486" s="230"/>
      <c r="K486" s="230"/>
      <c r="L486" s="235"/>
      <c r="M486" s="236"/>
      <c r="N486" s="237"/>
      <c r="O486" s="237"/>
      <c r="P486" s="237"/>
      <c r="Q486" s="237"/>
      <c r="R486" s="237"/>
      <c r="S486" s="237"/>
      <c r="T486" s="238"/>
      <c r="AT486" s="239" t="s">
        <v>158</v>
      </c>
      <c r="AU486" s="239" t="s">
        <v>85</v>
      </c>
      <c r="AV486" s="13" t="s">
        <v>85</v>
      </c>
      <c r="AW486" s="13" t="s">
        <v>39</v>
      </c>
      <c r="AX486" s="13" t="s">
        <v>76</v>
      </c>
      <c r="AY486" s="239" t="s">
        <v>146</v>
      </c>
    </row>
    <row r="487" spans="2:65" s="13" customFormat="1" ht="13.5">
      <c r="B487" s="229"/>
      <c r="C487" s="230"/>
      <c r="D487" s="215" t="s">
        <v>158</v>
      </c>
      <c r="E487" s="231" t="s">
        <v>22</v>
      </c>
      <c r="F487" s="232" t="s">
        <v>780</v>
      </c>
      <c r="G487" s="230"/>
      <c r="H487" s="233">
        <v>2</v>
      </c>
      <c r="I487" s="234"/>
      <c r="J487" s="230"/>
      <c r="K487" s="230"/>
      <c r="L487" s="235"/>
      <c r="M487" s="236"/>
      <c r="N487" s="237"/>
      <c r="O487" s="237"/>
      <c r="P487" s="237"/>
      <c r="Q487" s="237"/>
      <c r="R487" s="237"/>
      <c r="S487" s="237"/>
      <c r="T487" s="238"/>
      <c r="AT487" s="239" t="s">
        <v>158</v>
      </c>
      <c r="AU487" s="239" t="s">
        <v>85</v>
      </c>
      <c r="AV487" s="13" t="s">
        <v>85</v>
      </c>
      <c r="AW487" s="13" t="s">
        <v>39</v>
      </c>
      <c r="AX487" s="13" t="s">
        <v>76</v>
      </c>
      <c r="AY487" s="239" t="s">
        <v>146</v>
      </c>
    </row>
    <row r="488" spans="2:65" s="14" customFormat="1" ht="13.5">
      <c r="B488" s="240"/>
      <c r="C488" s="241"/>
      <c r="D488" s="242" t="s">
        <v>158</v>
      </c>
      <c r="E488" s="243" t="s">
        <v>22</v>
      </c>
      <c r="F488" s="244" t="s">
        <v>162</v>
      </c>
      <c r="G488" s="241"/>
      <c r="H488" s="245">
        <v>35</v>
      </c>
      <c r="I488" s="246"/>
      <c r="J488" s="241"/>
      <c r="K488" s="241"/>
      <c r="L488" s="247"/>
      <c r="M488" s="248"/>
      <c r="N488" s="249"/>
      <c r="O488" s="249"/>
      <c r="P488" s="249"/>
      <c r="Q488" s="249"/>
      <c r="R488" s="249"/>
      <c r="S488" s="249"/>
      <c r="T488" s="250"/>
      <c r="AT488" s="251" t="s">
        <v>158</v>
      </c>
      <c r="AU488" s="251" t="s">
        <v>85</v>
      </c>
      <c r="AV488" s="14" t="s">
        <v>154</v>
      </c>
      <c r="AW488" s="14" t="s">
        <v>39</v>
      </c>
      <c r="AX488" s="14" t="s">
        <v>24</v>
      </c>
      <c r="AY488" s="251" t="s">
        <v>146</v>
      </c>
    </row>
    <row r="489" spans="2:65" s="1" customFormat="1" ht="22.5" customHeight="1">
      <c r="B489" s="42"/>
      <c r="C489" s="263" t="s">
        <v>781</v>
      </c>
      <c r="D489" s="263" t="s">
        <v>411</v>
      </c>
      <c r="E489" s="264" t="s">
        <v>782</v>
      </c>
      <c r="F489" s="265" t="s">
        <v>783</v>
      </c>
      <c r="G489" s="266" t="s">
        <v>152</v>
      </c>
      <c r="H489" s="267">
        <v>27</v>
      </c>
      <c r="I489" s="268"/>
      <c r="J489" s="269">
        <f>ROUND(I489*H489,2)</f>
        <v>0</v>
      </c>
      <c r="K489" s="265" t="s">
        <v>22</v>
      </c>
      <c r="L489" s="270"/>
      <c r="M489" s="271" t="s">
        <v>22</v>
      </c>
      <c r="N489" s="272" t="s">
        <v>47</v>
      </c>
      <c r="O489" s="43"/>
      <c r="P489" s="212">
        <f>O489*H489</f>
        <v>0</v>
      </c>
      <c r="Q489" s="212">
        <v>0.25900000000000001</v>
      </c>
      <c r="R489" s="212">
        <f>Q489*H489</f>
        <v>6.9930000000000003</v>
      </c>
      <c r="S489" s="212">
        <v>0</v>
      </c>
      <c r="T489" s="213">
        <f>S489*H489</f>
        <v>0</v>
      </c>
      <c r="AR489" s="25" t="s">
        <v>193</v>
      </c>
      <c r="AT489" s="25" t="s">
        <v>411</v>
      </c>
      <c r="AU489" s="25" t="s">
        <v>85</v>
      </c>
      <c r="AY489" s="25" t="s">
        <v>146</v>
      </c>
      <c r="BE489" s="214">
        <f>IF(N489="základní",J489,0)</f>
        <v>0</v>
      </c>
      <c r="BF489" s="214">
        <f>IF(N489="snížená",J489,0)</f>
        <v>0</v>
      </c>
      <c r="BG489" s="214">
        <f>IF(N489="zákl. přenesená",J489,0)</f>
        <v>0</v>
      </c>
      <c r="BH489" s="214">
        <f>IF(N489="sníž. přenesená",J489,0)</f>
        <v>0</v>
      </c>
      <c r="BI489" s="214">
        <f>IF(N489="nulová",J489,0)</f>
        <v>0</v>
      </c>
      <c r="BJ489" s="25" t="s">
        <v>24</v>
      </c>
      <c r="BK489" s="214">
        <f>ROUND(I489*H489,2)</f>
        <v>0</v>
      </c>
      <c r="BL489" s="25" t="s">
        <v>154</v>
      </c>
      <c r="BM489" s="25" t="s">
        <v>784</v>
      </c>
    </row>
    <row r="490" spans="2:65" s="1" customFormat="1" ht="40.5">
      <c r="B490" s="42"/>
      <c r="C490" s="64"/>
      <c r="D490" s="215" t="s">
        <v>166</v>
      </c>
      <c r="E490" s="64"/>
      <c r="F490" s="216" t="s">
        <v>785</v>
      </c>
      <c r="G490" s="64"/>
      <c r="H490" s="64"/>
      <c r="I490" s="173"/>
      <c r="J490" s="64"/>
      <c r="K490" s="64"/>
      <c r="L490" s="62"/>
      <c r="M490" s="217"/>
      <c r="N490" s="43"/>
      <c r="O490" s="43"/>
      <c r="P490" s="43"/>
      <c r="Q490" s="43"/>
      <c r="R490" s="43"/>
      <c r="S490" s="43"/>
      <c r="T490" s="79"/>
      <c r="AT490" s="25" t="s">
        <v>166</v>
      </c>
      <c r="AU490" s="25" t="s">
        <v>85</v>
      </c>
    </row>
    <row r="491" spans="2:65" s="13" customFormat="1" ht="13.5">
      <c r="B491" s="229"/>
      <c r="C491" s="230"/>
      <c r="D491" s="242" t="s">
        <v>158</v>
      </c>
      <c r="E491" s="252" t="s">
        <v>22</v>
      </c>
      <c r="F491" s="253" t="s">
        <v>786</v>
      </c>
      <c r="G491" s="230"/>
      <c r="H491" s="254">
        <v>27</v>
      </c>
      <c r="I491" s="234"/>
      <c r="J491" s="230"/>
      <c r="K491" s="230"/>
      <c r="L491" s="235"/>
      <c r="M491" s="236"/>
      <c r="N491" s="237"/>
      <c r="O491" s="237"/>
      <c r="P491" s="237"/>
      <c r="Q491" s="237"/>
      <c r="R491" s="237"/>
      <c r="S491" s="237"/>
      <c r="T491" s="238"/>
      <c r="AT491" s="239" t="s">
        <v>158</v>
      </c>
      <c r="AU491" s="239" t="s">
        <v>85</v>
      </c>
      <c r="AV491" s="13" t="s">
        <v>85</v>
      </c>
      <c r="AW491" s="13" t="s">
        <v>39</v>
      </c>
      <c r="AX491" s="13" t="s">
        <v>24</v>
      </c>
      <c r="AY491" s="239" t="s">
        <v>146</v>
      </c>
    </row>
    <row r="492" spans="2:65" s="1" customFormat="1" ht="22.5" customHeight="1">
      <c r="B492" s="42"/>
      <c r="C492" s="263" t="s">
        <v>787</v>
      </c>
      <c r="D492" s="263" t="s">
        <v>411</v>
      </c>
      <c r="E492" s="264" t="s">
        <v>788</v>
      </c>
      <c r="F492" s="265" t="s">
        <v>789</v>
      </c>
      <c r="G492" s="266" t="s">
        <v>152</v>
      </c>
      <c r="H492" s="267">
        <v>2</v>
      </c>
      <c r="I492" s="268"/>
      <c r="J492" s="269">
        <f>ROUND(I492*H492,2)</f>
        <v>0</v>
      </c>
      <c r="K492" s="265" t="s">
        <v>22</v>
      </c>
      <c r="L492" s="270"/>
      <c r="M492" s="271" t="s">
        <v>22</v>
      </c>
      <c r="N492" s="272" t="s">
        <v>47</v>
      </c>
      <c r="O492" s="43"/>
      <c r="P492" s="212">
        <f>O492*H492</f>
        <v>0</v>
      </c>
      <c r="Q492" s="212">
        <v>0.6</v>
      </c>
      <c r="R492" s="212">
        <f>Q492*H492</f>
        <v>1.2</v>
      </c>
      <c r="S492" s="212">
        <v>0</v>
      </c>
      <c r="T492" s="213">
        <f>S492*H492</f>
        <v>0</v>
      </c>
      <c r="AR492" s="25" t="s">
        <v>193</v>
      </c>
      <c r="AT492" s="25" t="s">
        <v>411</v>
      </c>
      <c r="AU492" s="25" t="s">
        <v>85</v>
      </c>
      <c r="AY492" s="25" t="s">
        <v>146</v>
      </c>
      <c r="BE492" s="214">
        <f>IF(N492="základní",J492,0)</f>
        <v>0</v>
      </c>
      <c r="BF492" s="214">
        <f>IF(N492="snížená",J492,0)</f>
        <v>0</v>
      </c>
      <c r="BG492" s="214">
        <f>IF(N492="zákl. přenesená",J492,0)</f>
        <v>0</v>
      </c>
      <c r="BH492" s="214">
        <f>IF(N492="sníž. přenesená",J492,0)</f>
        <v>0</v>
      </c>
      <c r="BI492" s="214">
        <f>IF(N492="nulová",J492,0)</f>
        <v>0</v>
      </c>
      <c r="BJ492" s="25" t="s">
        <v>24</v>
      </c>
      <c r="BK492" s="214">
        <f>ROUND(I492*H492,2)</f>
        <v>0</v>
      </c>
      <c r="BL492" s="25" t="s">
        <v>154</v>
      </c>
      <c r="BM492" s="25" t="s">
        <v>790</v>
      </c>
    </row>
    <row r="493" spans="2:65" s="1" customFormat="1" ht="40.5">
      <c r="B493" s="42"/>
      <c r="C493" s="64"/>
      <c r="D493" s="215" t="s">
        <v>166</v>
      </c>
      <c r="E493" s="64"/>
      <c r="F493" s="216" t="s">
        <v>791</v>
      </c>
      <c r="G493" s="64"/>
      <c r="H493" s="64"/>
      <c r="I493" s="173"/>
      <c r="J493" s="64"/>
      <c r="K493" s="64"/>
      <c r="L493" s="62"/>
      <c r="M493" s="217"/>
      <c r="N493" s="43"/>
      <c r="O493" s="43"/>
      <c r="P493" s="43"/>
      <c r="Q493" s="43"/>
      <c r="R493" s="43"/>
      <c r="S493" s="43"/>
      <c r="T493" s="79"/>
      <c r="AT493" s="25" t="s">
        <v>166</v>
      </c>
      <c r="AU493" s="25" t="s">
        <v>85</v>
      </c>
    </row>
    <row r="494" spans="2:65" s="13" customFormat="1" ht="13.5">
      <c r="B494" s="229"/>
      <c r="C494" s="230"/>
      <c r="D494" s="242" t="s">
        <v>158</v>
      </c>
      <c r="E494" s="252" t="s">
        <v>22</v>
      </c>
      <c r="F494" s="253" t="s">
        <v>85</v>
      </c>
      <c r="G494" s="230"/>
      <c r="H494" s="254">
        <v>2</v>
      </c>
      <c r="I494" s="234"/>
      <c r="J494" s="230"/>
      <c r="K494" s="230"/>
      <c r="L494" s="235"/>
      <c r="M494" s="236"/>
      <c r="N494" s="237"/>
      <c r="O494" s="237"/>
      <c r="P494" s="237"/>
      <c r="Q494" s="237"/>
      <c r="R494" s="237"/>
      <c r="S494" s="237"/>
      <c r="T494" s="238"/>
      <c r="AT494" s="239" t="s">
        <v>158</v>
      </c>
      <c r="AU494" s="239" t="s">
        <v>85</v>
      </c>
      <c r="AV494" s="13" t="s">
        <v>85</v>
      </c>
      <c r="AW494" s="13" t="s">
        <v>39</v>
      </c>
      <c r="AX494" s="13" t="s">
        <v>24</v>
      </c>
      <c r="AY494" s="239" t="s">
        <v>146</v>
      </c>
    </row>
    <row r="495" spans="2:65" s="1" customFormat="1" ht="22.5" customHeight="1">
      <c r="B495" s="42"/>
      <c r="C495" s="263" t="s">
        <v>792</v>
      </c>
      <c r="D495" s="263" t="s">
        <v>411</v>
      </c>
      <c r="E495" s="264" t="s">
        <v>793</v>
      </c>
      <c r="F495" s="265" t="s">
        <v>794</v>
      </c>
      <c r="G495" s="266" t="s">
        <v>152</v>
      </c>
      <c r="H495" s="267">
        <v>2</v>
      </c>
      <c r="I495" s="268"/>
      <c r="J495" s="269">
        <f>ROUND(I495*H495,2)</f>
        <v>0</v>
      </c>
      <c r="K495" s="265" t="s">
        <v>22</v>
      </c>
      <c r="L495" s="270"/>
      <c r="M495" s="271" t="s">
        <v>22</v>
      </c>
      <c r="N495" s="272" t="s">
        <v>47</v>
      </c>
      <c r="O495" s="43"/>
      <c r="P495" s="212">
        <f>O495*H495</f>
        <v>0</v>
      </c>
      <c r="Q495" s="212">
        <v>0.6</v>
      </c>
      <c r="R495" s="212">
        <f>Q495*H495</f>
        <v>1.2</v>
      </c>
      <c r="S495" s="212">
        <v>0</v>
      </c>
      <c r="T495" s="213">
        <f>S495*H495</f>
        <v>0</v>
      </c>
      <c r="AR495" s="25" t="s">
        <v>193</v>
      </c>
      <c r="AT495" s="25" t="s">
        <v>411</v>
      </c>
      <c r="AU495" s="25" t="s">
        <v>85</v>
      </c>
      <c r="AY495" s="25" t="s">
        <v>146</v>
      </c>
      <c r="BE495" s="214">
        <f>IF(N495="základní",J495,0)</f>
        <v>0</v>
      </c>
      <c r="BF495" s="214">
        <f>IF(N495="snížená",J495,0)</f>
        <v>0</v>
      </c>
      <c r="BG495" s="214">
        <f>IF(N495="zákl. přenesená",J495,0)</f>
        <v>0</v>
      </c>
      <c r="BH495" s="214">
        <f>IF(N495="sníž. přenesená",J495,0)</f>
        <v>0</v>
      </c>
      <c r="BI495" s="214">
        <f>IF(N495="nulová",J495,0)</f>
        <v>0</v>
      </c>
      <c r="BJ495" s="25" t="s">
        <v>24</v>
      </c>
      <c r="BK495" s="214">
        <f>ROUND(I495*H495,2)</f>
        <v>0</v>
      </c>
      <c r="BL495" s="25" t="s">
        <v>154</v>
      </c>
      <c r="BM495" s="25" t="s">
        <v>795</v>
      </c>
    </row>
    <row r="496" spans="2:65" s="1" customFormat="1" ht="40.5">
      <c r="B496" s="42"/>
      <c r="C496" s="64"/>
      <c r="D496" s="215" t="s">
        <v>166</v>
      </c>
      <c r="E496" s="64"/>
      <c r="F496" s="216" t="s">
        <v>796</v>
      </c>
      <c r="G496" s="64"/>
      <c r="H496" s="64"/>
      <c r="I496" s="173"/>
      <c r="J496" s="64"/>
      <c r="K496" s="64"/>
      <c r="L496" s="62"/>
      <c r="M496" s="217"/>
      <c r="N496" s="43"/>
      <c r="O496" s="43"/>
      <c r="P496" s="43"/>
      <c r="Q496" s="43"/>
      <c r="R496" s="43"/>
      <c r="S496" s="43"/>
      <c r="T496" s="79"/>
      <c r="AT496" s="25" t="s">
        <v>166</v>
      </c>
      <c r="AU496" s="25" t="s">
        <v>85</v>
      </c>
    </row>
    <row r="497" spans="2:65" s="13" customFormat="1" ht="13.5">
      <c r="B497" s="229"/>
      <c r="C497" s="230"/>
      <c r="D497" s="242" t="s">
        <v>158</v>
      </c>
      <c r="E497" s="252" t="s">
        <v>22</v>
      </c>
      <c r="F497" s="253" t="s">
        <v>85</v>
      </c>
      <c r="G497" s="230"/>
      <c r="H497" s="254">
        <v>2</v>
      </c>
      <c r="I497" s="234"/>
      <c r="J497" s="230"/>
      <c r="K497" s="230"/>
      <c r="L497" s="235"/>
      <c r="M497" s="236"/>
      <c r="N497" s="237"/>
      <c r="O497" s="237"/>
      <c r="P497" s="237"/>
      <c r="Q497" s="237"/>
      <c r="R497" s="237"/>
      <c r="S497" s="237"/>
      <c r="T497" s="238"/>
      <c r="AT497" s="239" t="s">
        <v>158</v>
      </c>
      <c r="AU497" s="239" t="s">
        <v>85</v>
      </c>
      <c r="AV497" s="13" t="s">
        <v>85</v>
      </c>
      <c r="AW497" s="13" t="s">
        <v>39</v>
      </c>
      <c r="AX497" s="13" t="s">
        <v>24</v>
      </c>
      <c r="AY497" s="239" t="s">
        <v>146</v>
      </c>
    </row>
    <row r="498" spans="2:65" s="1" customFormat="1" ht="22.5" customHeight="1">
      <c r="B498" s="42"/>
      <c r="C498" s="263" t="s">
        <v>797</v>
      </c>
      <c r="D498" s="263" t="s">
        <v>411</v>
      </c>
      <c r="E498" s="264" t="s">
        <v>798</v>
      </c>
      <c r="F498" s="265" t="s">
        <v>799</v>
      </c>
      <c r="G498" s="266" t="s">
        <v>152</v>
      </c>
      <c r="H498" s="267">
        <v>2</v>
      </c>
      <c r="I498" s="268"/>
      <c r="J498" s="269">
        <f>ROUND(I498*H498,2)</f>
        <v>0</v>
      </c>
      <c r="K498" s="265" t="s">
        <v>22</v>
      </c>
      <c r="L498" s="270"/>
      <c r="M498" s="271" t="s">
        <v>22</v>
      </c>
      <c r="N498" s="272" t="s">
        <v>47</v>
      </c>
      <c r="O498" s="43"/>
      <c r="P498" s="212">
        <f>O498*H498</f>
        <v>0</v>
      </c>
      <c r="Q498" s="212">
        <v>1.1599999999999999</v>
      </c>
      <c r="R498" s="212">
        <f>Q498*H498</f>
        <v>2.3199999999999998</v>
      </c>
      <c r="S498" s="212">
        <v>0</v>
      </c>
      <c r="T498" s="213">
        <f>S498*H498</f>
        <v>0</v>
      </c>
      <c r="AR498" s="25" t="s">
        <v>193</v>
      </c>
      <c r="AT498" s="25" t="s">
        <v>411</v>
      </c>
      <c r="AU498" s="25" t="s">
        <v>85</v>
      </c>
      <c r="AY498" s="25" t="s">
        <v>146</v>
      </c>
      <c r="BE498" s="214">
        <f>IF(N498="základní",J498,0)</f>
        <v>0</v>
      </c>
      <c r="BF498" s="214">
        <f>IF(N498="snížená",J498,0)</f>
        <v>0</v>
      </c>
      <c r="BG498" s="214">
        <f>IF(N498="zákl. přenesená",J498,0)</f>
        <v>0</v>
      </c>
      <c r="BH498" s="214">
        <f>IF(N498="sníž. přenesená",J498,0)</f>
        <v>0</v>
      </c>
      <c r="BI498" s="214">
        <f>IF(N498="nulová",J498,0)</f>
        <v>0</v>
      </c>
      <c r="BJ498" s="25" t="s">
        <v>24</v>
      </c>
      <c r="BK498" s="214">
        <f>ROUND(I498*H498,2)</f>
        <v>0</v>
      </c>
      <c r="BL498" s="25" t="s">
        <v>154</v>
      </c>
      <c r="BM498" s="25" t="s">
        <v>800</v>
      </c>
    </row>
    <row r="499" spans="2:65" s="1" customFormat="1" ht="40.5">
      <c r="B499" s="42"/>
      <c r="C499" s="64"/>
      <c r="D499" s="215" t="s">
        <v>166</v>
      </c>
      <c r="E499" s="64"/>
      <c r="F499" s="216" t="s">
        <v>801</v>
      </c>
      <c r="G499" s="64"/>
      <c r="H499" s="64"/>
      <c r="I499" s="173"/>
      <c r="J499" s="64"/>
      <c r="K499" s="64"/>
      <c r="L499" s="62"/>
      <c r="M499" s="217"/>
      <c r="N499" s="43"/>
      <c r="O499" s="43"/>
      <c r="P499" s="43"/>
      <c r="Q499" s="43"/>
      <c r="R499" s="43"/>
      <c r="S499" s="43"/>
      <c r="T499" s="79"/>
      <c r="AT499" s="25" t="s">
        <v>166</v>
      </c>
      <c r="AU499" s="25" t="s">
        <v>85</v>
      </c>
    </row>
    <row r="500" spans="2:65" s="13" customFormat="1" ht="13.5">
      <c r="B500" s="229"/>
      <c r="C500" s="230"/>
      <c r="D500" s="242" t="s">
        <v>158</v>
      </c>
      <c r="E500" s="252" t="s">
        <v>22</v>
      </c>
      <c r="F500" s="253" t="s">
        <v>85</v>
      </c>
      <c r="G500" s="230"/>
      <c r="H500" s="254">
        <v>2</v>
      </c>
      <c r="I500" s="234"/>
      <c r="J500" s="230"/>
      <c r="K500" s="230"/>
      <c r="L500" s="235"/>
      <c r="M500" s="236"/>
      <c r="N500" s="237"/>
      <c r="O500" s="237"/>
      <c r="P500" s="237"/>
      <c r="Q500" s="237"/>
      <c r="R500" s="237"/>
      <c r="S500" s="237"/>
      <c r="T500" s="238"/>
      <c r="AT500" s="239" t="s">
        <v>158</v>
      </c>
      <c r="AU500" s="239" t="s">
        <v>85</v>
      </c>
      <c r="AV500" s="13" t="s">
        <v>85</v>
      </c>
      <c r="AW500" s="13" t="s">
        <v>39</v>
      </c>
      <c r="AX500" s="13" t="s">
        <v>24</v>
      </c>
      <c r="AY500" s="239" t="s">
        <v>146</v>
      </c>
    </row>
    <row r="501" spans="2:65" s="1" customFormat="1" ht="22.5" customHeight="1">
      <c r="B501" s="42"/>
      <c r="C501" s="263" t="s">
        <v>802</v>
      </c>
      <c r="D501" s="263" t="s">
        <v>411</v>
      </c>
      <c r="E501" s="264" t="s">
        <v>803</v>
      </c>
      <c r="F501" s="265" t="s">
        <v>804</v>
      </c>
      <c r="G501" s="266" t="s">
        <v>152</v>
      </c>
      <c r="H501" s="267">
        <v>2</v>
      </c>
      <c r="I501" s="268"/>
      <c r="J501" s="269">
        <f>ROUND(I501*H501,2)</f>
        <v>0</v>
      </c>
      <c r="K501" s="265" t="s">
        <v>22</v>
      </c>
      <c r="L501" s="270"/>
      <c r="M501" s="271" t="s">
        <v>22</v>
      </c>
      <c r="N501" s="272" t="s">
        <v>47</v>
      </c>
      <c r="O501" s="43"/>
      <c r="P501" s="212">
        <f>O501*H501</f>
        <v>0</v>
      </c>
      <c r="Q501" s="212">
        <v>1.1639999999999999</v>
      </c>
      <c r="R501" s="212">
        <f>Q501*H501</f>
        <v>2.3279999999999998</v>
      </c>
      <c r="S501" s="212">
        <v>0</v>
      </c>
      <c r="T501" s="213">
        <f>S501*H501</f>
        <v>0</v>
      </c>
      <c r="AR501" s="25" t="s">
        <v>193</v>
      </c>
      <c r="AT501" s="25" t="s">
        <v>411</v>
      </c>
      <c r="AU501" s="25" t="s">
        <v>85</v>
      </c>
      <c r="AY501" s="25" t="s">
        <v>146</v>
      </c>
      <c r="BE501" s="214">
        <f>IF(N501="základní",J501,0)</f>
        <v>0</v>
      </c>
      <c r="BF501" s="214">
        <f>IF(N501="snížená",J501,0)</f>
        <v>0</v>
      </c>
      <c r="BG501" s="214">
        <f>IF(N501="zákl. přenesená",J501,0)</f>
        <v>0</v>
      </c>
      <c r="BH501" s="214">
        <f>IF(N501="sníž. přenesená",J501,0)</f>
        <v>0</v>
      </c>
      <c r="BI501" s="214">
        <f>IF(N501="nulová",J501,0)</f>
        <v>0</v>
      </c>
      <c r="BJ501" s="25" t="s">
        <v>24</v>
      </c>
      <c r="BK501" s="214">
        <f>ROUND(I501*H501,2)</f>
        <v>0</v>
      </c>
      <c r="BL501" s="25" t="s">
        <v>154</v>
      </c>
      <c r="BM501" s="25" t="s">
        <v>805</v>
      </c>
    </row>
    <row r="502" spans="2:65" s="1" customFormat="1" ht="40.5">
      <c r="B502" s="42"/>
      <c r="C502" s="64"/>
      <c r="D502" s="215" t="s">
        <v>166</v>
      </c>
      <c r="E502" s="64"/>
      <c r="F502" s="216" t="s">
        <v>806</v>
      </c>
      <c r="G502" s="64"/>
      <c r="H502" s="64"/>
      <c r="I502" s="173"/>
      <c r="J502" s="64"/>
      <c r="K502" s="64"/>
      <c r="L502" s="62"/>
      <c r="M502" s="217"/>
      <c r="N502" s="43"/>
      <c r="O502" s="43"/>
      <c r="P502" s="43"/>
      <c r="Q502" s="43"/>
      <c r="R502" s="43"/>
      <c r="S502" s="43"/>
      <c r="T502" s="79"/>
      <c r="AT502" s="25" t="s">
        <v>166</v>
      </c>
      <c r="AU502" s="25" t="s">
        <v>85</v>
      </c>
    </row>
    <row r="503" spans="2:65" s="13" customFormat="1" ht="13.5">
      <c r="B503" s="229"/>
      <c r="C503" s="230"/>
      <c r="D503" s="242" t="s">
        <v>158</v>
      </c>
      <c r="E503" s="252" t="s">
        <v>22</v>
      </c>
      <c r="F503" s="253" t="s">
        <v>85</v>
      </c>
      <c r="G503" s="230"/>
      <c r="H503" s="254">
        <v>2</v>
      </c>
      <c r="I503" s="234"/>
      <c r="J503" s="230"/>
      <c r="K503" s="230"/>
      <c r="L503" s="235"/>
      <c r="M503" s="236"/>
      <c r="N503" s="237"/>
      <c r="O503" s="237"/>
      <c r="P503" s="237"/>
      <c r="Q503" s="237"/>
      <c r="R503" s="237"/>
      <c r="S503" s="237"/>
      <c r="T503" s="238"/>
      <c r="AT503" s="239" t="s">
        <v>158</v>
      </c>
      <c r="AU503" s="239" t="s">
        <v>85</v>
      </c>
      <c r="AV503" s="13" t="s">
        <v>85</v>
      </c>
      <c r="AW503" s="13" t="s">
        <v>39</v>
      </c>
      <c r="AX503" s="13" t="s">
        <v>24</v>
      </c>
      <c r="AY503" s="239" t="s">
        <v>146</v>
      </c>
    </row>
    <row r="504" spans="2:65" s="1" customFormat="1" ht="31.5" customHeight="1">
      <c r="B504" s="42"/>
      <c r="C504" s="203" t="s">
        <v>807</v>
      </c>
      <c r="D504" s="203" t="s">
        <v>149</v>
      </c>
      <c r="E504" s="204" t="s">
        <v>808</v>
      </c>
      <c r="F504" s="205" t="s">
        <v>809</v>
      </c>
      <c r="G504" s="206" t="s">
        <v>268</v>
      </c>
      <c r="H504" s="207">
        <v>27.427</v>
      </c>
      <c r="I504" s="208"/>
      <c r="J504" s="209">
        <f>ROUND(I504*H504,2)</f>
        <v>0</v>
      </c>
      <c r="K504" s="205" t="s">
        <v>153</v>
      </c>
      <c r="L504" s="62"/>
      <c r="M504" s="210" t="s">
        <v>22</v>
      </c>
      <c r="N504" s="211" t="s">
        <v>47</v>
      </c>
      <c r="O504" s="43"/>
      <c r="P504" s="212">
        <f>O504*H504</f>
        <v>0</v>
      </c>
      <c r="Q504" s="212">
        <v>2.2563399999999998</v>
      </c>
      <c r="R504" s="212">
        <f>Q504*H504</f>
        <v>61.884637179999991</v>
      </c>
      <c r="S504" s="212">
        <v>0</v>
      </c>
      <c r="T504" s="213">
        <f>S504*H504</f>
        <v>0</v>
      </c>
      <c r="AR504" s="25" t="s">
        <v>154</v>
      </c>
      <c r="AT504" s="25" t="s">
        <v>149</v>
      </c>
      <c r="AU504" s="25" t="s">
        <v>85</v>
      </c>
      <c r="AY504" s="25" t="s">
        <v>146</v>
      </c>
      <c r="BE504" s="214">
        <f>IF(N504="základní",J504,0)</f>
        <v>0</v>
      </c>
      <c r="BF504" s="214">
        <f>IF(N504="snížená",J504,0)</f>
        <v>0</v>
      </c>
      <c r="BG504" s="214">
        <f>IF(N504="zákl. přenesená",J504,0)</f>
        <v>0</v>
      </c>
      <c r="BH504" s="214">
        <f>IF(N504="sníž. přenesená",J504,0)</f>
        <v>0</v>
      </c>
      <c r="BI504" s="214">
        <f>IF(N504="nulová",J504,0)</f>
        <v>0</v>
      </c>
      <c r="BJ504" s="25" t="s">
        <v>24</v>
      </c>
      <c r="BK504" s="214">
        <f>ROUND(I504*H504,2)</f>
        <v>0</v>
      </c>
      <c r="BL504" s="25" t="s">
        <v>154</v>
      </c>
      <c r="BM504" s="25" t="s">
        <v>810</v>
      </c>
    </row>
    <row r="505" spans="2:65" s="12" customFormat="1" ht="13.5">
      <c r="B505" s="218"/>
      <c r="C505" s="219"/>
      <c r="D505" s="215" t="s">
        <v>158</v>
      </c>
      <c r="E505" s="220" t="s">
        <v>22</v>
      </c>
      <c r="F505" s="221" t="s">
        <v>811</v>
      </c>
      <c r="G505" s="219"/>
      <c r="H505" s="222" t="s">
        <v>22</v>
      </c>
      <c r="I505" s="223"/>
      <c r="J505" s="219"/>
      <c r="K505" s="219"/>
      <c r="L505" s="224"/>
      <c r="M505" s="225"/>
      <c r="N505" s="226"/>
      <c r="O505" s="226"/>
      <c r="P505" s="226"/>
      <c r="Q505" s="226"/>
      <c r="R505" s="226"/>
      <c r="S505" s="226"/>
      <c r="T505" s="227"/>
      <c r="AT505" s="228" t="s">
        <v>158</v>
      </c>
      <c r="AU505" s="228" t="s">
        <v>85</v>
      </c>
      <c r="AV505" s="12" t="s">
        <v>24</v>
      </c>
      <c r="AW505" s="12" t="s">
        <v>39</v>
      </c>
      <c r="AX505" s="12" t="s">
        <v>76</v>
      </c>
      <c r="AY505" s="228" t="s">
        <v>146</v>
      </c>
    </row>
    <row r="506" spans="2:65" s="12" customFormat="1" ht="13.5">
      <c r="B506" s="218"/>
      <c r="C506" s="219"/>
      <c r="D506" s="215" t="s">
        <v>158</v>
      </c>
      <c r="E506" s="220" t="s">
        <v>22</v>
      </c>
      <c r="F506" s="221" t="s">
        <v>405</v>
      </c>
      <c r="G506" s="219"/>
      <c r="H506" s="222" t="s">
        <v>22</v>
      </c>
      <c r="I506" s="223"/>
      <c r="J506" s="219"/>
      <c r="K506" s="219"/>
      <c r="L506" s="224"/>
      <c r="M506" s="225"/>
      <c r="N506" s="226"/>
      <c r="O506" s="226"/>
      <c r="P506" s="226"/>
      <c r="Q506" s="226"/>
      <c r="R506" s="226"/>
      <c r="S506" s="226"/>
      <c r="T506" s="227"/>
      <c r="AT506" s="228" t="s">
        <v>158</v>
      </c>
      <c r="AU506" s="228" t="s">
        <v>85</v>
      </c>
      <c r="AV506" s="12" t="s">
        <v>24</v>
      </c>
      <c r="AW506" s="12" t="s">
        <v>39</v>
      </c>
      <c r="AX506" s="12" t="s">
        <v>76</v>
      </c>
      <c r="AY506" s="228" t="s">
        <v>146</v>
      </c>
    </row>
    <row r="507" spans="2:65" s="13" customFormat="1" ht="13.5">
      <c r="B507" s="229"/>
      <c r="C507" s="230"/>
      <c r="D507" s="215" t="s">
        <v>158</v>
      </c>
      <c r="E507" s="231" t="s">
        <v>22</v>
      </c>
      <c r="F507" s="232" t="s">
        <v>812</v>
      </c>
      <c r="G507" s="230"/>
      <c r="H507" s="233">
        <v>77.95</v>
      </c>
      <c r="I507" s="234"/>
      <c r="J507" s="230"/>
      <c r="K507" s="230"/>
      <c r="L507" s="235"/>
      <c r="M507" s="236"/>
      <c r="N507" s="237"/>
      <c r="O507" s="237"/>
      <c r="P507" s="237"/>
      <c r="Q507" s="237"/>
      <c r="R507" s="237"/>
      <c r="S507" s="237"/>
      <c r="T507" s="238"/>
      <c r="AT507" s="239" t="s">
        <v>158</v>
      </c>
      <c r="AU507" s="239" t="s">
        <v>85</v>
      </c>
      <c r="AV507" s="13" t="s">
        <v>85</v>
      </c>
      <c r="AW507" s="13" t="s">
        <v>39</v>
      </c>
      <c r="AX507" s="13" t="s">
        <v>76</v>
      </c>
      <c r="AY507" s="239" t="s">
        <v>146</v>
      </c>
    </row>
    <row r="508" spans="2:65" s="13" customFormat="1" ht="13.5">
      <c r="B508" s="229"/>
      <c r="C508" s="230"/>
      <c r="D508" s="215" t="s">
        <v>158</v>
      </c>
      <c r="E508" s="231" t="s">
        <v>22</v>
      </c>
      <c r="F508" s="232" t="s">
        <v>813</v>
      </c>
      <c r="G508" s="230"/>
      <c r="H508" s="233">
        <v>4.8499999999999996</v>
      </c>
      <c r="I508" s="234"/>
      <c r="J508" s="230"/>
      <c r="K508" s="230"/>
      <c r="L508" s="235"/>
      <c r="M508" s="236"/>
      <c r="N508" s="237"/>
      <c r="O508" s="237"/>
      <c r="P508" s="237"/>
      <c r="Q508" s="237"/>
      <c r="R508" s="237"/>
      <c r="S508" s="237"/>
      <c r="T508" s="238"/>
      <c r="AT508" s="239" t="s">
        <v>158</v>
      </c>
      <c r="AU508" s="239" t="s">
        <v>85</v>
      </c>
      <c r="AV508" s="13" t="s">
        <v>85</v>
      </c>
      <c r="AW508" s="13" t="s">
        <v>39</v>
      </c>
      <c r="AX508" s="13" t="s">
        <v>76</v>
      </c>
      <c r="AY508" s="239" t="s">
        <v>146</v>
      </c>
    </row>
    <row r="509" spans="2:65" s="15" customFormat="1" ht="13.5">
      <c r="B509" s="276"/>
      <c r="C509" s="277"/>
      <c r="D509" s="215" t="s">
        <v>158</v>
      </c>
      <c r="E509" s="278" t="s">
        <v>22</v>
      </c>
      <c r="F509" s="279" t="s">
        <v>814</v>
      </c>
      <c r="G509" s="277"/>
      <c r="H509" s="280">
        <v>82.8</v>
      </c>
      <c r="I509" s="281"/>
      <c r="J509" s="277"/>
      <c r="K509" s="277"/>
      <c r="L509" s="282"/>
      <c r="M509" s="283"/>
      <c r="N509" s="284"/>
      <c r="O509" s="284"/>
      <c r="P509" s="284"/>
      <c r="Q509" s="284"/>
      <c r="R509" s="284"/>
      <c r="S509" s="284"/>
      <c r="T509" s="285"/>
      <c r="AT509" s="286" t="s">
        <v>158</v>
      </c>
      <c r="AU509" s="286" t="s">
        <v>85</v>
      </c>
      <c r="AV509" s="15" t="s">
        <v>169</v>
      </c>
      <c r="AW509" s="15" t="s">
        <v>39</v>
      </c>
      <c r="AX509" s="15" t="s">
        <v>76</v>
      </c>
      <c r="AY509" s="286" t="s">
        <v>146</v>
      </c>
    </row>
    <row r="510" spans="2:65" s="12" customFormat="1" ht="13.5">
      <c r="B510" s="218"/>
      <c r="C510" s="219"/>
      <c r="D510" s="215" t="s">
        <v>158</v>
      </c>
      <c r="E510" s="220" t="s">
        <v>22</v>
      </c>
      <c r="F510" s="221" t="s">
        <v>815</v>
      </c>
      <c r="G510" s="219"/>
      <c r="H510" s="222" t="s">
        <v>22</v>
      </c>
      <c r="I510" s="223"/>
      <c r="J510" s="219"/>
      <c r="K510" s="219"/>
      <c r="L510" s="224"/>
      <c r="M510" s="225"/>
      <c r="N510" s="226"/>
      <c r="O510" s="226"/>
      <c r="P510" s="226"/>
      <c r="Q510" s="226"/>
      <c r="R510" s="226"/>
      <c r="S510" s="226"/>
      <c r="T510" s="227"/>
      <c r="AT510" s="228" t="s">
        <v>158</v>
      </c>
      <c r="AU510" s="228" t="s">
        <v>85</v>
      </c>
      <c r="AV510" s="12" t="s">
        <v>24</v>
      </c>
      <c r="AW510" s="12" t="s">
        <v>39</v>
      </c>
      <c r="AX510" s="12" t="s">
        <v>76</v>
      </c>
      <c r="AY510" s="228" t="s">
        <v>146</v>
      </c>
    </row>
    <row r="511" spans="2:65" s="12" customFormat="1" ht="13.5">
      <c r="B511" s="218"/>
      <c r="C511" s="219"/>
      <c r="D511" s="215" t="s">
        <v>158</v>
      </c>
      <c r="E511" s="220" t="s">
        <v>22</v>
      </c>
      <c r="F511" s="221" t="s">
        <v>816</v>
      </c>
      <c r="G511" s="219"/>
      <c r="H511" s="222" t="s">
        <v>22</v>
      </c>
      <c r="I511" s="223"/>
      <c r="J511" s="219"/>
      <c r="K511" s="219"/>
      <c r="L511" s="224"/>
      <c r="M511" s="225"/>
      <c r="N511" s="226"/>
      <c r="O511" s="226"/>
      <c r="P511" s="226"/>
      <c r="Q511" s="226"/>
      <c r="R511" s="226"/>
      <c r="S511" s="226"/>
      <c r="T511" s="227"/>
      <c r="AT511" s="228" t="s">
        <v>158</v>
      </c>
      <c r="AU511" s="228" t="s">
        <v>85</v>
      </c>
      <c r="AV511" s="12" t="s">
        <v>24</v>
      </c>
      <c r="AW511" s="12" t="s">
        <v>39</v>
      </c>
      <c r="AX511" s="12" t="s">
        <v>76</v>
      </c>
      <c r="AY511" s="228" t="s">
        <v>146</v>
      </c>
    </row>
    <row r="512" spans="2:65" s="13" customFormat="1" ht="13.5">
      <c r="B512" s="229"/>
      <c r="C512" s="230"/>
      <c r="D512" s="215" t="s">
        <v>158</v>
      </c>
      <c r="E512" s="231" t="s">
        <v>22</v>
      </c>
      <c r="F512" s="232" t="s">
        <v>817</v>
      </c>
      <c r="G512" s="230"/>
      <c r="H512" s="233">
        <v>-17.068999999999999</v>
      </c>
      <c r="I512" s="234"/>
      <c r="J512" s="230"/>
      <c r="K512" s="230"/>
      <c r="L512" s="235"/>
      <c r="M512" s="236"/>
      <c r="N512" s="237"/>
      <c r="O512" s="237"/>
      <c r="P512" s="237"/>
      <c r="Q512" s="237"/>
      <c r="R512" s="237"/>
      <c r="S512" s="237"/>
      <c r="T512" s="238"/>
      <c r="AT512" s="239" t="s">
        <v>158</v>
      </c>
      <c r="AU512" s="239" t="s">
        <v>85</v>
      </c>
      <c r="AV512" s="13" t="s">
        <v>85</v>
      </c>
      <c r="AW512" s="13" t="s">
        <v>39</v>
      </c>
      <c r="AX512" s="13" t="s">
        <v>76</v>
      </c>
      <c r="AY512" s="239" t="s">
        <v>146</v>
      </c>
    </row>
    <row r="513" spans="2:65" s="12" customFormat="1" ht="13.5">
      <c r="B513" s="218"/>
      <c r="C513" s="219"/>
      <c r="D513" s="215" t="s">
        <v>158</v>
      </c>
      <c r="E513" s="220" t="s">
        <v>22</v>
      </c>
      <c r="F513" s="221" t="s">
        <v>818</v>
      </c>
      <c r="G513" s="219"/>
      <c r="H513" s="222" t="s">
        <v>22</v>
      </c>
      <c r="I513" s="223"/>
      <c r="J513" s="219"/>
      <c r="K513" s="219"/>
      <c r="L513" s="224"/>
      <c r="M513" s="225"/>
      <c r="N513" s="226"/>
      <c r="O513" s="226"/>
      <c r="P513" s="226"/>
      <c r="Q513" s="226"/>
      <c r="R513" s="226"/>
      <c r="S513" s="226"/>
      <c r="T513" s="227"/>
      <c r="AT513" s="228" t="s">
        <v>158</v>
      </c>
      <c r="AU513" s="228" t="s">
        <v>85</v>
      </c>
      <c r="AV513" s="12" t="s">
        <v>24</v>
      </c>
      <c r="AW513" s="12" t="s">
        <v>39</v>
      </c>
      <c r="AX513" s="12" t="s">
        <v>76</v>
      </c>
      <c r="AY513" s="228" t="s">
        <v>146</v>
      </c>
    </row>
    <row r="514" spans="2:65" s="13" customFormat="1" ht="13.5">
      <c r="B514" s="229"/>
      <c r="C514" s="230"/>
      <c r="D514" s="215" t="s">
        <v>158</v>
      </c>
      <c r="E514" s="231" t="s">
        <v>22</v>
      </c>
      <c r="F514" s="232" t="s">
        <v>819</v>
      </c>
      <c r="G514" s="230"/>
      <c r="H514" s="233">
        <v>-35.783999999999999</v>
      </c>
      <c r="I514" s="234"/>
      <c r="J514" s="230"/>
      <c r="K514" s="230"/>
      <c r="L514" s="235"/>
      <c r="M514" s="236"/>
      <c r="N514" s="237"/>
      <c r="O514" s="237"/>
      <c r="P514" s="237"/>
      <c r="Q514" s="237"/>
      <c r="R514" s="237"/>
      <c r="S514" s="237"/>
      <c r="T514" s="238"/>
      <c r="AT514" s="239" t="s">
        <v>158</v>
      </c>
      <c r="AU514" s="239" t="s">
        <v>85</v>
      </c>
      <c r="AV514" s="13" t="s">
        <v>85</v>
      </c>
      <c r="AW514" s="13" t="s">
        <v>39</v>
      </c>
      <c r="AX514" s="13" t="s">
        <v>76</v>
      </c>
      <c r="AY514" s="239" t="s">
        <v>146</v>
      </c>
    </row>
    <row r="515" spans="2:65" s="12" customFormat="1" ht="13.5">
      <c r="B515" s="218"/>
      <c r="C515" s="219"/>
      <c r="D515" s="215" t="s">
        <v>158</v>
      </c>
      <c r="E515" s="220" t="s">
        <v>22</v>
      </c>
      <c r="F515" s="221" t="s">
        <v>820</v>
      </c>
      <c r="G515" s="219"/>
      <c r="H515" s="222" t="s">
        <v>22</v>
      </c>
      <c r="I515" s="223"/>
      <c r="J515" s="219"/>
      <c r="K515" s="219"/>
      <c r="L515" s="224"/>
      <c r="M515" s="225"/>
      <c r="N515" s="226"/>
      <c r="O515" s="226"/>
      <c r="P515" s="226"/>
      <c r="Q515" s="226"/>
      <c r="R515" s="226"/>
      <c r="S515" s="226"/>
      <c r="T515" s="227"/>
      <c r="AT515" s="228" t="s">
        <v>158</v>
      </c>
      <c r="AU515" s="228" t="s">
        <v>85</v>
      </c>
      <c r="AV515" s="12" t="s">
        <v>24</v>
      </c>
      <c r="AW515" s="12" t="s">
        <v>39</v>
      </c>
      <c r="AX515" s="12" t="s">
        <v>76</v>
      </c>
      <c r="AY515" s="228" t="s">
        <v>146</v>
      </c>
    </row>
    <row r="516" spans="2:65" s="13" customFormat="1" ht="13.5">
      <c r="B516" s="229"/>
      <c r="C516" s="230"/>
      <c r="D516" s="215" t="s">
        <v>158</v>
      </c>
      <c r="E516" s="231" t="s">
        <v>22</v>
      </c>
      <c r="F516" s="232" t="s">
        <v>821</v>
      </c>
      <c r="G516" s="230"/>
      <c r="H516" s="233">
        <v>-2.52</v>
      </c>
      <c r="I516" s="234"/>
      <c r="J516" s="230"/>
      <c r="K516" s="230"/>
      <c r="L516" s="235"/>
      <c r="M516" s="236"/>
      <c r="N516" s="237"/>
      <c r="O516" s="237"/>
      <c r="P516" s="237"/>
      <c r="Q516" s="237"/>
      <c r="R516" s="237"/>
      <c r="S516" s="237"/>
      <c r="T516" s="238"/>
      <c r="AT516" s="239" t="s">
        <v>158</v>
      </c>
      <c r="AU516" s="239" t="s">
        <v>85</v>
      </c>
      <c r="AV516" s="13" t="s">
        <v>85</v>
      </c>
      <c r="AW516" s="13" t="s">
        <v>39</v>
      </c>
      <c r="AX516" s="13" t="s">
        <v>76</v>
      </c>
      <c r="AY516" s="239" t="s">
        <v>146</v>
      </c>
    </row>
    <row r="517" spans="2:65" s="15" customFormat="1" ht="13.5">
      <c r="B517" s="276"/>
      <c r="C517" s="277"/>
      <c r="D517" s="215" t="s">
        <v>158</v>
      </c>
      <c r="E517" s="278" t="s">
        <v>22</v>
      </c>
      <c r="F517" s="279" t="s">
        <v>814</v>
      </c>
      <c r="G517" s="277"/>
      <c r="H517" s="280">
        <v>-55.372999999999998</v>
      </c>
      <c r="I517" s="281"/>
      <c r="J517" s="277"/>
      <c r="K517" s="277"/>
      <c r="L517" s="282"/>
      <c r="M517" s="283"/>
      <c r="N517" s="284"/>
      <c r="O517" s="284"/>
      <c r="P517" s="284"/>
      <c r="Q517" s="284"/>
      <c r="R517" s="284"/>
      <c r="S517" s="284"/>
      <c r="T517" s="285"/>
      <c r="AT517" s="286" t="s">
        <v>158</v>
      </c>
      <c r="AU517" s="286" t="s">
        <v>85</v>
      </c>
      <c r="AV517" s="15" t="s">
        <v>169</v>
      </c>
      <c r="AW517" s="15" t="s">
        <v>39</v>
      </c>
      <c r="AX517" s="15" t="s">
        <v>76</v>
      </c>
      <c r="AY517" s="286" t="s">
        <v>146</v>
      </c>
    </row>
    <row r="518" spans="2:65" s="12" customFormat="1" ht="13.5">
      <c r="B518" s="218"/>
      <c r="C518" s="219"/>
      <c r="D518" s="215" t="s">
        <v>158</v>
      </c>
      <c r="E518" s="220" t="s">
        <v>22</v>
      </c>
      <c r="F518" s="221" t="s">
        <v>815</v>
      </c>
      <c r="G518" s="219"/>
      <c r="H518" s="222" t="s">
        <v>22</v>
      </c>
      <c r="I518" s="223"/>
      <c r="J518" s="219"/>
      <c r="K518" s="219"/>
      <c r="L518" s="224"/>
      <c r="M518" s="225"/>
      <c r="N518" s="226"/>
      <c r="O518" s="226"/>
      <c r="P518" s="226"/>
      <c r="Q518" s="226"/>
      <c r="R518" s="226"/>
      <c r="S518" s="226"/>
      <c r="T518" s="227"/>
      <c r="AT518" s="228" t="s">
        <v>158</v>
      </c>
      <c r="AU518" s="228" t="s">
        <v>85</v>
      </c>
      <c r="AV518" s="12" t="s">
        <v>24</v>
      </c>
      <c r="AW518" s="12" t="s">
        <v>39</v>
      </c>
      <c r="AX518" s="12" t="s">
        <v>76</v>
      </c>
      <c r="AY518" s="228" t="s">
        <v>146</v>
      </c>
    </row>
    <row r="519" spans="2:65" s="14" customFormat="1" ht="13.5">
      <c r="B519" s="240"/>
      <c r="C519" s="241"/>
      <c r="D519" s="242" t="s">
        <v>158</v>
      </c>
      <c r="E519" s="243" t="s">
        <v>22</v>
      </c>
      <c r="F519" s="244" t="s">
        <v>162</v>
      </c>
      <c r="G519" s="241"/>
      <c r="H519" s="245">
        <v>27.427</v>
      </c>
      <c r="I519" s="246"/>
      <c r="J519" s="241"/>
      <c r="K519" s="241"/>
      <c r="L519" s="247"/>
      <c r="M519" s="248"/>
      <c r="N519" s="249"/>
      <c r="O519" s="249"/>
      <c r="P519" s="249"/>
      <c r="Q519" s="249"/>
      <c r="R519" s="249"/>
      <c r="S519" s="249"/>
      <c r="T519" s="250"/>
      <c r="AT519" s="251" t="s">
        <v>158</v>
      </c>
      <c r="AU519" s="251" t="s">
        <v>85</v>
      </c>
      <c r="AV519" s="14" t="s">
        <v>154</v>
      </c>
      <c r="AW519" s="14" t="s">
        <v>39</v>
      </c>
      <c r="AX519" s="14" t="s">
        <v>24</v>
      </c>
      <c r="AY519" s="251" t="s">
        <v>146</v>
      </c>
    </row>
    <row r="520" spans="2:65" s="1" customFormat="1" ht="22.5" customHeight="1">
      <c r="B520" s="42"/>
      <c r="C520" s="203" t="s">
        <v>822</v>
      </c>
      <c r="D520" s="203" t="s">
        <v>149</v>
      </c>
      <c r="E520" s="204" t="s">
        <v>823</v>
      </c>
      <c r="F520" s="205" t="s">
        <v>824</v>
      </c>
      <c r="G520" s="206" t="s">
        <v>244</v>
      </c>
      <c r="H520" s="207">
        <v>1143.75</v>
      </c>
      <c r="I520" s="208"/>
      <c r="J520" s="209">
        <f>ROUND(I520*H520,2)</f>
        <v>0</v>
      </c>
      <c r="K520" s="205" t="s">
        <v>153</v>
      </c>
      <c r="L520" s="62"/>
      <c r="M520" s="210" t="s">
        <v>22</v>
      </c>
      <c r="N520" s="211" t="s">
        <v>47</v>
      </c>
      <c r="O520" s="43"/>
      <c r="P520" s="212">
        <f>O520*H520</f>
        <v>0</v>
      </c>
      <c r="Q520" s="212">
        <v>3.5750000000000002E-4</v>
      </c>
      <c r="R520" s="212">
        <f>Q520*H520</f>
        <v>0.40889062500000001</v>
      </c>
      <c r="S520" s="212">
        <v>0</v>
      </c>
      <c r="T520" s="213">
        <f>S520*H520</f>
        <v>0</v>
      </c>
      <c r="AR520" s="25" t="s">
        <v>154</v>
      </c>
      <c r="AT520" s="25" t="s">
        <v>149</v>
      </c>
      <c r="AU520" s="25" t="s">
        <v>85</v>
      </c>
      <c r="AY520" s="25" t="s">
        <v>146</v>
      </c>
      <c r="BE520" s="214">
        <f>IF(N520="základní",J520,0)</f>
        <v>0</v>
      </c>
      <c r="BF520" s="214">
        <f>IF(N520="snížená",J520,0)</f>
        <v>0</v>
      </c>
      <c r="BG520" s="214">
        <f>IF(N520="zákl. přenesená",J520,0)</f>
        <v>0</v>
      </c>
      <c r="BH520" s="214">
        <f>IF(N520="sníž. přenesená",J520,0)</f>
        <v>0</v>
      </c>
      <c r="BI520" s="214">
        <f>IF(N520="nulová",J520,0)</f>
        <v>0</v>
      </c>
      <c r="BJ520" s="25" t="s">
        <v>24</v>
      </c>
      <c r="BK520" s="214">
        <f>ROUND(I520*H520,2)</f>
        <v>0</v>
      </c>
      <c r="BL520" s="25" t="s">
        <v>154</v>
      </c>
      <c r="BM520" s="25" t="s">
        <v>825</v>
      </c>
    </row>
    <row r="521" spans="2:65" s="1" customFormat="1" ht="27">
      <c r="B521" s="42"/>
      <c r="C521" s="64"/>
      <c r="D521" s="215" t="s">
        <v>156</v>
      </c>
      <c r="E521" s="64"/>
      <c r="F521" s="216" t="s">
        <v>826</v>
      </c>
      <c r="G521" s="64"/>
      <c r="H521" s="64"/>
      <c r="I521" s="173"/>
      <c r="J521" s="64"/>
      <c r="K521" s="64"/>
      <c r="L521" s="62"/>
      <c r="M521" s="217"/>
      <c r="N521" s="43"/>
      <c r="O521" s="43"/>
      <c r="P521" s="43"/>
      <c r="Q521" s="43"/>
      <c r="R521" s="43"/>
      <c r="S521" s="43"/>
      <c r="T521" s="79"/>
      <c r="AT521" s="25" t="s">
        <v>156</v>
      </c>
      <c r="AU521" s="25" t="s">
        <v>85</v>
      </c>
    </row>
    <row r="522" spans="2:65" s="12" customFormat="1" ht="13.5">
      <c r="B522" s="218"/>
      <c r="C522" s="219"/>
      <c r="D522" s="215" t="s">
        <v>158</v>
      </c>
      <c r="E522" s="220" t="s">
        <v>22</v>
      </c>
      <c r="F522" s="221" t="s">
        <v>405</v>
      </c>
      <c r="G522" s="219"/>
      <c r="H522" s="222" t="s">
        <v>22</v>
      </c>
      <c r="I522" s="223"/>
      <c r="J522" s="219"/>
      <c r="K522" s="219"/>
      <c r="L522" s="224"/>
      <c r="M522" s="225"/>
      <c r="N522" s="226"/>
      <c r="O522" s="226"/>
      <c r="P522" s="226"/>
      <c r="Q522" s="226"/>
      <c r="R522" s="226"/>
      <c r="S522" s="226"/>
      <c r="T522" s="227"/>
      <c r="AT522" s="228" t="s">
        <v>158</v>
      </c>
      <c r="AU522" s="228" t="s">
        <v>85</v>
      </c>
      <c r="AV522" s="12" t="s">
        <v>24</v>
      </c>
      <c r="AW522" s="12" t="s">
        <v>39</v>
      </c>
      <c r="AX522" s="12" t="s">
        <v>76</v>
      </c>
      <c r="AY522" s="228" t="s">
        <v>146</v>
      </c>
    </row>
    <row r="523" spans="2:65" s="13" customFormat="1" ht="13.5">
      <c r="B523" s="229"/>
      <c r="C523" s="230"/>
      <c r="D523" s="215" t="s">
        <v>158</v>
      </c>
      <c r="E523" s="231" t="s">
        <v>22</v>
      </c>
      <c r="F523" s="232" t="s">
        <v>827</v>
      </c>
      <c r="G523" s="230"/>
      <c r="H523" s="233">
        <v>1143.75</v>
      </c>
      <c r="I523" s="234"/>
      <c r="J523" s="230"/>
      <c r="K523" s="230"/>
      <c r="L523" s="235"/>
      <c r="M523" s="236"/>
      <c r="N523" s="237"/>
      <c r="O523" s="237"/>
      <c r="P523" s="237"/>
      <c r="Q523" s="237"/>
      <c r="R523" s="237"/>
      <c r="S523" s="237"/>
      <c r="T523" s="238"/>
      <c r="AT523" s="239" t="s">
        <v>158</v>
      </c>
      <c r="AU523" s="239" t="s">
        <v>85</v>
      </c>
      <c r="AV523" s="13" t="s">
        <v>85</v>
      </c>
      <c r="AW523" s="13" t="s">
        <v>39</v>
      </c>
      <c r="AX523" s="13" t="s">
        <v>24</v>
      </c>
      <c r="AY523" s="239" t="s">
        <v>146</v>
      </c>
    </row>
    <row r="524" spans="2:65" s="11" customFormat="1" ht="29.85" customHeight="1">
      <c r="B524" s="186"/>
      <c r="C524" s="187"/>
      <c r="D524" s="200" t="s">
        <v>75</v>
      </c>
      <c r="E524" s="201" t="s">
        <v>828</v>
      </c>
      <c r="F524" s="201" t="s">
        <v>829</v>
      </c>
      <c r="G524" s="187"/>
      <c r="H524" s="187"/>
      <c r="I524" s="190"/>
      <c r="J524" s="202">
        <f>BK524</f>
        <v>0</v>
      </c>
      <c r="K524" s="187"/>
      <c r="L524" s="192"/>
      <c r="M524" s="193"/>
      <c r="N524" s="194"/>
      <c r="O524" s="194"/>
      <c r="P524" s="195">
        <f>SUM(P525:P544)</f>
        <v>0</v>
      </c>
      <c r="Q524" s="194"/>
      <c r="R524" s="195">
        <f>SUM(R525:R544)</f>
        <v>0</v>
      </c>
      <c r="S524" s="194"/>
      <c r="T524" s="196">
        <f>SUM(T525:T544)</f>
        <v>4.26</v>
      </c>
      <c r="AR524" s="197" t="s">
        <v>24</v>
      </c>
      <c r="AT524" s="198" t="s">
        <v>75</v>
      </c>
      <c r="AU524" s="198" t="s">
        <v>24</v>
      </c>
      <c r="AY524" s="197" t="s">
        <v>146</v>
      </c>
      <c r="BK524" s="199">
        <f>SUM(BK525:BK544)</f>
        <v>0</v>
      </c>
    </row>
    <row r="525" spans="2:65" s="1" customFormat="1" ht="22.5" customHeight="1">
      <c r="B525" s="42"/>
      <c r="C525" s="203" t="s">
        <v>629</v>
      </c>
      <c r="D525" s="203" t="s">
        <v>149</v>
      </c>
      <c r="E525" s="204" t="s">
        <v>830</v>
      </c>
      <c r="F525" s="205" t="s">
        <v>831</v>
      </c>
      <c r="G525" s="206" t="s">
        <v>268</v>
      </c>
      <c r="H525" s="207">
        <v>1.65</v>
      </c>
      <c r="I525" s="208"/>
      <c r="J525" s="209">
        <f>ROUND(I525*H525,2)</f>
        <v>0</v>
      </c>
      <c r="K525" s="205" t="s">
        <v>153</v>
      </c>
      <c r="L525" s="62"/>
      <c r="M525" s="210" t="s">
        <v>22</v>
      </c>
      <c r="N525" s="211" t="s">
        <v>47</v>
      </c>
      <c r="O525" s="43"/>
      <c r="P525" s="212">
        <f>O525*H525</f>
        <v>0</v>
      </c>
      <c r="Q525" s="212">
        <v>0</v>
      </c>
      <c r="R525" s="212">
        <f>Q525*H525</f>
        <v>0</v>
      </c>
      <c r="S525" s="212">
        <v>2</v>
      </c>
      <c r="T525" s="213">
        <f>S525*H525</f>
        <v>3.3</v>
      </c>
      <c r="AR525" s="25" t="s">
        <v>154</v>
      </c>
      <c r="AT525" s="25" t="s">
        <v>149</v>
      </c>
      <c r="AU525" s="25" t="s">
        <v>85</v>
      </c>
      <c r="AY525" s="25" t="s">
        <v>146</v>
      </c>
      <c r="BE525" s="214">
        <f>IF(N525="základní",J525,0)</f>
        <v>0</v>
      </c>
      <c r="BF525" s="214">
        <f>IF(N525="snížená",J525,0)</f>
        <v>0</v>
      </c>
      <c r="BG525" s="214">
        <f>IF(N525="zákl. přenesená",J525,0)</f>
        <v>0</v>
      </c>
      <c r="BH525" s="214">
        <f>IF(N525="sníž. přenesená",J525,0)</f>
        <v>0</v>
      </c>
      <c r="BI525" s="214">
        <f>IF(N525="nulová",J525,0)</f>
        <v>0</v>
      </c>
      <c r="BJ525" s="25" t="s">
        <v>24</v>
      </c>
      <c r="BK525" s="214">
        <f>ROUND(I525*H525,2)</f>
        <v>0</v>
      </c>
      <c r="BL525" s="25" t="s">
        <v>154</v>
      </c>
      <c r="BM525" s="25" t="s">
        <v>832</v>
      </c>
    </row>
    <row r="526" spans="2:65" s="12" customFormat="1" ht="13.5">
      <c r="B526" s="218"/>
      <c r="C526" s="219"/>
      <c r="D526" s="215" t="s">
        <v>158</v>
      </c>
      <c r="E526" s="220" t="s">
        <v>22</v>
      </c>
      <c r="F526" s="221" t="s">
        <v>491</v>
      </c>
      <c r="G526" s="219"/>
      <c r="H526" s="222" t="s">
        <v>22</v>
      </c>
      <c r="I526" s="223"/>
      <c r="J526" s="219"/>
      <c r="K526" s="219"/>
      <c r="L526" s="224"/>
      <c r="M526" s="225"/>
      <c r="N526" s="226"/>
      <c r="O526" s="226"/>
      <c r="P526" s="226"/>
      <c r="Q526" s="226"/>
      <c r="R526" s="226"/>
      <c r="S526" s="226"/>
      <c r="T526" s="227"/>
      <c r="AT526" s="228" t="s">
        <v>158</v>
      </c>
      <c r="AU526" s="228" t="s">
        <v>85</v>
      </c>
      <c r="AV526" s="12" t="s">
        <v>24</v>
      </c>
      <c r="AW526" s="12" t="s">
        <v>39</v>
      </c>
      <c r="AX526" s="12" t="s">
        <v>76</v>
      </c>
      <c r="AY526" s="228" t="s">
        <v>146</v>
      </c>
    </row>
    <row r="527" spans="2:65" s="13" customFormat="1" ht="13.5">
      <c r="B527" s="229"/>
      <c r="C527" s="230"/>
      <c r="D527" s="242" t="s">
        <v>158</v>
      </c>
      <c r="E527" s="252" t="s">
        <v>22</v>
      </c>
      <c r="F527" s="253" t="s">
        <v>833</v>
      </c>
      <c r="G527" s="230"/>
      <c r="H527" s="254">
        <v>1.65</v>
      </c>
      <c r="I527" s="234"/>
      <c r="J527" s="230"/>
      <c r="K527" s="230"/>
      <c r="L527" s="235"/>
      <c r="M527" s="236"/>
      <c r="N527" s="237"/>
      <c r="O527" s="237"/>
      <c r="P527" s="237"/>
      <c r="Q527" s="237"/>
      <c r="R527" s="237"/>
      <c r="S527" s="237"/>
      <c r="T527" s="238"/>
      <c r="AT527" s="239" t="s">
        <v>158</v>
      </c>
      <c r="AU527" s="239" t="s">
        <v>85</v>
      </c>
      <c r="AV527" s="13" t="s">
        <v>85</v>
      </c>
      <c r="AW527" s="13" t="s">
        <v>39</v>
      </c>
      <c r="AX527" s="13" t="s">
        <v>24</v>
      </c>
      <c r="AY527" s="239" t="s">
        <v>146</v>
      </c>
    </row>
    <row r="528" spans="2:65" s="1" customFormat="1" ht="22.5" customHeight="1">
      <c r="B528" s="42"/>
      <c r="C528" s="203" t="s">
        <v>834</v>
      </c>
      <c r="D528" s="203" t="s">
        <v>149</v>
      </c>
      <c r="E528" s="204" t="s">
        <v>835</v>
      </c>
      <c r="F528" s="205" t="s">
        <v>836</v>
      </c>
      <c r="G528" s="206" t="s">
        <v>527</v>
      </c>
      <c r="H528" s="207">
        <v>10.199999999999999</v>
      </c>
      <c r="I528" s="208"/>
      <c r="J528" s="209">
        <f>ROUND(I528*H528,2)</f>
        <v>0</v>
      </c>
      <c r="K528" s="205" t="s">
        <v>153</v>
      </c>
      <c r="L528" s="62"/>
      <c r="M528" s="210" t="s">
        <v>22</v>
      </c>
      <c r="N528" s="211" t="s">
        <v>47</v>
      </c>
      <c r="O528" s="43"/>
      <c r="P528" s="212">
        <f>O528*H528</f>
        <v>0</v>
      </c>
      <c r="Q528" s="212">
        <v>0</v>
      </c>
      <c r="R528" s="212">
        <f>Q528*H528</f>
        <v>0</v>
      </c>
      <c r="S528" s="212">
        <v>7.0000000000000007E-2</v>
      </c>
      <c r="T528" s="213">
        <f>S528*H528</f>
        <v>0.71399999999999997</v>
      </c>
      <c r="AR528" s="25" t="s">
        <v>154</v>
      </c>
      <c r="AT528" s="25" t="s">
        <v>149</v>
      </c>
      <c r="AU528" s="25" t="s">
        <v>85</v>
      </c>
      <c r="AY528" s="25" t="s">
        <v>146</v>
      </c>
      <c r="BE528" s="214">
        <f>IF(N528="základní",J528,0)</f>
        <v>0</v>
      </c>
      <c r="BF528" s="214">
        <f>IF(N528="snížená",J528,0)</f>
        <v>0</v>
      </c>
      <c r="BG528" s="214">
        <f>IF(N528="zákl. přenesená",J528,0)</f>
        <v>0</v>
      </c>
      <c r="BH528" s="214">
        <f>IF(N528="sníž. přenesená",J528,0)</f>
        <v>0</v>
      </c>
      <c r="BI528" s="214">
        <f>IF(N528="nulová",J528,0)</f>
        <v>0</v>
      </c>
      <c r="BJ528" s="25" t="s">
        <v>24</v>
      </c>
      <c r="BK528" s="214">
        <f>ROUND(I528*H528,2)</f>
        <v>0</v>
      </c>
      <c r="BL528" s="25" t="s">
        <v>154</v>
      </c>
      <c r="BM528" s="25" t="s">
        <v>837</v>
      </c>
    </row>
    <row r="529" spans="2:65" s="12" customFormat="1" ht="13.5">
      <c r="B529" s="218"/>
      <c r="C529" s="219"/>
      <c r="D529" s="215" t="s">
        <v>158</v>
      </c>
      <c r="E529" s="220" t="s">
        <v>22</v>
      </c>
      <c r="F529" s="221" t="s">
        <v>491</v>
      </c>
      <c r="G529" s="219"/>
      <c r="H529" s="222" t="s">
        <v>22</v>
      </c>
      <c r="I529" s="223"/>
      <c r="J529" s="219"/>
      <c r="K529" s="219"/>
      <c r="L529" s="224"/>
      <c r="M529" s="225"/>
      <c r="N529" s="226"/>
      <c r="O529" s="226"/>
      <c r="P529" s="226"/>
      <c r="Q529" s="226"/>
      <c r="R529" s="226"/>
      <c r="S529" s="226"/>
      <c r="T529" s="227"/>
      <c r="AT529" s="228" t="s">
        <v>158</v>
      </c>
      <c r="AU529" s="228" t="s">
        <v>85</v>
      </c>
      <c r="AV529" s="12" t="s">
        <v>24</v>
      </c>
      <c r="AW529" s="12" t="s">
        <v>39</v>
      </c>
      <c r="AX529" s="12" t="s">
        <v>76</v>
      </c>
      <c r="AY529" s="228" t="s">
        <v>146</v>
      </c>
    </row>
    <row r="530" spans="2:65" s="13" customFormat="1" ht="13.5">
      <c r="B530" s="229"/>
      <c r="C530" s="230"/>
      <c r="D530" s="215" t="s">
        <v>158</v>
      </c>
      <c r="E530" s="231" t="s">
        <v>22</v>
      </c>
      <c r="F530" s="232" t="s">
        <v>838</v>
      </c>
      <c r="G530" s="230"/>
      <c r="H530" s="233">
        <v>2.5</v>
      </c>
      <c r="I530" s="234"/>
      <c r="J530" s="230"/>
      <c r="K530" s="230"/>
      <c r="L530" s="235"/>
      <c r="M530" s="236"/>
      <c r="N530" s="237"/>
      <c r="O530" s="237"/>
      <c r="P530" s="237"/>
      <c r="Q530" s="237"/>
      <c r="R530" s="237"/>
      <c r="S530" s="237"/>
      <c r="T530" s="238"/>
      <c r="AT530" s="239" t="s">
        <v>158</v>
      </c>
      <c r="AU530" s="239" t="s">
        <v>85</v>
      </c>
      <c r="AV530" s="13" t="s">
        <v>85</v>
      </c>
      <c r="AW530" s="13" t="s">
        <v>39</v>
      </c>
      <c r="AX530" s="13" t="s">
        <v>76</v>
      </c>
      <c r="AY530" s="239" t="s">
        <v>146</v>
      </c>
    </row>
    <row r="531" spans="2:65" s="13" customFormat="1" ht="13.5">
      <c r="B531" s="229"/>
      <c r="C531" s="230"/>
      <c r="D531" s="215" t="s">
        <v>158</v>
      </c>
      <c r="E531" s="231" t="s">
        <v>22</v>
      </c>
      <c r="F531" s="232" t="s">
        <v>839</v>
      </c>
      <c r="G531" s="230"/>
      <c r="H531" s="233">
        <v>2.9</v>
      </c>
      <c r="I531" s="234"/>
      <c r="J531" s="230"/>
      <c r="K531" s="230"/>
      <c r="L531" s="235"/>
      <c r="M531" s="236"/>
      <c r="N531" s="237"/>
      <c r="O531" s="237"/>
      <c r="P531" s="237"/>
      <c r="Q531" s="237"/>
      <c r="R531" s="237"/>
      <c r="S531" s="237"/>
      <c r="T531" s="238"/>
      <c r="AT531" s="239" t="s">
        <v>158</v>
      </c>
      <c r="AU531" s="239" t="s">
        <v>85</v>
      </c>
      <c r="AV531" s="13" t="s">
        <v>85</v>
      </c>
      <c r="AW531" s="13" t="s">
        <v>39</v>
      </c>
      <c r="AX531" s="13" t="s">
        <v>76</v>
      </c>
      <c r="AY531" s="239" t="s">
        <v>146</v>
      </c>
    </row>
    <row r="532" spans="2:65" s="13" customFormat="1" ht="13.5">
      <c r="B532" s="229"/>
      <c r="C532" s="230"/>
      <c r="D532" s="215" t="s">
        <v>158</v>
      </c>
      <c r="E532" s="231" t="s">
        <v>22</v>
      </c>
      <c r="F532" s="232" t="s">
        <v>840</v>
      </c>
      <c r="G532" s="230"/>
      <c r="H532" s="233">
        <v>4.8</v>
      </c>
      <c r="I532" s="234"/>
      <c r="J532" s="230"/>
      <c r="K532" s="230"/>
      <c r="L532" s="235"/>
      <c r="M532" s="236"/>
      <c r="N532" s="237"/>
      <c r="O532" s="237"/>
      <c r="P532" s="237"/>
      <c r="Q532" s="237"/>
      <c r="R532" s="237"/>
      <c r="S532" s="237"/>
      <c r="T532" s="238"/>
      <c r="AT532" s="239" t="s">
        <v>158</v>
      </c>
      <c r="AU532" s="239" t="s">
        <v>85</v>
      </c>
      <c r="AV532" s="13" t="s">
        <v>85</v>
      </c>
      <c r="AW532" s="13" t="s">
        <v>39</v>
      </c>
      <c r="AX532" s="13" t="s">
        <v>76</v>
      </c>
      <c r="AY532" s="239" t="s">
        <v>146</v>
      </c>
    </row>
    <row r="533" spans="2:65" s="14" customFormat="1" ht="13.5">
      <c r="B533" s="240"/>
      <c r="C533" s="241"/>
      <c r="D533" s="242" t="s">
        <v>158</v>
      </c>
      <c r="E533" s="243" t="s">
        <v>22</v>
      </c>
      <c r="F533" s="244" t="s">
        <v>162</v>
      </c>
      <c r="G533" s="241"/>
      <c r="H533" s="245">
        <v>10.199999999999999</v>
      </c>
      <c r="I533" s="246"/>
      <c r="J533" s="241"/>
      <c r="K533" s="241"/>
      <c r="L533" s="247"/>
      <c r="M533" s="248"/>
      <c r="N533" s="249"/>
      <c r="O533" s="249"/>
      <c r="P533" s="249"/>
      <c r="Q533" s="249"/>
      <c r="R533" s="249"/>
      <c r="S533" s="249"/>
      <c r="T533" s="250"/>
      <c r="AT533" s="251" t="s">
        <v>158</v>
      </c>
      <c r="AU533" s="251" t="s">
        <v>85</v>
      </c>
      <c r="AV533" s="14" t="s">
        <v>154</v>
      </c>
      <c r="AW533" s="14" t="s">
        <v>39</v>
      </c>
      <c r="AX533" s="14" t="s">
        <v>24</v>
      </c>
      <c r="AY533" s="251" t="s">
        <v>146</v>
      </c>
    </row>
    <row r="534" spans="2:65" s="1" customFormat="1" ht="44.25" customHeight="1">
      <c r="B534" s="42"/>
      <c r="C534" s="203" t="s">
        <v>638</v>
      </c>
      <c r="D534" s="203" t="s">
        <v>149</v>
      </c>
      <c r="E534" s="204" t="s">
        <v>841</v>
      </c>
      <c r="F534" s="205" t="s">
        <v>842</v>
      </c>
      <c r="G534" s="206" t="s">
        <v>152</v>
      </c>
      <c r="H534" s="207">
        <v>3</v>
      </c>
      <c r="I534" s="208"/>
      <c r="J534" s="209">
        <f>ROUND(I534*H534,2)</f>
        <v>0</v>
      </c>
      <c r="K534" s="205" t="s">
        <v>153</v>
      </c>
      <c r="L534" s="62"/>
      <c r="M534" s="210" t="s">
        <v>22</v>
      </c>
      <c r="N534" s="211" t="s">
        <v>47</v>
      </c>
      <c r="O534" s="43"/>
      <c r="P534" s="212">
        <f>O534*H534</f>
        <v>0</v>
      </c>
      <c r="Q534" s="212">
        <v>0</v>
      </c>
      <c r="R534" s="212">
        <f>Q534*H534</f>
        <v>0</v>
      </c>
      <c r="S534" s="212">
        <v>8.2000000000000003E-2</v>
      </c>
      <c r="T534" s="213">
        <f>S534*H534</f>
        <v>0.246</v>
      </c>
      <c r="AR534" s="25" t="s">
        <v>154</v>
      </c>
      <c r="AT534" s="25" t="s">
        <v>149</v>
      </c>
      <c r="AU534" s="25" t="s">
        <v>85</v>
      </c>
      <c r="AY534" s="25" t="s">
        <v>146</v>
      </c>
      <c r="BE534" s="214">
        <f>IF(N534="základní",J534,0)</f>
        <v>0</v>
      </c>
      <c r="BF534" s="214">
        <f>IF(N534="snížená",J534,0)</f>
        <v>0</v>
      </c>
      <c r="BG534" s="214">
        <f>IF(N534="zákl. přenesená",J534,0)</f>
        <v>0</v>
      </c>
      <c r="BH534" s="214">
        <f>IF(N534="sníž. přenesená",J534,0)</f>
        <v>0</v>
      </c>
      <c r="BI534" s="214">
        <f>IF(N534="nulová",J534,0)</f>
        <v>0</v>
      </c>
      <c r="BJ534" s="25" t="s">
        <v>24</v>
      </c>
      <c r="BK534" s="214">
        <f>ROUND(I534*H534,2)</f>
        <v>0</v>
      </c>
      <c r="BL534" s="25" t="s">
        <v>154</v>
      </c>
      <c r="BM534" s="25" t="s">
        <v>843</v>
      </c>
    </row>
    <row r="535" spans="2:65" s="1" customFormat="1" ht="67.5">
      <c r="B535" s="42"/>
      <c r="C535" s="64"/>
      <c r="D535" s="215" t="s">
        <v>156</v>
      </c>
      <c r="E535" s="64"/>
      <c r="F535" s="216" t="s">
        <v>844</v>
      </c>
      <c r="G535" s="64"/>
      <c r="H535" s="64"/>
      <c r="I535" s="173"/>
      <c r="J535" s="64"/>
      <c r="K535" s="64"/>
      <c r="L535" s="62"/>
      <c r="M535" s="217"/>
      <c r="N535" s="43"/>
      <c r="O535" s="43"/>
      <c r="P535" s="43"/>
      <c r="Q535" s="43"/>
      <c r="R535" s="43"/>
      <c r="S535" s="43"/>
      <c r="T535" s="79"/>
      <c r="AT535" s="25" t="s">
        <v>156</v>
      </c>
      <c r="AU535" s="25" t="s">
        <v>85</v>
      </c>
    </row>
    <row r="536" spans="2:65" s="12" customFormat="1" ht="13.5">
      <c r="B536" s="218"/>
      <c r="C536" s="219"/>
      <c r="D536" s="215" t="s">
        <v>158</v>
      </c>
      <c r="E536" s="220" t="s">
        <v>22</v>
      </c>
      <c r="F536" s="221" t="s">
        <v>491</v>
      </c>
      <c r="G536" s="219"/>
      <c r="H536" s="222" t="s">
        <v>22</v>
      </c>
      <c r="I536" s="223"/>
      <c r="J536" s="219"/>
      <c r="K536" s="219"/>
      <c r="L536" s="224"/>
      <c r="M536" s="225"/>
      <c r="N536" s="226"/>
      <c r="O536" s="226"/>
      <c r="P536" s="226"/>
      <c r="Q536" s="226"/>
      <c r="R536" s="226"/>
      <c r="S536" s="226"/>
      <c r="T536" s="227"/>
      <c r="AT536" s="228" t="s">
        <v>158</v>
      </c>
      <c r="AU536" s="228" t="s">
        <v>85</v>
      </c>
      <c r="AV536" s="12" t="s">
        <v>24</v>
      </c>
      <c r="AW536" s="12" t="s">
        <v>39</v>
      </c>
      <c r="AX536" s="12" t="s">
        <v>76</v>
      </c>
      <c r="AY536" s="228" t="s">
        <v>146</v>
      </c>
    </row>
    <row r="537" spans="2:65" s="13" customFormat="1" ht="13.5">
      <c r="B537" s="229"/>
      <c r="C537" s="230"/>
      <c r="D537" s="215" t="s">
        <v>158</v>
      </c>
      <c r="E537" s="231" t="s">
        <v>22</v>
      </c>
      <c r="F537" s="232" t="s">
        <v>845</v>
      </c>
      <c r="G537" s="230"/>
      <c r="H537" s="233">
        <v>2</v>
      </c>
      <c r="I537" s="234"/>
      <c r="J537" s="230"/>
      <c r="K537" s="230"/>
      <c r="L537" s="235"/>
      <c r="M537" s="236"/>
      <c r="N537" s="237"/>
      <c r="O537" s="237"/>
      <c r="P537" s="237"/>
      <c r="Q537" s="237"/>
      <c r="R537" s="237"/>
      <c r="S537" s="237"/>
      <c r="T537" s="238"/>
      <c r="AT537" s="239" t="s">
        <v>158</v>
      </c>
      <c r="AU537" s="239" t="s">
        <v>85</v>
      </c>
      <c r="AV537" s="13" t="s">
        <v>85</v>
      </c>
      <c r="AW537" s="13" t="s">
        <v>39</v>
      </c>
      <c r="AX537" s="13" t="s">
        <v>76</v>
      </c>
      <c r="AY537" s="239" t="s">
        <v>146</v>
      </c>
    </row>
    <row r="538" spans="2:65" s="13" customFormat="1" ht="13.5">
      <c r="B538" s="229"/>
      <c r="C538" s="230"/>
      <c r="D538" s="215" t="s">
        <v>158</v>
      </c>
      <c r="E538" s="231" t="s">
        <v>22</v>
      </c>
      <c r="F538" s="232" t="s">
        <v>846</v>
      </c>
      <c r="G538" s="230"/>
      <c r="H538" s="233">
        <v>1</v>
      </c>
      <c r="I538" s="234"/>
      <c r="J538" s="230"/>
      <c r="K538" s="230"/>
      <c r="L538" s="235"/>
      <c r="M538" s="236"/>
      <c r="N538" s="237"/>
      <c r="O538" s="237"/>
      <c r="P538" s="237"/>
      <c r="Q538" s="237"/>
      <c r="R538" s="237"/>
      <c r="S538" s="237"/>
      <c r="T538" s="238"/>
      <c r="AT538" s="239" t="s">
        <v>158</v>
      </c>
      <c r="AU538" s="239" t="s">
        <v>85</v>
      </c>
      <c r="AV538" s="13" t="s">
        <v>85</v>
      </c>
      <c r="AW538" s="13" t="s">
        <v>39</v>
      </c>
      <c r="AX538" s="13" t="s">
        <v>76</v>
      </c>
      <c r="AY538" s="239" t="s">
        <v>146</v>
      </c>
    </row>
    <row r="539" spans="2:65" s="14" customFormat="1" ht="13.5">
      <c r="B539" s="240"/>
      <c r="C539" s="241"/>
      <c r="D539" s="242" t="s">
        <v>158</v>
      </c>
      <c r="E539" s="243" t="s">
        <v>22</v>
      </c>
      <c r="F539" s="244" t="s">
        <v>162</v>
      </c>
      <c r="G539" s="241"/>
      <c r="H539" s="245">
        <v>3</v>
      </c>
      <c r="I539" s="246"/>
      <c r="J539" s="241"/>
      <c r="K539" s="241"/>
      <c r="L539" s="247"/>
      <c r="M539" s="248"/>
      <c r="N539" s="249"/>
      <c r="O539" s="249"/>
      <c r="P539" s="249"/>
      <c r="Q539" s="249"/>
      <c r="R539" s="249"/>
      <c r="S539" s="249"/>
      <c r="T539" s="250"/>
      <c r="AT539" s="251" t="s">
        <v>158</v>
      </c>
      <c r="AU539" s="251" t="s">
        <v>85</v>
      </c>
      <c r="AV539" s="14" t="s">
        <v>154</v>
      </c>
      <c r="AW539" s="14" t="s">
        <v>39</v>
      </c>
      <c r="AX539" s="14" t="s">
        <v>24</v>
      </c>
      <c r="AY539" s="251" t="s">
        <v>146</v>
      </c>
    </row>
    <row r="540" spans="2:65" s="1" customFormat="1" ht="57" customHeight="1">
      <c r="B540" s="42"/>
      <c r="C540" s="203" t="s">
        <v>847</v>
      </c>
      <c r="D540" s="203" t="s">
        <v>149</v>
      </c>
      <c r="E540" s="204" t="s">
        <v>848</v>
      </c>
      <c r="F540" s="205" t="s">
        <v>849</v>
      </c>
      <c r="G540" s="206" t="s">
        <v>244</v>
      </c>
      <c r="H540" s="207">
        <v>126</v>
      </c>
      <c r="I540" s="208"/>
      <c r="J540" s="209">
        <f>ROUND(I540*H540,2)</f>
        <v>0</v>
      </c>
      <c r="K540" s="205" t="s">
        <v>153</v>
      </c>
      <c r="L540" s="62"/>
      <c r="M540" s="210" t="s">
        <v>22</v>
      </c>
      <c r="N540" s="211" t="s">
        <v>47</v>
      </c>
      <c r="O540" s="43"/>
      <c r="P540" s="212">
        <f>O540*H540</f>
        <v>0</v>
      </c>
      <c r="Q540" s="212">
        <v>0</v>
      </c>
      <c r="R540" s="212">
        <f>Q540*H540</f>
        <v>0</v>
      </c>
      <c r="S540" s="212">
        <v>0</v>
      </c>
      <c r="T540" s="213">
        <f>S540*H540</f>
        <v>0</v>
      </c>
      <c r="AR540" s="25" t="s">
        <v>154</v>
      </c>
      <c r="AT540" s="25" t="s">
        <v>149</v>
      </c>
      <c r="AU540" s="25" t="s">
        <v>85</v>
      </c>
      <c r="AY540" s="25" t="s">
        <v>146</v>
      </c>
      <c r="BE540" s="214">
        <f>IF(N540="základní",J540,0)</f>
        <v>0</v>
      </c>
      <c r="BF540" s="214">
        <f>IF(N540="snížená",J540,0)</f>
        <v>0</v>
      </c>
      <c r="BG540" s="214">
        <f>IF(N540="zákl. přenesená",J540,0)</f>
        <v>0</v>
      </c>
      <c r="BH540" s="214">
        <f>IF(N540="sníž. přenesená",J540,0)</f>
        <v>0</v>
      </c>
      <c r="BI540" s="214">
        <f>IF(N540="nulová",J540,0)</f>
        <v>0</v>
      </c>
      <c r="BJ540" s="25" t="s">
        <v>24</v>
      </c>
      <c r="BK540" s="214">
        <f>ROUND(I540*H540,2)</f>
        <v>0</v>
      </c>
      <c r="BL540" s="25" t="s">
        <v>154</v>
      </c>
      <c r="BM540" s="25" t="s">
        <v>850</v>
      </c>
    </row>
    <row r="541" spans="2:65" s="1" customFormat="1" ht="54">
      <c r="B541" s="42"/>
      <c r="C541" s="64"/>
      <c r="D541" s="215" t="s">
        <v>156</v>
      </c>
      <c r="E541" s="64"/>
      <c r="F541" s="216" t="s">
        <v>851</v>
      </c>
      <c r="G541" s="64"/>
      <c r="H541" s="64"/>
      <c r="I541" s="173"/>
      <c r="J541" s="64"/>
      <c r="K541" s="64"/>
      <c r="L541" s="62"/>
      <c r="M541" s="217"/>
      <c r="N541" s="43"/>
      <c r="O541" s="43"/>
      <c r="P541" s="43"/>
      <c r="Q541" s="43"/>
      <c r="R541" s="43"/>
      <c r="S541" s="43"/>
      <c r="T541" s="79"/>
      <c r="AT541" s="25" t="s">
        <v>156</v>
      </c>
      <c r="AU541" s="25" t="s">
        <v>85</v>
      </c>
    </row>
    <row r="542" spans="2:65" s="12" customFormat="1" ht="13.5">
      <c r="B542" s="218"/>
      <c r="C542" s="219"/>
      <c r="D542" s="215" t="s">
        <v>158</v>
      </c>
      <c r="E542" s="220" t="s">
        <v>22</v>
      </c>
      <c r="F542" s="221" t="s">
        <v>852</v>
      </c>
      <c r="G542" s="219"/>
      <c r="H542" s="222" t="s">
        <v>22</v>
      </c>
      <c r="I542" s="223"/>
      <c r="J542" s="219"/>
      <c r="K542" s="219"/>
      <c r="L542" s="224"/>
      <c r="M542" s="225"/>
      <c r="N542" s="226"/>
      <c r="O542" s="226"/>
      <c r="P542" s="226"/>
      <c r="Q542" s="226"/>
      <c r="R542" s="226"/>
      <c r="S542" s="226"/>
      <c r="T542" s="227"/>
      <c r="AT542" s="228" t="s">
        <v>158</v>
      </c>
      <c r="AU542" s="228" t="s">
        <v>85</v>
      </c>
      <c r="AV542" s="12" t="s">
        <v>24</v>
      </c>
      <c r="AW542" s="12" t="s">
        <v>39</v>
      </c>
      <c r="AX542" s="12" t="s">
        <v>76</v>
      </c>
      <c r="AY542" s="228" t="s">
        <v>146</v>
      </c>
    </row>
    <row r="543" spans="2:65" s="13" customFormat="1" ht="13.5">
      <c r="B543" s="229"/>
      <c r="C543" s="230"/>
      <c r="D543" s="215" t="s">
        <v>158</v>
      </c>
      <c r="E543" s="231" t="s">
        <v>22</v>
      </c>
      <c r="F543" s="232" t="s">
        <v>853</v>
      </c>
      <c r="G543" s="230"/>
      <c r="H543" s="233">
        <v>126</v>
      </c>
      <c r="I543" s="234"/>
      <c r="J543" s="230"/>
      <c r="K543" s="230"/>
      <c r="L543" s="235"/>
      <c r="M543" s="236"/>
      <c r="N543" s="237"/>
      <c r="O543" s="237"/>
      <c r="P543" s="237"/>
      <c r="Q543" s="237"/>
      <c r="R543" s="237"/>
      <c r="S543" s="237"/>
      <c r="T543" s="238"/>
      <c r="AT543" s="239" t="s">
        <v>158</v>
      </c>
      <c r="AU543" s="239" t="s">
        <v>85</v>
      </c>
      <c r="AV543" s="13" t="s">
        <v>85</v>
      </c>
      <c r="AW543" s="13" t="s">
        <v>39</v>
      </c>
      <c r="AX543" s="13" t="s">
        <v>76</v>
      </c>
      <c r="AY543" s="239" t="s">
        <v>146</v>
      </c>
    </row>
    <row r="544" spans="2:65" s="14" customFormat="1" ht="13.5">
      <c r="B544" s="240"/>
      <c r="C544" s="241"/>
      <c r="D544" s="215" t="s">
        <v>158</v>
      </c>
      <c r="E544" s="273" t="s">
        <v>22</v>
      </c>
      <c r="F544" s="274" t="s">
        <v>162</v>
      </c>
      <c r="G544" s="241"/>
      <c r="H544" s="275">
        <v>126</v>
      </c>
      <c r="I544" s="246"/>
      <c r="J544" s="241"/>
      <c r="K544" s="241"/>
      <c r="L544" s="247"/>
      <c r="M544" s="248"/>
      <c r="N544" s="249"/>
      <c r="O544" s="249"/>
      <c r="P544" s="249"/>
      <c r="Q544" s="249"/>
      <c r="R544" s="249"/>
      <c r="S544" s="249"/>
      <c r="T544" s="250"/>
      <c r="AT544" s="251" t="s">
        <v>158</v>
      </c>
      <c r="AU544" s="251" t="s">
        <v>85</v>
      </c>
      <c r="AV544" s="14" t="s">
        <v>154</v>
      </c>
      <c r="AW544" s="14" t="s">
        <v>39</v>
      </c>
      <c r="AX544" s="14" t="s">
        <v>24</v>
      </c>
      <c r="AY544" s="251" t="s">
        <v>146</v>
      </c>
    </row>
    <row r="545" spans="2:65" s="11" customFormat="1" ht="29.85" customHeight="1">
      <c r="B545" s="186"/>
      <c r="C545" s="187"/>
      <c r="D545" s="200" t="s">
        <v>75</v>
      </c>
      <c r="E545" s="201" t="s">
        <v>854</v>
      </c>
      <c r="F545" s="201" t="s">
        <v>855</v>
      </c>
      <c r="G545" s="187"/>
      <c r="H545" s="187"/>
      <c r="I545" s="190"/>
      <c r="J545" s="202">
        <f>BK545</f>
        <v>0</v>
      </c>
      <c r="K545" s="187"/>
      <c r="L545" s="192"/>
      <c r="M545" s="193"/>
      <c r="N545" s="194"/>
      <c r="O545" s="194"/>
      <c r="P545" s="195">
        <f>SUM(P546:P671)</f>
        <v>0</v>
      </c>
      <c r="Q545" s="194"/>
      <c r="R545" s="195">
        <f>SUM(R546:R671)</f>
        <v>0</v>
      </c>
      <c r="S545" s="194"/>
      <c r="T545" s="196">
        <f>SUM(T546:T671)</f>
        <v>0</v>
      </c>
      <c r="AR545" s="197" t="s">
        <v>24</v>
      </c>
      <c r="AT545" s="198" t="s">
        <v>75</v>
      </c>
      <c r="AU545" s="198" t="s">
        <v>24</v>
      </c>
      <c r="AY545" s="197" t="s">
        <v>146</v>
      </c>
      <c r="BK545" s="199">
        <f>SUM(BK546:BK671)</f>
        <v>0</v>
      </c>
    </row>
    <row r="546" spans="2:65" s="1" customFormat="1" ht="31.5" customHeight="1">
      <c r="B546" s="42"/>
      <c r="C546" s="203" t="s">
        <v>147</v>
      </c>
      <c r="D546" s="203" t="s">
        <v>149</v>
      </c>
      <c r="E546" s="204" t="s">
        <v>856</v>
      </c>
      <c r="F546" s="205" t="s">
        <v>857</v>
      </c>
      <c r="G546" s="206" t="s">
        <v>264</v>
      </c>
      <c r="H546" s="207">
        <v>4.0140000000000002</v>
      </c>
      <c r="I546" s="208"/>
      <c r="J546" s="209">
        <f>ROUND(I546*H546,2)</f>
        <v>0</v>
      </c>
      <c r="K546" s="205" t="s">
        <v>153</v>
      </c>
      <c r="L546" s="62"/>
      <c r="M546" s="210" t="s">
        <v>22</v>
      </c>
      <c r="N546" s="211" t="s">
        <v>47</v>
      </c>
      <c r="O546" s="43"/>
      <c r="P546" s="212">
        <f>O546*H546</f>
        <v>0</v>
      </c>
      <c r="Q546" s="212">
        <v>0</v>
      </c>
      <c r="R546" s="212">
        <f>Q546*H546</f>
        <v>0</v>
      </c>
      <c r="S546" s="212">
        <v>0</v>
      </c>
      <c r="T546" s="213">
        <f>S546*H546</f>
        <v>0</v>
      </c>
      <c r="AR546" s="25" t="s">
        <v>154</v>
      </c>
      <c r="AT546" s="25" t="s">
        <v>149</v>
      </c>
      <c r="AU546" s="25" t="s">
        <v>85</v>
      </c>
      <c r="AY546" s="25" t="s">
        <v>146</v>
      </c>
      <c r="BE546" s="214">
        <f>IF(N546="základní",J546,0)</f>
        <v>0</v>
      </c>
      <c r="BF546" s="214">
        <f>IF(N546="snížená",J546,0)</f>
        <v>0</v>
      </c>
      <c r="BG546" s="214">
        <f>IF(N546="zákl. přenesená",J546,0)</f>
        <v>0</v>
      </c>
      <c r="BH546" s="214">
        <f>IF(N546="sníž. přenesená",J546,0)</f>
        <v>0</v>
      </c>
      <c r="BI546" s="214">
        <f>IF(N546="nulová",J546,0)</f>
        <v>0</v>
      </c>
      <c r="BJ546" s="25" t="s">
        <v>24</v>
      </c>
      <c r="BK546" s="214">
        <f>ROUND(I546*H546,2)</f>
        <v>0</v>
      </c>
      <c r="BL546" s="25" t="s">
        <v>154</v>
      </c>
      <c r="BM546" s="25" t="s">
        <v>858</v>
      </c>
    </row>
    <row r="547" spans="2:65" s="1" customFormat="1" ht="81">
      <c r="B547" s="42"/>
      <c r="C547" s="64"/>
      <c r="D547" s="215" t="s">
        <v>156</v>
      </c>
      <c r="E547" s="64"/>
      <c r="F547" s="216" t="s">
        <v>859</v>
      </c>
      <c r="G547" s="64"/>
      <c r="H547" s="64"/>
      <c r="I547" s="173"/>
      <c r="J547" s="64"/>
      <c r="K547" s="64"/>
      <c r="L547" s="62"/>
      <c r="M547" s="217"/>
      <c r="N547" s="43"/>
      <c r="O547" s="43"/>
      <c r="P547" s="43"/>
      <c r="Q547" s="43"/>
      <c r="R547" s="43"/>
      <c r="S547" s="43"/>
      <c r="T547" s="79"/>
      <c r="AT547" s="25" t="s">
        <v>156</v>
      </c>
      <c r="AU547" s="25" t="s">
        <v>85</v>
      </c>
    </row>
    <row r="548" spans="2:65" s="12" customFormat="1" ht="13.5">
      <c r="B548" s="218"/>
      <c r="C548" s="219"/>
      <c r="D548" s="215" t="s">
        <v>158</v>
      </c>
      <c r="E548" s="220" t="s">
        <v>22</v>
      </c>
      <c r="F548" s="221" t="s">
        <v>860</v>
      </c>
      <c r="G548" s="219"/>
      <c r="H548" s="222" t="s">
        <v>22</v>
      </c>
      <c r="I548" s="223"/>
      <c r="J548" s="219"/>
      <c r="K548" s="219"/>
      <c r="L548" s="224"/>
      <c r="M548" s="225"/>
      <c r="N548" s="226"/>
      <c r="O548" s="226"/>
      <c r="P548" s="226"/>
      <c r="Q548" s="226"/>
      <c r="R548" s="226"/>
      <c r="S548" s="226"/>
      <c r="T548" s="227"/>
      <c r="AT548" s="228" t="s">
        <v>158</v>
      </c>
      <c r="AU548" s="228" t="s">
        <v>85</v>
      </c>
      <c r="AV548" s="12" t="s">
        <v>24</v>
      </c>
      <c r="AW548" s="12" t="s">
        <v>39</v>
      </c>
      <c r="AX548" s="12" t="s">
        <v>76</v>
      </c>
      <c r="AY548" s="228" t="s">
        <v>146</v>
      </c>
    </row>
    <row r="549" spans="2:65" s="12" customFormat="1" ht="13.5">
      <c r="B549" s="218"/>
      <c r="C549" s="219"/>
      <c r="D549" s="215" t="s">
        <v>158</v>
      </c>
      <c r="E549" s="220" t="s">
        <v>22</v>
      </c>
      <c r="F549" s="221" t="s">
        <v>861</v>
      </c>
      <c r="G549" s="219"/>
      <c r="H549" s="222" t="s">
        <v>22</v>
      </c>
      <c r="I549" s="223"/>
      <c r="J549" s="219"/>
      <c r="K549" s="219"/>
      <c r="L549" s="224"/>
      <c r="M549" s="225"/>
      <c r="N549" s="226"/>
      <c r="O549" s="226"/>
      <c r="P549" s="226"/>
      <c r="Q549" s="226"/>
      <c r="R549" s="226"/>
      <c r="S549" s="226"/>
      <c r="T549" s="227"/>
      <c r="AT549" s="228" t="s">
        <v>158</v>
      </c>
      <c r="AU549" s="228" t="s">
        <v>85</v>
      </c>
      <c r="AV549" s="12" t="s">
        <v>24</v>
      </c>
      <c r="AW549" s="12" t="s">
        <v>39</v>
      </c>
      <c r="AX549" s="12" t="s">
        <v>76</v>
      </c>
      <c r="AY549" s="228" t="s">
        <v>146</v>
      </c>
    </row>
    <row r="550" spans="2:65" s="13" customFormat="1" ht="13.5">
      <c r="B550" s="229"/>
      <c r="C550" s="230"/>
      <c r="D550" s="215" t="s">
        <v>158</v>
      </c>
      <c r="E550" s="231" t="s">
        <v>22</v>
      </c>
      <c r="F550" s="232" t="s">
        <v>862</v>
      </c>
      <c r="G550" s="230"/>
      <c r="H550" s="233">
        <v>3.3</v>
      </c>
      <c r="I550" s="234"/>
      <c r="J550" s="230"/>
      <c r="K550" s="230"/>
      <c r="L550" s="235"/>
      <c r="M550" s="236"/>
      <c r="N550" s="237"/>
      <c r="O550" s="237"/>
      <c r="P550" s="237"/>
      <c r="Q550" s="237"/>
      <c r="R550" s="237"/>
      <c r="S550" s="237"/>
      <c r="T550" s="238"/>
      <c r="AT550" s="239" t="s">
        <v>158</v>
      </c>
      <c r="AU550" s="239" t="s">
        <v>85</v>
      </c>
      <c r="AV550" s="13" t="s">
        <v>85</v>
      </c>
      <c r="AW550" s="13" t="s">
        <v>39</v>
      </c>
      <c r="AX550" s="13" t="s">
        <v>76</v>
      </c>
      <c r="AY550" s="239" t="s">
        <v>146</v>
      </c>
    </row>
    <row r="551" spans="2:65" s="12" customFormat="1" ht="13.5">
      <c r="B551" s="218"/>
      <c r="C551" s="219"/>
      <c r="D551" s="215" t="s">
        <v>158</v>
      </c>
      <c r="E551" s="220" t="s">
        <v>22</v>
      </c>
      <c r="F551" s="221" t="s">
        <v>863</v>
      </c>
      <c r="G551" s="219"/>
      <c r="H551" s="222" t="s">
        <v>22</v>
      </c>
      <c r="I551" s="223"/>
      <c r="J551" s="219"/>
      <c r="K551" s="219"/>
      <c r="L551" s="224"/>
      <c r="M551" s="225"/>
      <c r="N551" s="226"/>
      <c r="O551" s="226"/>
      <c r="P551" s="226"/>
      <c r="Q551" s="226"/>
      <c r="R551" s="226"/>
      <c r="S551" s="226"/>
      <c r="T551" s="227"/>
      <c r="AT551" s="228" t="s">
        <v>158</v>
      </c>
      <c r="AU551" s="228" t="s">
        <v>85</v>
      </c>
      <c r="AV551" s="12" t="s">
        <v>24</v>
      </c>
      <c r="AW551" s="12" t="s">
        <v>39</v>
      </c>
      <c r="AX551" s="12" t="s">
        <v>76</v>
      </c>
      <c r="AY551" s="228" t="s">
        <v>146</v>
      </c>
    </row>
    <row r="552" spans="2:65" s="13" customFormat="1" ht="13.5">
      <c r="B552" s="229"/>
      <c r="C552" s="230"/>
      <c r="D552" s="215" t="s">
        <v>158</v>
      </c>
      <c r="E552" s="231" t="s">
        <v>22</v>
      </c>
      <c r="F552" s="232" t="s">
        <v>864</v>
      </c>
      <c r="G552" s="230"/>
      <c r="H552" s="233">
        <v>0.71399999999999997</v>
      </c>
      <c r="I552" s="234"/>
      <c r="J552" s="230"/>
      <c r="K552" s="230"/>
      <c r="L552" s="235"/>
      <c r="M552" s="236"/>
      <c r="N552" s="237"/>
      <c r="O552" s="237"/>
      <c r="P552" s="237"/>
      <c r="Q552" s="237"/>
      <c r="R552" s="237"/>
      <c r="S552" s="237"/>
      <c r="T552" s="238"/>
      <c r="AT552" s="239" t="s">
        <v>158</v>
      </c>
      <c r="AU552" s="239" t="s">
        <v>85</v>
      </c>
      <c r="AV552" s="13" t="s">
        <v>85</v>
      </c>
      <c r="AW552" s="13" t="s">
        <v>39</v>
      </c>
      <c r="AX552" s="13" t="s">
        <v>76</v>
      </c>
      <c r="AY552" s="239" t="s">
        <v>146</v>
      </c>
    </row>
    <row r="553" spans="2:65" s="14" customFormat="1" ht="13.5">
      <c r="B553" s="240"/>
      <c r="C553" s="241"/>
      <c r="D553" s="242" t="s">
        <v>158</v>
      </c>
      <c r="E553" s="243" t="s">
        <v>22</v>
      </c>
      <c r="F553" s="244" t="s">
        <v>162</v>
      </c>
      <c r="G553" s="241"/>
      <c r="H553" s="245">
        <v>4.0140000000000002</v>
      </c>
      <c r="I553" s="246"/>
      <c r="J553" s="241"/>
      <c r="K553" s="241"/>
      <c r="L553" s="247"/>
      <c r="M553" s="248"/>
      <c r="N553" s="249"/>
      <c r="O553" s="249"/>
      <c r="P553" s="249"/>
      <c r="Q553" s="249"/>
      <c r="R553" s="249"/>
      <c r="S553" s="249"/>
      <c r="T553" s="250"/>
      <c r="AT553" s="251" t="s">
        <v>158</v>
      </c>
      <c r="AU553" s="251" t="s">
        <v>85</v>
      </c>
      <c r="AV553" s="14" t="s">
        <v>154</v>
      </c>
      <c r="AW553" s="14" t="s">
        <v>39</v>
      </c>
      <c r="AX553" s="14" t="s">
        <v>24</v>
      </c>
      <c r="AY553" s="251" t="s">
        <v>146</v>
      </c>
    </row>
    <row r="554" spans="2:65" s="1" customFormat="1" ht="31.5" customHeight="1">
      <c r="B554" s="42"/>
      <c r="C554" s="203" t="s">
        <v>865</v>
      </c>
      <c r="D554" s="203" t="s">
        <v>149</v>
      </c>
      <c r="E554" s="204" t="s">
        <v>866</v>
      </c>
      <c r="F554" s="205" t="s">
        <v>867</v>
      </c>
      <c r="G554" s="206" t="s">
        <v>264</v>
      </c>
      <c r="H554" s="207">
        <v>96.335999999999999</v>
      </c>
      <c r="I554" s="208"/>
      <c r="J554" s="209">
        <f>ROUND(I554*H554,2)</f>
        <v>0</v>
      </c>
      <c r="K554" s="205" t="s">
        <v>153</v>
      </c>
      <c r="L554" s="62"/>
      <c r="M554" s="210" t="s">
        <v>22</v>
      </c>
      <c r="N554" s="211" t="s">
        <v>47</v>
      </c>
      <c r="O554" s="43"/>
      <c r="P554" s="212">
        <f>O554*H554</f>
        <v>0</v>
      </c>
      <c r="Q554" s="212">
        <v>0</v>
      </c>
      <c r="R554" s="212">
        <f>Q554*H554</f>
        <v>0</v>
      </c>
      <c r="S554" s="212">
        <v>0</v>
      </c>
      <c r="T554" s="213">
        <f>S554*H554</f>
        <v>0</v>
      </c>
      <c r="AR554" s="25" t="s">
        <v>154</v>
      </c>
      <c r="AT554" s="25" t="s">
        <v>149</v>
      </c>
      <c r="AU554" s="25" t="s">
        <v>85</v>
      </c>
      <c r="AY554" s="25" t="s">
        <v>146</v>
      </c>
      <c r="BE554" s="214">
        <f>IF(N554="základní",J554,0)</f>
        <v>0</v>
      </c>
      <c r="BF554" s="214">
        <f>IF(N554="snížená",J554,0)</f>
        <v>0</v>
      </c>
      <c r="BG554" s="214">
        <f>IF(N554="zákl. přenesená",J554,0)</f>
        <v>0</v>
      </c>
      <c r="BH554" s="214">
        <f>IF(N554="sníž. přenesená",J554,0)</f>
        <v>0</v>
      </c>
      <c r="BI554" s="214">
        <f>IF(N554="nulová",J554,0)</f>
        <v>0</v>
      </c>
      <c r="BJ554" s="25" t="s">
        <v>24</v>
      </c>
      <c r="BK554" s="214">
        <f>ROUND(I554*H554,2)</f>
        <v>0</v>
      </c>
      <c r="BL554" s="25" t="s">
        <v>154</v>
      </c>
      <c r="BM554" s="25" t="s">
        <v>868</v>
      </c>
    </row>
    <row r="555" spans="2:65" s="1" customFormat="1" ht="81">
      <c r="B555" s="42"/>
      <c r="C555" s="64"/>
      <c r="D555" s="215" t="s">
        <v>156</v>
      </c>
      <c r="E555" s="64"/>
      <c r="F555" s="216" t="s">
        <v>859</v>
      </c>
      <c r="G555" s="64"/>
      <c r="H555" s="64"/>
      <c r="I555" s="173"/>
      <c r="J555" s="64"/>
      <c r="K555" s="64"/>
      <c r="L555" s="62"/>
      <c r="M555" s="217"/>
      <c r="N555" s="43"/>
      <c r="O555" s="43"/>
      <c r="P555" s="43"/>
      <c r="Q555" s="43"/>
      <c r="R555" s="43"/>
      <c r="S555" s="43"/>
      <c r="T555" s="79"/>
      <c r="AT555" s="25" t="s">
        <v>156</v>
      </c>
      <c r="AU555" s="25" t="s">
        <v>85</v>
      </c>
    </row>
    <row r="556" spans="2:65" s="12" customFormat="1" ht="13.5">
      <c r="B556" s="218"/>
      <c r="C556" s="219"/>
      <c r="D556" s="215" t="s">
        <v>158</v>
      </c>
      <c r="E556" s="220" t="s">
        <v>22</v>
      </c>
      <c r="F556" s="221" t="s">
        <v>869</v>
      </c>
      <c r="G556" s="219"/>
      <c r="H556" s="222" t="s">
        <v>22</v>
      </c>
      <c r="I556" s="223"/>
      <c r="J556" s="219"/>
      <c r="K556" s="219"/>
      <c r="L556" s="224"/>
      <c r="M556" s="225"/>
      <c r="N556" s="226"/>
      <c r="O556" s="226"/>
      <c r="P556" s="226"/>
      <c r="Q556" s="226"/>
      <c r="R556" s="226"/>
      <c r="S556" s="226"/>
      <c r="T556" s="227"/>
      <c r="AT556" s="228" t="s">
        <v>158</v>
      </c>
      <c r="AU556" s="228" t="s">
        <v>85</v>
      </c>
      <c r="AV556" s="12" t="s">
        <v>24</v>
      </c>
      <c r="AW556" s="12" t="s">
        <v>39</v>
      </c>
      <c r="AX556" s="12" t="s">
        <v>76</v>
      </c>
      <c r="AY556" s="228" t="s">
        <v>146</v>
      </c>
    </row>
    <row r="557" spans="2:65" s="13" customFormat="1" ht="13.5">
      <c r="B557" s="229"/>
      <c r="C557" s="230"/>
      <c r="D557" s="242" t="s">
        <v>158</v>
      </c>
      <c r="E557" s="252" t="s">
        <v>22</v>
      </c>
      <c r="F557" s="253" t="s">
        <v>870</v>
      </c>
      <c r="G557" s="230"/>
      <c r="H557" s="254">
        <v>96.335999999999999</v>
      </c>
      <c r="I557" s="234"/>
      <c r="J557" s="230"/>
      <c r="K557" s="230"/>
      <c r="L557" s="235"/>
      <c r="M557" s="236"/>
      <c r="N557" s="237"/>
      <c r="O557" s="237"/>
      <c r="P557" s="237"/>
      <c r="Q557" s="237"/>
      <c r="R557" s="237"/>
      <c r="S557" s="237"/>
      <c r="T557" s="238"/>
      <c r="AT557" s="239" t="s">
        <v>158</v>
      </c>
      <c r="AU557" s="239" t="s">
        <v>85</v>
      </c>
      <c r="AV557" s="13" t="s">
        <v>85</v>
      </c>
      <c r="AW557" s="13" t="s">
        <v>39</v>
      </c>
      <c r="AX557" s="13" t="s">
        <v>24</v>
      </c>
      <c r="AY557" s="239" t="s">
        <v>146</v>
      </c>
    </row>
    <row r="558" spans="2:65" s="1" customFormat="1" ht="31.5" customHeight="1">
      <c r="B558" s="42"/>
      <c r="C558" s="203" t="s">
        <v>871</v>
      </c>
      <c r="D558" s="203" t="s">
        <v>149</v>
      </c>
      <c r="E558" s="204" t="s">
        <v>872</v>
      </c>
      <c r="F558" s="205" t="s">
        <v>873</v>
      </c>
      <c r="G558" s="206" t="s">
        <v>264</v>
      </c>
      <c r="H558" s="207">
        <v>10.08</v>
      </c>
      <c r="I558" s="208"/>
      <c r="J558" s="209">
        <f>ROUND(I558*H558,2)</f>
        <v>0</v>
      </c>
      <c r="K558" s="205" t="s">
        <v>153</v>
      </c>
      <c r="L558" s="62"/>
      <c r="M558" s="210" t="s">
        <v>22</v>
      </c>
      <c r="N558" s="211" t="s">
        <v>47</v>
      </c>
      <c r="O558" s="43"/>
      <c r="P558" s="212">
        <f>O558*H558</f>
        <v>0</v>
      </c>
      <c r="Q558" s="212">
        <v>0</v>
      </c>
      <c r="R558" s="212">
        <f>Q558*H558</f>
        <v>0</v>
      </c>
      <c r="S558" s="212">
        <v>0</v>
      </c>
      <c r="T558" s="213">
        <f>S558*H558</f>
        <v>0</v>
      </c>
      <c r="AR558" s="25" t="s">
        <v>154</v>
      </c>
      <c r="AT558" s="25" t="s">
        <v>149</v>
      </c>
      <c r="AU558" s="25" t="s">
        <v>85</v>
      </c>
      <c r="AY558" s="25" t="s">
        <v>146</v>
      </c>
      <c r="BE558" s="214">
        <f>IF(N558="základní",J558,0)</f>
        <v>0</v>
      </c>
      <c r="BF558" s="214">
        <f>IF(N558="snížená",J558,0)</f>
        <v>0</v>
      </c>
      <c r="BG558" s="214">
        <f>IF(N558="zákl. přenesená",J558,0)</f>
        <v>0</v>
      </c>
      <c r="BH558" s="214">
        <f>IF(N558="sníž. přenesená",J558,0)</f>
        <v>0</v>
      </c>
      <c r="BI558" s="214">
        <f>IF(N558="nulová",J558,0)</f>
        <v>0</v>
      </c>
      <c r="BJ558" s="25" t="s">
        <v>24</v>
      </c>
      <c r="BK558" s="214">
        <f>ROUND(I558*H558,2)</f>
        <v>0</v>
      </c>
      <c r="BL558" s="25" t="s">
        <v>154</v>
      </c>
      <c r="BM558" s="25" t="s">
        <v>874</v>
      </c>
    </row>
    <row r="559" spans="2:65" s="1" customFormat="1" ht="94.5">
      <c r="B559" s="42"/>
      <c r="C559" s="64"/>
      <c r="D559" s="215" t="s">
        <v>156</v>
      </c>
      <c r="E559" s="64"/>
      <c r="F559" s="216" t="s">
        <v>875</v>
      </c>
      <c r="G559" s="64"/>
      <c r="H559" s="64"/>
      <c r="I559" s="173"/>
      <c r="J559" s="64"/>
      <c r="K559" s="64"/>
      <c r="L559" s="62"/>
      <c r="M559" s="217"/>
      <c r="N559" s="43"/>
      <c r="O559" s="43"/>
      <c r="P559" s="43"/>
      <c r="Q559" s="43"/>
      <c r="R559" s="43"/>
      <c r="S559" s="43"/>
      <c r="T559" s="79"/>
      <c r="AT559" s="25" t="s">
        <v>156</v>
      </c>
      <c r="AU559" s="25" t="s">
        <v>85</v>
      </c>
    </row>
    <row r="560" spans="2:65" s="12" customFormat="1" ht="13.5">
      <c r="B560" s="218"/>
      <c r="C560" s="219"/>
      <c r="D560" s="215" t="s">
        <v>158</v>
      </c>
      <c r="E560" s="220" t="s">
        <v>22</v>
      </c>
      <c r="F560" s="221" t="s">
        <v>876</v>
      </c>
      <c r="G560" s="219"/>
      <c r="H560" s="222" t="s">
        <v>22</v>
      </c>
      <c r="I560" s="223"/>
      <c r="J560" s="219"/>
      <c r="K560" s="219"/>
      <c r="L560" s="224"/>
      <c r="M560" s="225"/>
      <c r="N560" s="226"/>
      <c r="O560" s="226"/>
      <c r="P560" s="226"/>
      <c r="Q560" s="226"/>
      <c r="R560" s="226"/>
      <c r="S560" s="226"/>
      <c r="T560" s="227"/>
      <c r="AT560" s="228" t="s">
        <v>158</v>
      </c>
      <c r="AU560" s="228" t="s">
        <v>85</v>
      </c>
      <c r="AV560" s="12" t="s">
        <v>24</v>
      </c>
      <c r="AW560" s="12" t="s">
        <v>39</v>
      </c>
      <c r="AX560" s="12" t="s">
        <v>76</v>
      </c>
      <c r="AY560" s="228" t="s">
        <v>146</v>
      </c>
    </row>
    <row r="561" spans="2:65" s="12" customFormat="1" ht="13.5">
      <c r="B561" s="218"/>
      <c r="C561" s="219"/>
      <c r="D561" s="215" t="s">
        <v>158</v>
      </c>
      <c r="E561" s="220" t="s">
        <v>22</v>
      </c>
      <c r="F561" s="221" t="s">
        <v>877</v>
      </c>
      <c r="G561" s="219"/>
      <c r="H561" s="222" t="s">
        <v>22</v>
      </c>
      <c r="I561" s="223"/>
      <c r="J561" s="219"/>
      <c r="K561" s="219"/>
      <c r="L561" s="224"/>
      <c r="M561" s="225"/>
      <c r="N561" s="226"/>
      <c r="O561" s="226"/>
      <c r="P561" s="226"/>
      <c r="Q561" s="226"/>
      <c r="R561" s="226"/>
      <c r="S561" s="226"/>
      <c r="T561" s="227"/>
      <c r="AT561" s="228" t="s">
        <v>158</v>
      </c>
      <c r="AU561" s="228" t="s">
        <v>85</v>
      </c>
      <c r="AV561" s="12" t="s">
        <v>24</v>
      </c>
      <c r="AW561" s="12" t="s">
        <v>39</v>
      </c>
      <c r="AX561" s="12" t="s">
        <v>76</v>
      </c>
      <c r="AY561" s="228" t="s">
        <v>146</v>
      </c>
    </row>
    <row r="562" spans="2:65" s="12" customFormat="1" ht="13.5">
      <c r="B562" s="218"/>
      <c r="C562" s="219"/>
      <c r="D562" s="215" t="s">
        <v>158</v>
      </c>
      <c r="E562" s="220" t="s">
        <v>22</v>
      </c>
      <c r="F562" s="221" t="s">
        <v>878</v>
      </c>
      <c r="G562" s="219"/>
      <c r="H562" s="222" t="s">
        <v>22</v>
      </c>
      <c r="I562" s="223"/>
      <c r="J562" s="219"/>
      <c r="K562" s="219"/>
      <c r="L562" s="224"/>
      <c r="M562" s="225"/>
      <c r="N562" s="226"/>
      <c r="O562" s="226"/>
      <c r="P562" s="226"/>
      <c r="Q562" s="226"/>
      <c r="R562" s="226"/>
      <c r="S562" s="226"/>
      <c r="T562" s="227"/>
      <c r="AT562" s="228" t="s">
        <v>158</v>
      </c>
      <c r="AU562" s="228" t="s">
        <v>85</v>
      </c>
      <c r="AV562" s="12" t="s">
        <v>24</v>
      </c>
      <c r="AW562" s="12" t="s">
        <v>39</v>
      </c>
      <c r="AX562" s="12" t="s">
        <v>76</v>
      </c>
      <c r="AY562" s="228" t="s">
        <v>146</v>
      </c>
    </row>
    <row r="563" spans="2:65" s="13" customFormat="1" ht="13.5">
      <c r="B563" s="229"/>
      <c r="C563" s="230"/>
      <c r="D563" s="215" t="s">
        <v>158</v>
      </c>
      <c r="E563" s="231" t="s">
        <v>22</v>
      </c>
      <c r="F563" s="232" t="s">
        <v>879</v>
      </c>
      <c r="G563" s="230"/>
      <c r="H563" s="233">
        <v>10.08</v>
      </c>
      <c r="I563" s="234"/>
      <c r="J563" s="230"/>
      <c r="K563" s="230"/>
      <c r="L563" s="235"/>
      <c r="M563" s="236"/>
      <c r="N563" s="237"/>
      <c r="O563" s="237"/>
      <c r="P563" s="237"/>
      <c r="Q563" s="237"/>
      <c r="R563" s="237"/>
      <c r="S563" s="237"/>
      <c r="T563" s="238"/>
      <c r="AT563" s="239" t="s">
        <v>158</v>
      </c>
      <c r="AU563" s="239" t="s">
        <v>85</v>
      </c>
      <c r="AV563" s="13" t="s">
        <v>85</v>
      </c>
      <c r="AW563" s="13" t="s">
        <v>39</v>
      </c>
      <c r="AX563" s="13" t="s">
        <v>76</v>
      </c>
      <c r="AY563" s="239" t="s">
        <v>146</v>
      </c>
    </row>
    <row r="564" spans="2:65" s="14" customFormat="1" ht="13.5">
      <c r="B564" s="240"/>
      <c r="C564" s="241"/>
      <c r="D564" s="242" t="s">
        <v>158</v>
      </c>
      <c r="E564" s="243" t="s">
        <v>22</v>
      </c>
      <c r="F564" s="244" t="s">
        <v>162</v>
      </c>
      <c r="G564" s="241"/>
      <c r="H564" s="245">
        <v>10.08</v>
      </c>
      <c r="I564" s="246"/>
      <c r="J564" s="241"/>
      <c r="K564" s="241"/>
      <c r="L564" s="247"/>
      <c r="M564" s="248"/>
      <c r="N564" s="249"/>
      <c r="O564" s="249"/>
      <c r="P564" s="249"/>
      <c r="Q564" s="249"/>
      <c r="R564" s="249"/>
      <c r="S564" s="249"/>
      <c r="T564" s="250"/>
      <c r="AT564" s="251" t="s">
        <v>158</v>
      </c>
      <c r="AU564" s="251" t="s">
        <v>85</v>
      </c>
      <c r="AV564" s="14" t="s">
        <v>154</v>
      </c>
      <c r="AW564" s="14" t="s">
        <v>39</v>
      </c>
      <c r="AX564" s="14" t="s">
        <v>24</v>
      </c>
      <c r="AY564" s="251" t="s">
        <v>146</v>
      </c>
    </row>
    <row r="565" spans="2:65" s="1" customFormat="1" ht="31.5" customHeight="1">
      <c r="B565" s="42"/>
      <c r="C565" s="203" t="s">
        <v>880</v>
      </c>
      <c r="D565" s="203" t="s">
        <v>149</v>
      </c>
      <c r="E565" s="204" t="s">
        <v>881</v>
      </c>
      <c r="F565" s="205" t="s">
        <v>882</v>
      </c>
      <c r="G565" s="206" t="s">
        <v>264</v>
      </c>
      <c r="H565" s="207">
        <v>241.92</v>
      </c>
      <c r="I565" s="208"/>
      <c r="J565" s="209">
        <f>ROUND(I565*H565,2)</f>
        <v>0</v>
      </c>
      <c r="K565" s="205" t="s">
        <v>153</v>
      </c>
      <c r="L565" s="62"/>
      <c r="M565" s="210" t="s">
        <v>22</v>
      </c>
      <c r="N565" s="211" t="s">
        <v>47</v>
      </c>
      <c r="O565" s="43"/>
      <c r="P565" s="212">
        <f>O565*H565</f>
        <v>0</v>
      </c>
      <c r="Q565" s="212">
        <v>0</v>
      </c>
      <c r="R565" s="212">
        <f>Q565*H565</f>
        <v>0</v>
      </c>
      <c r="S565" s="212">
        <v>0</v>
      </c>
      <c r="T565" s="213">
        <f>S565*H565</f>
        <v>0</v>
      </c>
      <c r="AR565" s="25" t="s">
        <v>154</v>
      </c>
      <c r="AT565" s="25" t="s">
        <v>149</v>
      </c>
      <c r="AU565" s="25" t="s">
        <v>85</v>
      </c>
      <c r="AY565" s="25" t="s">
        <v>146</v>
      </c>
      <c r="BE565" s="214">
        <f>IF(N565="základní",J565,0)</f>
        <v>0</v>
      </c>
      <c r="BF565" s="214">
        <f>IF(N565="snížená",J565,0)</f>
        <v>0</v>
      </c>
      <c r="BG565" s="214">
        <f>IF(N565="zákl. přenesená",J565,0)</f>
        <v>0</v>
      </c>
      <c r="BH565" s="214">
        <f>IF(N565="sníž. přenesená",J565,0)</f>
        <v>0</v>
      </c>
      <c r="BI565" s="214">
        <f>IF(N565="nulová",J565,0)</f>
        <v>0</v>
      </c>
      <c r="BJ565" s="25" t="s">
        <v>24</v>
      </c>
      <c r="BK565" s="214">
        <f>ROUND(I565*H565,2)</f>
        <v>0</v>
      </c>
      <c r="BL565" s="25" t="s">
        <v>154</v>
      </c>
      <c r="BM565" s="25" t="s">
        <v>883</v>
      </c>
    </row>
    <row r="566" spans="2:65" s="1" customFormat="1" ht="94.5">
      <c r="B566" s="42"/>
      <c r="C566" s="64"/>
      <c r="D566" s="215" t="s">
        <v>156</v>
      </c>
      <c r="E566" s="64"/>
      <c r="F566" s="216" t="s">
        <v>875</v>
      </c>
      <c r="G566" s="64"/>
      <c r="H566" s="64"/>
      <c r="I566" s="173"/>
      <c r="J566" s="64"/>
      <c r="K566" s="64"/>
      <c r="L566" s="62"/>
      <c r="M566" s="217"/>
      <c r="N566" s="43"/>
      <c r="O566" s="43"/>
      <c r="P566" s="43"/>
      <c r="Q566" s="43"/>
      <c r="R566" s="43"/>
      <c r="S566" s="43"/>
      <c r="T566" s="79"/>
      <c r="AT566" s="25" t="s">
        <v>156</v>
      </c>
      <c r="AU566" s="25" t="s">
        <v>85</v>
      </c>
    </row>
    <row r="567" spans="2:65" s="12" customFormat="1" ht="13.5">
      <c r="B567" s="218"/>
      <c r="C567" s="219"/>
      <c r="D567" s="215" t="s">
        <v>158</v>
      </c>
      <c r="E567" s="220" t="s">
        <v>22</v>
      </c>
      <c r="F567" s="221" t="s">
        <v>884</v>
      </c>
      <c r="G567" s="219"/>
      <c r="H567" s="222" t="s">
        <v>22</v>
      </c>
      <c r="I567" s="223"/>
      <c r="J567" s="219"/>
      <c r="K567" s="219"/>
      <c r="L567" s="224"/>
      <c r="M567" s="225"/>
      <c r="N567" s="226"/>
      <c r="O567" s="226"/>
      <c r="P567" s="226"/>
      <c r="Q567" s="226"/>
      <c r="R567" s="226"/>
      <c r="S567" s="226"/>
      <c r="T567" s="227"/>
      <c r="AT567" s="228" t="s">
        <v>158</v>
      </c>
      <c r="AU567" s="228" t="s">
        <v>85</v>
      </c>
      <c r="AV567" s="12" t="s">
        <v>24</v>
      </c>
      <c r="AW567" s="12" t="s">
        <v>39</v>
      </c>
      <c r="AX567" s="12" t="s">
        <v>76</v>
      </c>
      <c r="AY567" s="228" t="s">
        <v>146</v>
      </c>
    </row>
    <row r="568" spans="2:65" s="12" customFormat="1" ht="13.5">
      <c r="B568" s="218"/>
      <c r="C568" s="219"/>
      <c r="D568" s="215" t="s">
        <v>158</v>
      </c>
      <c r="E568" s="220" t="s">
        <v>22</v>
      </c>
      <c r="F568" s="221" t="s">
        <v>876</v>
      </c>
      <c r="G568" s="219"/>
      <c r="H568" s="222" t="s">
        <v>22</v>
      </c>
      <c r="I568" s="223"/>
      <c r="J568" s="219"/>
      <c r="K568" s="219"/>
      <c r="L568" s="224"/>
      <c r="M568" s="225"/>
      <c r="N568" s="226"/>
      <c r="O568" s="226"/>
      <c r="P568" s="226"/>
      <c r="Q568" s="226"/>
      <c r="R568" s="226"/>
      <c r="S568" s="226"/>
      <c r="T568" s="227"/>
      <c r="AT568" s="228" t="s">
        <v>158</v>
      </c>
      <c r="AU568" s="228" t="s">
        <v>85</v>
      </c>
      <c r="AV568" s="12" t="s">
        <v>24</v>
      </c>
      <c r="AW568" s="12" t="s">
        <v>39</v>
      </c>
      <c r="AX568" s="12" t="s">
        <v>76</v>
      </c>
      <c r="AY568" s="228" t="s">
        <v>146</v>
      </c>
    </row>
    <row r="569" spans="2:65" s="13" customFormat="1" ht="13.5">
      <c r="B569" s="229"/>
      <c r="C569" s="230"/>
      <c r="D569" s="242" t="s">
        <v>158</v>
      </c>
      <c r="E569" s="252" t="s">
        <v>22</v>
      </c>
      <c r="F569" s="253" t="s">
        <v>885</v>
      </c>
      <c r="G569" s="230"/>
      <c r="H569" s="254">
        <v>241.92</v>
      </c>
      <c r="I569" s="234"/>
      <c r="J569" s="230"/>
      <c r="K569" s="230"/>
      <c r="L569" s="235"/>
      <c r="M569" s="236"/>
      <c r="N569" s="237"/>
      <c r="O569" s="237"/>
      <c r="P569" s="237"/>
      <c r="Q569" s="237"/>
      <c r="R569" s="237"/>
      <c r="S569" s="237"/>
      <c r="T569" s="238"/>
      <c r="AT569" s="239" t="s">
        <v>158</v>
      </c>
      <c r="AU569" s="239" t="s">
        <v>85</v>
      </c>
      <c r="AV569" s="13" t="s">
        <v>85</v>
      </c>
      <c r="AW569" s="13" t="s">
        <v>39</v>
      </c>
      <c r="AX569" s="13" t="s">
        <v>24</v>
      </c>
      <c r="AY569" s="239" t="s">
        <v>146</v>
      </c>
    </row>
    <row r="570" spans="2:65" s="1" customFormat="1" ht="31.5" customHeight="1">
      <c r="B570" s="42"/>
      <c r="C570" s="203" t="s">
        <v>886</v>
      </c>
      <c r="D570" s="203" t="s">
        <v>149</v>
      </c>
      <c r="E570" s="204" t="s">
        <v>887</v>
      </c>
      <c r="F570" s="205" t="s">
        <v>888</v>
      </c>
      <c r="G570" s="206" t="s">
        <v>264</v>
      </c>
      <c r="H570" s="207">
        <v>40.106000000000002</v>
      </c>
      <c r="I570" s="208"/>
      <c r="J570" s="209">
        <f>ROUND(I570*H570,2)</f>
        <v>0</v>
      </c>
      <c r="K570" s="205" t="s">
        <v>153</v>
      </c>
      <c r="L570" s="62"/>
      <c r="M570" s="210" t="s">
        <v>22</v>
      </c>
      <c r="N570" s="211" t="s">
        <v>47</v>
      </c>
      <c r="O570" s="43"/>
      <c r="P570" s="212">
        <f>O570*H570</f>
        <v>0</v>
      </c>
      <c r="Q570" s="212">
        <v>0</v>
      </c>
      <c r="R570" s="212">
        <f>Q570*H570</f>
        <v>0</v>
      </c>
      <c r="S570" s="212">
        <v>0</v>
      </c>
      <c r="T570" s="213">
        <f>S570*H570</f>
        <v>0</v>
      </c>
      <c r="AR570" s="25" t="s">
        <v>154</v>
      </c>
      <c r="AT570" s="25" t="s">
        <v>149</v>
      </c>
      <c r="AU570" s="25" t="s">
        <v>85</v>
      </c>
      <c r="AY570" s="25" t="s">
        <v>146</v>
      </c>
      <c r="BE570" s="214">
        <f>IF(N570="základní",J570,0)</f>
        <v>0</v>
      </c>
      <c r="BF570" s="214">
        <f>IF(N570="snížená",J570,0)</f>
        <v>0</v>
      </c>
      <c r="BG570" s="214">
        <f>IF(N570="zákl. přenesená",J570,0)</f>
        <v>0</v>
      </c>
      <c r="BH570" s="214">
        <f>IF(N570="sníž. přenesená",J570,0)</f>
        <v>0</v>
      </c>
      <c r="BI570" s="214">
        <f>IF(N570="nulová",J570,0)</f>
        <v>0</v>
      </c>
      <c r="BJ570" s="25" t="s">
        <v>24</v>
      </c>
      <c r="BK570" s="214">
        <f>ROUND(I570*H570,2)</f>
        <v>0</v>
      </c>
      <c r="BL570" s="25" t="s">
        <v>154</v>
      </c>
      <c r="BM570" s="25" t="s">
        <v>889</v>
      </c>
    </row>
    <row r="571" spans="2:65" s="1" customFormat="1" ht="94.5">
      <c r="B571" s="42"/>
      <c r="C571" s="64"/>
      <c r="D571" s="215" t="s">
        <v>156</v>
      </c>
      <c r="E571" s="64"/>
      <c r="F571" s="216" t="s">
        <v>875</v>
      </c>
      <c r="G571" s="64"/>
      <c r="H571" s="64"/>
      <c r="I571" s="173"/>
      <c r="J571" s="64"/>
      <c r="K571" s="64"/>
      <c r="L571" s="62"/>
      <c r="M571" s="217"/>
      <c r="N571" s="43"/>
      <c r="O571" s="43"/>
      <c r="P571" s="43"/>
      <c r="Q571" s="43"/>
      <c r="R571" s="43"/>
      <c r="S571" s="43"/>
      <c r="T571" s="79"/>
      <c r="AT571" s="25" t="s">
        <v>156</v>
      </c>
      <c r="AU571" s="25" t="s">
        <v>85</v>
      </c>
    </row>
    <row r="572" spans="2:65" s="12" customFormat="1" ht="13.5">
      <c r="B572" s="218"/>
      <c r="C572" s="219"/>
      <c r="D572" s="215" t="s">
        <v>158</v>
      </c>
      <c r="E572" s="220" t="s">
        <v>22</v>
      </c>
      <c r="F572" s="221" t="s">
        <v>890</v>
      </c>
      <c r="G572" s="219"/>
      <c r="H572" s="222" t="s">
        <v>22</v>
      </c>
      <c r="I572" s="223"/>
      <c r="J572" s="219"/>
      <c r="K572" s="219"/>
      <c r="L572" s="224"/>
      <c r="M572" s="225"/>
      <c r="N572" s="226"/>
      <c r="O572" s="226"/>
      <c r="P572" s="226"/>
      <c r="Q572" s="226"/>
      <c r="R572" s="226"/>
      <c r="S572" s="226"/>
      <c r="T572" s="227"/>
      <c r="AT572" s="228" t="s">
        <v>158</v>
      </c>
      <c r="AU572" s="228" t="s">
        <v>85</v>
      </c>
      <c r="AV572" s="12" t="s">
        <v>24</v>
      </c>
      <c r="AW572" s="12" t="s">
        <v>39</v>
      </c>
      <c r="AX572" s="12" t="s">
        <v>76</v>
      </c>
      <c r="AY572" s="228" t="s">
        <v>146</v>
      </c>
    </row>
    <row r="573" spans="2:65" s="12" customFormat="1" ht="13.5">
      <c r="B573" s="218"/>
      <c r="C573" s="219"/>
      <c r="D573" s="215" t="s">
        <v>158</v>
      </c>
      <c r="E573" s="220" t="s">
        <v>22</v>
      </c>
      <c r="F573" s="221" t="s">
        <v>877</v>
      </c>
      <c r="G573" s="219"/>
      <c r="H573" s="222" t="s">
        <v>22</v>
      </c>
      <c r="I573" s="223"/>
      <c r="J573" s="219"/>
      <c r="K573" s="219"/>
      <c r="L573" s="224"/>
      <c r="M573" s="225"/>
      <c r="N573" s="226"/>
      <c r="O573" s="226"/>
      <c r="P573" s="226"/>
      <c r="Q573" s="226"/>
      <c r="R573" s="226"/>
      <c r="S573" s="226"/>
      <c r="T573" s="227"/>
      <c r="AT573" s="228" t="s">
        <v>158</v>
      </c>
      <c r="AU573" s="228" t="s">
        <v>85</v>
      </c>
      <c r="AV573" s="12" t="s">
        <v>24</v>
      </c>
      <c r="AW573" s="12" t="s">
        <v>39</v>
      </c>
      <c r="AX573" s="12" t="s">
        <v>76</v>
      </c>
      <c r="AY573" s="228" t="s">
        <v>146</v>
      </c>
    </row>
    <row r="574" spans="2:65" s="13" customFormat="1" ht="13.5">
      <c r="B574" s="229"/>
      <c r="C574" s="230"/>
      <c r="D574" s="215" t="s">
        <v>158</v>
      </c>
      <c r="E574" s="231" t="s">
        <v>22</v>
      </c>
      <c r="F574" s="232" t="s">
        <v>891</v>
      </c>
      <c r="G574" s="230"/>
      <c r="H574" s="233">
        <v>40.32</v>
      </c>
      <c r="I574" s="234"/>
      <c r="J574" s="230"/>
      <c r="K574" s="230"/>
      <c r="L574" s="235"/>
      <c r="M574" s="236"/>
      <c r="N574" s="237"/>
      <c r="O574" s="237"/>
      <c r="P574" s="237"/>
      <c r="Q574" s="237"/>
      <c r="R574" s="237"/>
      <c r="S574" s="237"/>
      <c r="T574" s="238"/>
      <c r="AT574" s="239" t="s">
        <v>158</v>
      </c>
      <c r="AU574" s="239" t="s">
        <v>85</v>
      </c>
      <c r="AV574" s="13" t="s">
        <v>85</v>
      </c>
      <c r="AW574" s="13" t="s">
        <v>39</v>
      </c>
      <c r="AX574" s="13" t="s">
        <v>76</v>
      </c>
      <c r="AY574" s="239" t="s">
        <v>146</v>
      </c>
    </row>
    <row r="575" spans="2:65" s="12" customFormat="1" ht="13.5">
      <c r="B575" s="218"/>
      <c r="C575" s="219"/>
      <c r="D575" s="215" t="s">
        <v>158</v>
      </c>
      <c r="E575" s="220" t="s">
        <v>22</v>
      </c>
      <c r="F575" s="221" t="s">
        <v>892</v>
      </c>
      <c r="G575" s="219"/>
      <c r="H575" s="222" t="s">
        <v>22</v>
      </c>
      <c r="I575" s="223"/>
      <c r="J575" s="219"/>
      <c r="K575" s="219"/>
      <c r="L575" s="224"/>
      <c r="M575" s="225"/>
      <c r="N575" s="226"/>
      <c r="O575" s="226"/>
      <c r="P575" s="226"/>
      <c r="Q575" s="226"/>
      <c r="R575" s="226"/>
      <c r="S575" s="226"/>
      <c r="T575" s="227"/>
      <c r="AT575" s="228" t="s">
        <v>158</v>
      </c>
      <c r="AU575" s="228" t="s">
        <v>85</v>
      </c>
      <c r="AV575" s="12" t="s">
        <v>24</v>
      </c>
      <c r="AW575" s="12" t="s">
        <v>39</v>
      </c>
      <c r="AX575" s="12" t="s">
        <v>76</v>
      </c>
      <c r="AY575" s="228" t="s">
        <v>146</v>
      </c>
    </row>
    <row r="576" spans="2:65" s="13" customFormat="1" ht="13.5">
      <c r="B576" s="229"/>
      <c r="C576" s="230"/>
      <c r="D576" s="215" t="s">
        <v>158</v>
      </c>
      <c r="E576" s="231" t="s">
        <v>22</v>
      </c>
      <c r="F576" s="232" t="s">
        <v>893</v>
      </c>
      <c r="G576" s="230"/>
      <c r="H576" s="233">
        <v>-10.08</v>
      </c>
      <c r="I576" s="234"/>
      <c r="J576" s="230"/>
      <c r="K576" s="230"/>
      <c r="L576" s="235"/>
      <c r="M576" s="236"/>
      <c r="N576" s="237"/>
      <c r="O576" s="237"/>
      <c r="P576" s="237"/>
      <c r="Q576" s="237"/>
      <c r="R576" s="237"/>
      <c r="S576" s="237"/>
      <c r="T576" s="238"/>
      <c r="AT576" s="239" t="s">
        <v>158</v>
      </c>
      <c r="AU576" s="239" t="s">
        <v>85</v>
      </c>
      <c r="AV576" s="13" t="s">
        <v>85</v>
      </c>
      <c r="AW576" s="13" t="s">
        <v>39</v>
      </c>
      <c r="AX576" s="13" t="s">
        <v>76</v>
      </c>
      <c r="AY576" s="239" t="s">
        <v>146</v>
      </c>
    </row>
    <row r="577" spans="2:51" s="15" customFormat="1" ht="13.5">
      <c r="B577" s="276"/>
      <c r="C577" s="277"/>
      <c r="D577" s="215" t="s">
        <v>158</v>
      </c>
      <c r="E577" s="278" t="s">
        <v>22</v>
      </c>
      <c r="F577" s="279" t="s">
        <v>814</v>
      </c>
      <c r="G577" s="277"/>
      <c r="H577" s="280">
        <v>30.24</v>
      </c>
      <c r="I577" s="281"/>
      <c r="J577" s="277"/>
      <c r="K577" s="277"/>
      <c r="L577" s="282"/>
      <c r="M577" s="283"/>
      <c r="N577" s="284"/>
      <c r="O577" s="284"/>
      <c r="P577" s="284"/>
      <c r="Q577" s="284"/>
      <c r="R577" s="284"/>
      <c r="S577" s="284"/>
      <c r="T577" s="285"/>
      <c r="AT577" s="286" t="s">
        <v>158</v>
      </c>
      <c r="AU577" s="286" t="s">
        <v>85</v>
      </c>
      <c r="AV577" s="15" t="s">
        <v>169</v>
      </c>
      <c r="AW577" s="15" t="s">
        <v>39</v>
      </c>
      <c r="AX577" s="15" t="s">
        <v>76</v>
      </c>
      <c r="AY577" s="286" t="s">
        <v>146</v>
      </c>
    </row>
    <row r="578" spans="2:51" s="12" customFormat="1" ht="13.5">
      <c r="B578" s="218"/>
      <c r="C578" s="219"/>
      <c r="D578" s="215" t="s">
        <v>158</v>
      </c>
      <c r="E578" s="220" t="s">
        <v>22</v>
      </c>
      <c r="F578" s="221" t="s">
        <v>894</v>
      </c>
      <c r="G578" s="219"/>
      <c r="H578" s="222" t="s">
        <v>22</v>
      </c>
      <c r="I578" s="223"/>
      <c r="J578" s="219"/>
      <c r="K578" s="219"/>
      <c r="L578" s="224"/>
      <c r="M578" s="225"/>
      <c r="N578" s="226"/>
      <c r="O578" s="226"/>
      <c r="P578" s="226"/>
      <c r="Q578" s="226"/>
      <c r="R578" s="226"/>
      <c r="S578" s="226"/>
      <c r="T578" s="227"/>
      <c r="AT578" s="228" t="s">
        <v>158</v>
      </c>
      <c r="AU578" s="228" t="s">
        <v>85</v>
      </c>
      <c r="AV578" s="12" t="s">
        <v>24</v>
      </c>
      <c r="AW578" s="12" t="s">
        <v>39</v>
      </c>
      <c r="AX578" s="12" t="s">
        <v>76</v>
      </c>
      <c r="AY578" s="228" t="s">
        <v>146</v>
      </c>
    </row>
    <row r="579" spans="2:51" s="12" customFormat="1" ht="13.5">
      <c r="B579" s="218"/>
      <c r="C579" s="219"/>
      <c r="D579" s="215" t="s">
        <v>158</v>
      </c>
      <c r="E579" s="220" t="s">
        <v>22</v>
      </c>
      <c r="F579" s="221" t="s">
        <v>876</v>
      </c>
      <c r="G579" s="219"/>
      <c r="H579" s="222" t="s">
        <v>22</v>
      </c>
      <c r="I579" s="223"/>
      <c r="J579" s="219"/>
      <c r="K579" s="219"/>
      <c r="L579" s="224"/>
      <c r="M579" s="225"/>
      <c r="N579" s="226"/>
      <c r="O579" s="226"/>
      <c r="P579" s="226"/>
      <c r="Q579" s="226"/>
      <c r="R579" s="226"/>
      <c r="S579" s="226"/>
      <c r="T579" s="227"/>
      <c r="AT579" s="228" t="s">
        <v>158</v>
      </c>
      <c r="AU579" s="228" t="s">
        <v>85</v>
      </c>
      <c r="AV579" s="12" t="s">
        <v>24</v>
      </c>
      <c r="AW579" s="12" t="s">
        <v>39</v>
      </c>
      <c r="AX579" s="12" t="s">
        <v>76</v>
      </c>
      <c r="AY579" s="228" t="s">
        <v>146</v>
      </c>
    </row>
    <row r="580" spans="2:51" s="12" customFormat="1" ht="13.5">
      <c r="B580" s="218"/>
      <c r="C580" s="219"/>
      <c r="D580" s="215" t="s">
        <v>158</v>
      </c>
      <c r="E580" s="220" t="s">
        <v>22</v>
      </c>
      <c r="F580" s="221" t="s">
        <v>895</v>
      </c>
      <c r="G580" s="219"/>
      <c r="H580" s="222" t="s">
        <v>22</v>
      </c>
      <c r="I580" s="223"/>
      <c r="J580" s="219"/>
      <c r="K580" s="219"/>
      <c r="L580" s="224"/>
      <c r="M580" s="225"/>
      <c r="N580" s="226"/>
      <c r="O580" s="226"/>
      <c r="P580" s="226"/>
      <c r="Q580" s="226"/>
      <c r="R580" s="226"/>
      <c r="S580" s="226"/>
      <c r="T580" s="227"/>
      <c r="AT580" s="228" t="s">
        <v>158</v>
      </c>
      <c r="AU580" s="228" t="s">
        <v>85</v>
      </c>
      <c r="AV580" s="12" t="s">
        <v>24</v>
      </c>
      <c r="AW580" s="12" t="s">
        <v>39</v>
      </c>
      <c r="AX580" s="12" t="s">
        <v>76</v>
      </c>
      <c r="AY580" s="228" t="s">
        <v>146</v>
      </c>
    </row>
    <row r="581" spans="2:51" s="13" customFormat="1" ht="13.5">
      <c r="B581" s="229"/>
      <c r="C581" s="230"/>
      <c r="D581" s="215" t="s">
        <v>158</v>
      </c>
      <c r="E581" s="231" t="s">
        <v>22</v>
      </c>
      <c r="F581" s="232" t="s">
        <v>896</v>
      </c>
      <c r="G581" s="230"/>
      <c r="H581" s="233">
        <v>0.23799999999999999</v>
      </c>
      <c r="I581" s="234"/>
      <c r="J581" s="230"/>
      <c r="K581" s="230"/>
      <c r="L581" s="235"/>
      <c r="M581" s="236"/>
      <c r="N581" s="237"/>
      <c r="O581" s="237"/>
      <c r="P581" s="237"/>
      <c r="Q581" s="237"/>
      <c r="R581" s="237"/>
      <c r="S581" s="237"/>
      <c r="T581" s="238"/>
      <c r="AT581" s="239" t="s">
        <v>158</v>
      </c>
      <c r="AU581" s="239" t="s">
        <v>85</v>
      </c>
      <c r="AV581" s="13" t="s">
        <v>85</v>
      </c>
      <c r="AW581" s="13" t="s">
        <v>39</v>
      </c>
      <c r="AX581" s="13" t="s">
        <v>76</v>
      </c>
      <c r="AY581" s="239" t="s">
        <v>146</v>
      </c>
    </row>
    <row r="582" spans="2:51" s="12" customFormat="1" ht="13.5">
      <c r="B582" s="218"/>
      <c r="C582" s="219"/>
      <c r="D582" s="215" t="s">
        <v>158</v>
      </c>
      <c r="E582" s="220" t="s">
        <v>22</v>
      </c>
      <c r="F582" s="221" t="s">
        <v>897</v>
      </c>
      <c r="G582" s="219"/>
      <c r="H582" s="222" t="s">
        <v>22</v>
      </c>
      <c r="I582" s="223"/>
      <c r="J582" s="219"/>
      <c r="K582" s="219"/>
      <c r="L582" s="224"/>
      <c r="M582" s="225"/>
      <c r="N582" s="226"/>
      <c r="O582" s="226"/>
      <c r="P582" s="226"/>
      <c r="Q582" s="226"/>
      <c r="R582" s="226"/>
      <c r="S582" s="226"/>
      <c r="T582" s="227"/>
      <c r="AT582" s="228" t="s">
        <v>158</v>
      </c>
      <c r="AU582" s="228" t="s">
        <v>85</v>
      </c>
      <c r="AV582" s="12" t="s">
        <v>24</v>
      </c>
      <c r="AW582" s="12" t="s">
        <v>39</v>
      </c>
      <c r="AX582" s="12" t="s">
        <v>76</v>
      </c>
      <c r="AY582" s="228" t="s">
        <v>146</v>
      </c>
    </row>
    <row r="583" spans="2:51" s="13" customFormat="1" ht="13.5">
      <c r="B583" s="229"/>
      <c r="C583" s="230"/>
      <c r="D583" s="215" t="s">
        <v>158</v>
      </c>
      <c r="E583" s="231" t="s">
        <v>22</v>
      </c>
      <c r="F583" s="232" t="s">
        <v>898</v>
      </c>
      <c r="G583" s="230"/>
      <c r="H583" s="233">
        <v>2.2679999999999998</v>
      </c>
      <c r="I583" s="234"/>
      <c r="J583" s="230"/>
      <c r="K583" s="230"/>
      <c r="L583" s="235"/>
      <c r="M583" s="236"/>
      <c r="N583" s="237"/>
      <c r="O583" s="237"/>
      <c r="P583" s="237"/>
      <c r="Q583" s="237"/>
      <c r="R583" s="237"/>
      <c r="S583" s="237"/>
      <c r="T583" s="238"/>
      <c r="AT583" s="239" t="s">
        <v>158</v>
      </c>
      <c r="AU583" s="239" t="s">
        <v>85</v>
      </c>
      <c r="AV583" s="13" t="s">
        <v>85</v>
      </c>
      <c r="AW583" s="13" t="s">
        <v>39</v>
      </c>
      <c r="AX583" s="13" t="s">
        <v>76</v>
      </c>
      <c r="AY583" s="239" t="s">
        <v>146</v>
      </c>
    </row>
    <row r="584" spans="2:51" s="12" customFormat="1" ht="13.5">
      <c r="B584" s="218"/>
      <c r="C584" s="219"/>
      <c r="D584" s="215" t="s">
        <v>158</v>
      </c>
      <c r="E584" s="220" t="s">
        <v>22</v>
      </c>
      <c r="F584" s="221" t="s">
        <v>899</v>
      </c>
      <c r="G584" s="219"/>
      <c r="H584" s="222" t="s">
        <v>22</v>
      </c>
      <c r="I584" s="223"/>
      <c r="J584" s="219"/>
      <c r="K584" s="219"/>
      <c r="L584" s="224"/>
      <c r="M584" s="225"/>
      <c r="N584" s="226"/>
      <c r="O584" s="226"/>
      <c r="P584" s="226"/>
      <c r="Q584" s="226"/>
      <c r="R584" s="226"/>
      <c r="S584" s="226"/>
      <c r="T584" s="227"/>
      <c r="AT584" s="228" t="s">
        <v>158</v>
      </c>
      <c r="AU584" s="228" t="s">
        <v>85</v>
      </c>
      <c r="AV584" s="12" t="s">
        <v>24</v>
      </c>
      <c r="AW584" s="12" t="s">
        <v>39</v>
      </c>
      <c r="AX584" s="12" t="s">
        <v>76</v>
      </c>
      <c r="AY584" s="228" t="s">
        <v>146</v>
      </c>
    </row>
    <row r="585" spans="2:51" s="13" customFormat="1" ht="13.5">
      <c r="B585" s="229"/>
      <c r="C585" s="230"/>
      <c r="D585" s="215" t="s">
        <v>158</v>
      </c>
      <c r="E585" s="231" t="s">
        <v>22</v>
      </c>
      <c r="F585" s="232" t="s">
        <v>900</v>
      </c>
      <c r="G585" s="230"/>
      <c r="H585" s="233">
        <v>7.36</v>
      </c>
      <c r="I585" s="234"/>
      <c r="J585" s="230"/>
      <c r="K585" s="230"/>
      <c r="L585" s="235"/>
      <c r="M585" s="236"/>
      <c r="N585" s="237"/>
      <c r="O585" s="237"/>
      <c r="P585" s="237"/>
      <c r="Q585" s="237"/>
      <c r="R585" s="237"/>
      <c r="S585" s="237"/>
      <c r="T585" s="238"/>
      <c r="AT585" s="239" t="s">
        <v>158</v>
      </c>
      <c r="AU585" s="239" t="s">
        <v>85</v>
      </c>
      <c r="AV585" s="13" t="s">
        <v>85</v>
      </c>
      <c r="AW585" s="13" t="s">
        <v>39</v>
      </c>
      <c r="AX585" s="13" t="s">
        <v>76</v>
      </c>
      <c r="AY585" s="239" t="s">
        <v>146</v>
      </c>
    </row>
    <row r="586" spans="2:51" s="15" customFormat="1" ht="13.5">
      <c r="B586" s="276"/>
      <c r="C586" s="277"/>
      <c r="D586" s="215" t="s">
        <v>158</v>
      </c>
      <c r="E586" s="278" t="s">
        <v>22</v>
      </c>
      <c r="F586" s="279" t="s">
        <v>814</v>
      </c>
      <c r="G586" s="277"/>
      <c r="H586" s="280">
        <v>9.8659999999999997</v>
      </c>
      <c r="I586" s="281"/>
      <c r="J586" s="277"/>
      <c r="K586" s="277"/>
      <c r="L586" s="282"/>
      <c r="M586" s="283"/>
      <c r="N586" s="284"/>
      <c r="O586" s="284"/>
      <c r="P586" s="284"/>
      <c r="Q586" s="284"/>
      <c r="R586" s="284"/>
      <c r="S586" s="284"/>
      <c r="T586" s="285"/>
      <c r="AT586" s="286" t="s">
        <v>158</v>
      </c>
      <c r="AU586" s="286" t="s">
        <v>85</v>
      </c>
      <c r="AV586" s="15" t="s">
        <v>169</v>
      </c>
      <c r="AW586" s="15" t="s">
        <v>39</v>
      </c>
      <c r="AX586" s="15" t="s">
        <v>76</v>
      </c>
      <c r="AY586" s="286" t="s">
        <v>146</v>
      </c>
    </row>
    <row r="587" spans="2:51" s="12" customFormat="1" ht="13.5">
      <c r="B587" s="218"/>
      <c r="C587" s="219"/>
      <c r="D587" s="215" t="s">
        <v>158</v>
      </c>
      <c r="E587" s="220" t="s">
        <v>22</v>
      </c>
      <c r="F587" s="221" t="s">
        <v>901</v>
      </c>
      <c r="G587" s="219"/>
      <c r="H587" s="222" t="s">
        <v>22</v>
      </c>
      <c r="I587" s="223"/>
      <c r="J587" s="219"/>
      <c r="K587" s="219"/>
      <c r="L587" s="224"/>
      <c r="M587" s="225"/>
      <c r="N587" s="226"/>
      <c r="O587" s="226"/>
      <c r="P587" s="226"/>
      <c r="Q587" s="226"/>
      <c r="R587" s="226"/>
      <c r="S587" s="226"/>
      <c r="T587" s="227"/>
      <c r="AT587" s="228" t="s">
        <v>158</v>
      </c>
      <c r="AU587" s="228" t="s">
        <v>85</v>
      </c>
      <c r="AV587" s="12" t="s">
        <v>24</v>
      </c>
      <c r="AW587" s="12" t="s">
        <v>39</v>
      </c>
      <c r="AX587" s="12" t="s">
        <v>76</v>
      </c>
      <c r="AY587" s="228" t="s">
        <v>146</v>
      </c>
    </row>
    <row r="588" spans="2:51" s="12" customFormat="1" ht="13.5">
      <c r="B588" s="218"/>
      <c r="C588" s="219"/>
      <c r="D588" s="215" t="s">
        <v>158</v>
      </c>
      <c r="E588" s="220" t="s">
        <v>22</v>
      </c>
      <c r="F588" s="221" t="s">
        <v>902</v>
      </c>
      <c r="G588" s="219"/>
      <c r="H588" s="222" t="s">
        <v>22</v>
      </c>
      <c r="I588" s="223"/>
      <c r="J588" s="219"/>
      <c r="K588" s="219"/>
      <c r="L588" s="224"/>
      <c r="M588" s="225"/>
      <c r="N588" s="226"/>
      <c r="O588" s="226"/>
      <c r="P588" s="226"/>
      <c r="Q588" s="226"/>
      <c r="R588" s="226"/>
      <c r="S588" s="226"/>
      <c r="T588" s="227"/>
      <c r="AT588" s="228" t="s">
        <v>158</v>
      </c>
      <c r="AU588" s="228" t="s">
        <v>85</v>
      </c>
      <c r="AV588" s="12" t="s">
        <v>24</v>
      </c>
      <c r="AW588" s="12" t="s">
        <v>39</v>
      </c>
      <c r="AX588" s="12" t="s">
        <v>76</v>
      </c>
      <c r="AY588" s="228" t="s">
        <v>146</v>
      </c>
    </row>
    <row r="589" spans="2:51" s="12" customFormat="1" ht="13.5">
      <c r="B589" s="218"/>
      <c r="C589" s="219"/>
      <c r="D589" s="215" t="s">
        <v>158</v>
      </c>
      <c r="E589" s="220" t="s">
        <v>22</v>
      </c>
      <c r="F589" s="221" t="s">
        <v>903</v>
      </c>
      <c r="G589" s="219"/>
      <c r="H589" s="222" t="s">
        <v>22</v>
      </c>
      <c r="I589" s="223"/>
      <c r="J589" s="219"/>
      <c r="K589" s="219"/>
      <c r="L589" s="224"/>
      <c r="M589" s="225"/>
      <c r="N589" s="226"/>
      <c r="O589" s="226"/>
      <c r="P589" s="226"/>
      <c r="Q589" s="226"/>
      <c r="R589" s="226"/>
      <c r="S589" s="226"/>
      <c r="T589" s="227"/>
      <c r="AT589" s="228" t="s">
        <v>158</v>
      </c>
      <c r="AU589" s="228" t="s">
        <v>85</v>
      </c>
      <c r="AV589" s="12" t="s">
        <v>24</v>
      </c>
      <c r="AW589" s="12" t="s">
        <v>39</v>
      </c>
      <c r="AX589" s="12" t="s">
        <v>76</v>
      </c>
      <c r="AY589" s="228" t="s">
        <v>146</v>
      </c>
    </row>
    <row r="590" spans="2:51" s="12" customFormat="1" ht="13.5">
      <c r="B590" s="218"/>
      <c r="C590" s="219"/>
      <c r="D590" s="215" t="s">
        <v>158</v>
      </c>
      <c r="E590" s="220" t="s">
        <v>22</v>
      </c>
      <c r="F590" s="221" t="s">
        <v>904</v>
      </c>
      <c r="G590" s="219"/>
      <c r="H590" s="222" t="s">
        <v>22</v>
      </c>
      <c r="I590" s="223"/>
      <c r="J590" s="219"/>
      <c r="K590" s="219"/>
      <c r="L590" s="224"/>
      <c r="M590" s="225"/>
      <c r="N590" s="226"/>
      <c r="O590" s="226"/>
      <c r="P590" s="226"/>
      <c r="Q590" s="226"/>
      <c r="R590" s="226"/>
      <c r="S590" s="226"/>
      <c r="T590" s="227"/>
      <c r="AT590" s="228" t="s">
        <v>158</v>
      </c>
      <c r="AU590" s="228" t="s">
        <v>85</v>
      </c>
      <c r="AV590" s="12" t="s">
        <v>24</v>
      </c>
      <c r="AW590" s="12" t="s">
        <v>39</v>
      </c>
      <c r="AX590" s="12" t="s">
        <v>76</v>
      </c>
      <c r="AY590" s="228" t="s">
        <v>146</v>
      </c>
    </row>
    <row r="591" spans="2:51" s="12" customFormat="1" ht="13.5">
      <c r="B591" s="218"/>
      <c r="C591" s="219"/>
      <c r="D591" s="215" t="s">
        <v>158</v>
      </c>
      <c r="E591" s="220" t="s">
        <v>22</v>
      </c>
      <c r="F591" s="221" t="s">
        <v>901</v>
      </c>
      <c r="G591" s="219"/>
      <c r="H591" s="222" t="s">
        <v>22</v>
      </c>
      <c r="I591" s="223"/>
      <c r="J591" s="219"/>
      <c r="K591" s="219"/>
      <c r="L591" s="224"/>
      <c r="M591" s="225"/>
      <c r="N591" s="226"/>
      <c r="O591" s="226"/>
      <c r="P591" s="226"/>
      <c r="Q591" s="226"/>
      <c r="R591" s="226"/>
      <c r="S591" s="226"/>
      <c r="T591" s="227"/>
      <c r="AT591" s="228" t="s">
        <v>158</v>
      </c>
      <c r="AU591" s="228" t="s">
        <v>85</v>
      </c>
      <c r="AV591" s="12" t="s">
        <v>24</v>
      </c>
      <c r="AW591" s="12" t="s">
        <v>39</v>
      </c>
      <c r="AX591" s="12" t="s">
        <v>76</v>
      </c>
      <c r="AY591" s="228" t="s">
        <v>146</v>
      </c>
    </row>
    <row r="592" spans="2:51" s="14" customFormat="1" ht="13.5">
      <c r="B592" s="240"/>
      <c r="C592" s="241"/>
      <c r="D592" s="242" t="s">
        <v>158</v>
      </c>
      <c r="E592" s="243" t="s">
        <v>22</v>
      </c>
      <c r="F592" s="244" t="s">
        <v>162</v>
      </c>
      <c r="G592" s="241"/>
      <c r="H592" s="245">
        <v>40.106000000000002</v>
      </c>
      <c r="I592" s="246"/>
      <c r="J592" s="241"/>
      <c r="K592" s="241"/>
      <c r="L592" s="247"/>
      <c r="M592" s="248"/>
      <c r="N592" s="249"/>
      <c r="O592" s="249"/>
      <c r="P592" s="249"/>
      <c r="Q592" s="249"/>
      <c r="R592" s="249"/>
      <c r="S592" s="249"/>
      <c r="T592" s="250"/>
      <c r="AT592" s="251" t="s">
        <v>158</v>
      </c>
      <c r="AU592" s="251" t="s">
        <v>85</v>
      </c>
      <c r="AV592" s="14" t="s">
        <v>154</v>
      </c>
      <c r="AW592" s="14" t="s">
        <v>39</v>
      </c>
      <c r="AX592" s="14" t="s">
        <v>24</v>
      </c>
      <c r="AY592" s="251" t="s">
        <v>146</v>
      </c>
    </row>
    <row r="593" spans="2:65" s="1" customFormat="1" ht="31.5" customHeight="1">
      <c r="B593" s="42"/>
      <c r="C593" s="203" t="s">
        <v>828</v>
      </c>
      <c r="D593" s="203" t="s">
        <v>149</v>
      </c>
      <c r="E593" s="204" t="s">
        <v>905</v>
      </c>
      <c r="F593" s="205" t="s">
        <v>882</v>
      </c>
      <c r="G593" s="206" t="s">
        <v>264</v>
      </c>
      <c r="H593" s="207">
        <v>333.55500000000001</v>
      </c>
      <c r="I593" s="208"/>
      <c r="J593" s="209">
        <f>ROUND(I593*H593,2)</f>
        <v>0</v>
      </c>
      <c r="K593" s="205" t="s">
        <v>153</v>
      </c>
      <c r="L593" s="62"/>
      <c r="M593" s="210" t="s">
        <v>22</v>
      </c>
      <c r="N593" s="211" t="s">
        <v>47</v>
      </c>
      <c r="O593" s="43"/>
      <c r="P593" s="212">
        <f>O593*H593</f>
        <v>0</v>
      </c>
      <c r="Q593" s="212">
        <v>0</v>
      </c>
      <c r="R593" s="212">
        <f>Q593*H593</f>
        <v>0</v>
      </c>
      <c r="S593" s="212">
        <v>0</v>
      </c>
      <c r="T593" s="213">
        <f>S593*H593</f>
        <v>0</v>
      </c>
      <c r="AR593" s="25" t="s">
        <v>154</v>
      </c>
      <c r="AT593" s="25" t="s">
        <v>149</v>
      </c>
      <c r="AU593" s="25" t="s">
        <v>85</v>
      </c>
      <c r="AY593" s="25" t="s">
        <v>146</v>
      </c>
      <c r="BE593" s="214">
        <f>IF(N593="základní",J593,0)</f>
        <v>0</v>
      </c>
      <c r="BF593" s="214">
        <f>IF(N593="snížená",J593,0)</f>
        <v>0</v>
      </c>
      <c r="BG593" s="214">
        <f>IF(N593="zákl. přenesená",J593,0)</f>
        <v>0</v>
      </c>
      <c r="BH593" s="214">
        <f>IF(N593="sníž. přenesená",J593,0)</f>
        <v>0</v>
      </c>
      <c r="BI593" s="214">
        <f>IF(N593="nulová",J593,0)</f>
        <v>0</v>
      </c>
      <c r="BJ593" s="25" t="s">
        <v>24</v>
      </c>
      <c r="BK593" s="214">
        <f>ROUND(I593*H593,2)</f>
        <v>0</v>
      </c>
      <c r="BL593" s="25" t="s">
        <v>154</v>
      </c>
      <c r="BM593" s="25" t="s">
        <v>906</v>
      </c>
    </row>
    <row r="594" spans="2:65" s="1" customFormat="1" ht="94.5">
      <c r="B594" s="42"/>
      <c r="C594" s="64"/>
      <c r="D594" s="215" t="s">
        <v>156</v>
      </c>
      <c r="E594" s="64"/>
      <c r="F594" s="216" t="s">
        <v>875</v>
      </c>
      <c r="G594" s="64"/>
      <c r="H594" s="64"/>
      <c r="I594" s="173"/>
      <c r="J594" s="64"/>
      <c r="K594" s="64"/>
      <c r="L594" s="62"/>
      <c r="M594" s="217"/>
      <c r="N594" s="43"/>
      <c r="O594" s="43"/>
      <c r="P594" s="43"/>
      <c r="Q594" s="43"/>
      <c r="R594" s="43"/>
      <c r="S594" s="43"/>
      <c r="T594" s="79"/>
      <c r="AT594" s="25" t="s">
        <v>156</v>
      </c>
      <c r="AU594" s="25" t="s">
        <v>85</v>
      </c>
    </row>
    <row r="595" spans="2:65" s="12" customFormat="1" ht="13.5">
      <c r="B595" s="218"/>
      <c r="C595" s="219"/>
      <c r="D595" s="215" t="s">
        <v>158</v>
      </c>
      <c r="E595" s="220" t="s">
        <v>22</v>
      </c>
      <c r="F595" s="221" t="s">
        <v>876</v>
      </c>
      <c r="G595" s="219"/>
      <c r="H595" s="222" t="s">
        <v>22</v>
      </c>
      <c r="I595" s="223"/>
      <c r="J595" s="219"/>
      <c r="K595" s="219"/>
      <c r="L595" s="224"/>
      <c r="M595" s="225"/>
      <c r="N595" s="226"/>
      <c r="O595" s="226"/>
      <c r="P595" s="226"/>
      <c r="Q595" s="226"/>
      <c r="R595" s="226"/>
      <c r="S595" s="226"/>
      <c r="T595" s="227"/>
      <c r="AT595" s="228" t="s">
        <v>158</v>
      </c>
      <c r="AU595" s="228" t="s">
        <v>85</v>
      </c>
      <c r="AV595" s="12" t="s">
        <v>24</v>
      </c>
      <c r="AW595" s="12" t="s">
        <v>39</v>
      </c>
      <c r="AX595" s="12" t="s">
        <v>76</v>
      </c>
      <c r="AY595" s="228" t="s">
        <v>146</v>
      </c>
    </row>
    <row r="596" spans="2:65" s="12" customFormat="1" ht="13.5">
      <c r="B596" s="218"/>
      <c r="C596" s="219"/>
      <c r="D596" s="215" t="s">
        <v>158</v>
      </c>
      <c r="E596" s="220" t="s">
        <v>22</v>
      </c>
      <c r="F596" s="221" t="s">
        <v>877</v>
      </c>
      <c r="G596" s="219"/>
      <c r="H596" s="222" t="s">
        <v>22</v>
      </c>
      <c r="I596" s="223"/>
      <c r="J596" s="219"/>
      <c r="K596" s="219"/>
      <c r="L596" s="224"/>
      <c r="M596" s="225"/>
      <c r="N596" s="226"/>
      <c r="O596" s="226"/>
      <c r="P596" s="226"/>
      <c r="Q596" s="226"/>
      <c r="R596" s="226"/>
      <c r="S596" s="226"/>
      <c r="T596" s="227"/>
      <c r="AT596" s="228" t="s">
        <v>158</v>
      </c>
      <c r="AU596" s="228" t="s">
        <v>85</v>
      </c>
      <c r="AV596" s="12" t="s">
        <v>24</v>
      </c>
      <c r="AW596" s="12" t="s">
        <v>39</v>
      </c>
      <c r="AX596" s="12" t="s">
        <v>76</v>
      </c>
      <c r="AY596" s="228" t="s">
        <v>146</v>
      </c>
    </row>
    <row r="597" spans="2:65" s="12" customFormat="1" ht="13.5">
      <c r="B597" s="218"/>
      <c r="C597" s="219"/>
      <c r="D597" s="215" t="s">
        <v>158</v>
      </c>
      <c r="E597" s="220" t="s">
        <v>22</v>
      </c>
      <c r="F597" s="221" t="s">
        <v>907</v>
      </c>
      <c r="G597" s="219"/>
      <c r="H597" s="222" t="s">
        <v>22</v>
      </c>
      <c r="I597" s="223"/>
      <c r="J597" s="219"/>
      <c r="K597" s="219"/>
      <c r="L597" s="224"/>
      <c r="M597" s="225"/>
      <c r="N597" s="226"/>
      <c r="O597" s="226"/>
      <c r="P597" s="226"/>
      <c r="Q597" s="226"/>
      <c r="R597" s="226"/>
      <c r="S597" s="226"/>
      <c r="T597" s="227"/>
      <c r="AT597" s="228" t="s">
        <v>158</v>
      </c>
      <c r="AU597" s="228" t="s">
        <v>85</v>
      </c>
      <c r="AV597" s="12" t="s">
        <v>24</v>
      </c>
      <c r="AW597" s="12" t="s">
        <v>39</v>
      </c>
      <c r="AX597" s="12" t="s">
        <v>76</v>
      </c>
      <c r="AY597" s="228" t="s">
        <v>146</v>
      </c>
    </row>
    <row r="598" spans="2:65" s="13" customFormat="1" ht="13.5">
      <c r="B598" s="229"/>
      <c r="C598" s="230"/>
      <c r="D598" s="215" t="s">
        <v>158</v>
      </c>
      <c r="E598" s="231" t="s">
        <v>22</v>
      </c>
      <c r="F598" s="232" t="s">
        <v>908</v>
      </c>
      <c r="G598" s="230"/>
      <c r="H598" s="233">
        <v>96.768000000000001</v>
      </c>
      <c r="I598" s="234"/>
      <c r="J598" s="230"/>
      <c r="K598" s="230"/>
      <c r="L598" s="235"/>
      <c r="M598" s="236"/>
      <c r="N598" s="237"/>
      <c r="O598" s="237"/>
      <c r="P598" s="237"/>
      <c r="Q598" s="237"/>
      <c r="R598" s="237"/>
      <c r="S598" s="237"/>
      <c r="T598" s="238"/>
      <c r="AT598" s="239" t="s">
        <v>158</v>
      </c>
      <c r="AU598" s="239" t="s">
        <v>85</v>
      </c>
      <c r="AV598" s="13" t="s">
        <v>85</v>
      </c>
      <c r="AW598" s="13" t="s">
        <v>39</v>
      </c>
      <c r="AX598" s="13" t="s">
        <v>76</v>
      </c>
      <c r="AY598" s="239" t="s">
        <v>146</v>
      </c>
    </row>
    <row r="599" spans="2:65" s="12" customFormat="1" ht="13.5">
      <c r="B599" s="218"/>
      <c r="C599" s="219"/>
      <c r="D599" s="215" t="s">
        <v>158</v>
      </c>
      <c r="E599" s="220" t="s">
        <v>22</v>
      </c>
      <c r="F599" s="221" t="s">
        <v>894</v>
      </c>
      <c r="G599" s="219"/>
      <c r="H599" s="222" t="s">
        <v>22</v>
      </c>
      <c r="I599" s="223"/>
      <c r="J599" s="219"/>
      <c r="K599" s="219"/>
      <c r="L599" s="224"/>
      <c r="M599" s="225"/>
      <c r="N599" s="226"/>
      <c r="O599" s="226"/>
      <c r="P599" s="226"/>
      <c r="Q599" s="226"/>
      <c r="R599" s="226"/>
      <c r="S599" s="226"/>
      <c r="T599" s="227"/>
      <c r="AT599" s="228" t="s">
        <v>158</v>
      </c>
      <c r="AU599" s="228" t="s">
        <v>85</v>
      </c>
      <c r="AV599" s="12" t="s">
        <v>24</v>
      </c>
      <c r="AW599" s="12" t="s">
        <v>39</v>
      </c>
      <c r="AX599" s="12" t="s">
        <v>76</v>
      </c>
      <c r="AY599" s="228" t="s">
        <v>146</v>
      </c>
    </row>
    <row r="600" spans="2:65" s="12" customFormat="1" ht="13.5">
      <c r="B600" s="218"/>
      <c r="C600" s="219"/>
      <c r="D600" s="215" t="s">
        <v>158</v>
      </c>
      <c r="E600" s="220" t="s">
        <v>22</v>
      </c>
      <c r="F600" s="221" t="s">
        <v>876</v>
      </c>
      <c r="G600" s="219"/>
      <c r="H600" s="222" t="s">
        <v>22</v>
      </c>
      <c r="I600" s="223"/>
      <c r="J600" s="219"/>
      <c r="K600" s="219"/>
      <c r="L600" s="224"/>
      <c r="M600" s="225"/>
      <c r="N600" s="226"/>
      <c r="O600" s="226"/>
      <c r="P600" s="226"/>
      <c r="Q600" s="226"/>
      <c r="R600" s="226"/>
      <c r="S600" s="226"/>
      <c r="T600" s="227"/>
      <c r="AT600" s="228" t="s">
        <v>158</v>
      </c>
      <c r="AU600" s="228" t="s">
        <v>85</v>
      </c>
      <c r="AV600" s="12" t="s">
        <v>24</v>
      </c>
      <c r="AW600" s="12" t="s">
        <v>39</v>
      </c>
      <c r="AX600" s="12" t="s">
        <v>76</v>
      </c>
      <c r="AY600" s="228" t="s">
        <v>146</v>
      </c>
    </row>
    <row r="601" spans="2:65" s="12" customFormat="1" ht="13.5">
      <c r="B601" s="218"/>
      <c r="C601" s="219"/>
      <c r="D601" s="215" t="s">
        <v>158</v>
      </c>
      <c r="E601" s="220" t="s">
        <v>22</v>
      </c>
      <c r="F601" s="221" t="s">
        <v>895</v>
      </c>
      <c r="G601" s="219"/>
      <c r="H601" s="222" t="s">
        <v>22</v>
      </c>
      <c r="I601" s="223"/>
      <c r="J601" s="219"/>
      <c r="K601" s="219"/>
      <c r="L601" s="224"/>
      <c r="M601" s="225"/>
      <c r="N601" s="226"/>
      <c r="O601" s="226"/>
      <c r="P601" s="226"/>
      <c r="Q601" s="226"/>
      <c r="R601" s="226"/>
      <c r="S601" s="226"/>
      <c r="T601" s="227"/>
      <c r="AT601" s="228" t="s">
        <v>158</v>
      </c>
      <c r="AU601" s="228" t="s">
        <v>85</v>
      </c>
      <c r="AV601" s="12" t="s">
        <v>24</v>
      </c>
      <c r="AW601" s="12" t="s">
        <v>39</v>
      </c>
      <c r="AX601" s="12" t="s">
        <v>76</v>
      </c>
      <c r="AY601" s="228" t="s">
        <v>146</v>
      </c>
    </row>
    <row r="602" spans="2:65" s="13" customFormat="1" ht="13.5">
      <c r="B602" s="229"/>
      <c r="C602" s="230"/>
      <c r="D602" s="215" t="s">
        <v>158</v>
      </c>
      <c r="E602" s="231" t="s">
        <v>22</v>
      </c>
      <c r="F602" s="232" t="s">
        <v>909</v>
      </c>
      <c r="G602" s="230"/>
      <c r="H602" s="233">
        <v>5.7149999999999999</v>
      </c>
      <c r="I602" s="234"/>
      <c r="J602" s="230"/>
      <c r="K602" s="230"/>
      <c r="L602" s="235"/>
      <c r="M602" s="236"/>
      <c r="N602" s="237"/>
      <c r="O602" s="237"/>
      <c r="P602" s="237"/>
      <c r="Q602" s="237"/>
      <c r="R602" s="237"/>
      <c r="S602" s="237"/>
      <c r="T602" s="238"/>
      <c r="AT602" s="239" t="s">
        <v>158</v>
      </c>
      <c r="AU602" s="239" t="s">
        <v>85</v>
      </c>
      <c r="AV602" s="13" t="s">
        <v>85</v>
      </c>
      <c r="AW602" s="13" t="s">
        <v>39</v>
      </c>
      <c r="AX602" s="13" t="s">
        <v>76</v>
      </c>
      <c r="AY602" s="239" t="s">
        <v>146</v>
      </c>
    </row>
    <row r="603" spans="2:65" s="12" customFormat="1" ht="13.5">
      <c r="B603" s="218"/>
      <c r="C603" s="219"/>
      <c r="D603" s="215" t="s">
        <v>158</v>
      </c>
      <c r="E603" s="220" t="s">
        <v>22</v>
      </c>
      <c r="F603" s="221" t="s">
        <v>897</v>
      </c>
      <c r="G603" s="219"/>
      <c r="H603" s="222" t="s">
        <v>22</v>
      </c>
      <c r="I603" s="223"/>
      <c r="J603" s="219"/>
      <c r="K603" s="219"/>
      <c r="L603" s="224"/>
      <c r="M603" s="225"/>
      <c r="N603" s="226"/>
      <c r="O603" s="226"/>
      <c r="P603" s="226"/>
      <c r="Q603" s="226"/>
      <c r="R603" s="226"/>
      <c r="S603" s="226"/>
      <c r="T603" s="227"/>
      <c r="AT603" s="228" t="s">
        <v>158</v>
      </c>
      <c r="AU603" s="228" t="s">
        <v>85</v>
      </c>
      <c r="AV603" s="12" t="s">
        <v>24</v>
      </c>
      <c r="AW603" s="12" t="s">
        <v>39</v>
      </c>
      <c r="AX603" s="12" t="s">
        <v>76</v>
      </c>
      <c r="AY603" s="228" t="s">
        <v>146</v>
      </c>
    </row>
    <row r="604" spans="2:65" s="13" customFormat="1" ht="13.5">
      <c r="B604" s="229"/>
      <c r="C604" s="230"/>
      <c r="D604" s="215" t="s">
        <v>158</v>
      </c>
      <c r="E604" s="231" t="s">
        <v>22</v>
      </c>
      <c r="F604" s="232" t="s">
        <v>910</v>
      </c>
      <c r="G604" s="230"/>
      <c r="H604" s="233">
        <v>54.432000000000002</v>
      </c>
      <c r="I604" s="234"/>
      <c r="J604" s="230"/>
      <c r="K604" s="230"/>
      <c r="L604" s="235"/>
      <c r="M604" s="236"/>
      <c r="N604" s="237"/>
      <c r="O604" s="237"/>
      <c r="P604" s="237"/>
      <c r="Q604" s="237"/>
      <c r="R604" s="237"/>
      <c r="S604" s="237"/>
      <c r="T604" s="238"/>
      <c r="AT604" s="239" t="s">
        <v>158</v>
      </c>
      <c r="AU604" s="239" t="s">
        <v>85</v>
      </c>
      <c r="AV604" s="13" t="s">
        <v>85</v>
      </c>
      <c r="AW604" s="13" t="s">
        <v>39</v>
      </c>
      <c r="AX604" s="13" t="s">
        <v>76</v>
      </c>
      <c r="AY604" s="239" t="s">
        <v>146</v>
      </c>
    </row>
    <row r="605" spans="2:65" s="12" customFormat="1" ht="13.5">
      <c r="B605" s="218"/>
      <c r="C605" s="219"/>
      <c r="D605" s="215" t="s">
        <v>158</v>
      </c>
      <c r="E605" s="220" t="s">
        <v>22</v>
      </c>
      <c r="F605" s="221" t="s">
        <v>899</v>
      </c>
      <c r="G605" s="219"/>
      <c r="H605" s="222" t="s">
        <v>22</v>
      </c>
      <c r="I605" s="223"/>
      <c r="J605" s="219"/>
      <c r="K605" s="219"/>
      <c r="L605" s="224"/>
      <c r="M605" s="225"/>
      <c r="N605" s="226"/>
      <c r="O605" s="226"/>
      <c r="P605" s="226"/>
      <c r="Q605" s="226"/>
      <c r="R605" s="226"/>
      <c r="S605" s="226"/>
      <c r="T605" s="227"/>
      <c r="AT605" s="228" t="s">
        <v>158</v>
      </c>
      <c r="AU605" s="228" t="s">
        <v>85</v>
      </c>
      <c r="AV605" s="12" t="s">
        <v>24</v>
      </c>
      <c r="AW605" s="12" t="s">
        <v>39</v>
      </c>
      <c r="AX605" s="12" t="s">
        <v>76</v>
      </c>
      <c r="AY605" s="228" t="s">
        <v>146</v>
      </c>
    </row>
    <row r="606" spans="2:65" s="13" customFormat="1" ht="13.5">
      <c r="B606" s="229"/>
      <c r="C606" s="230"/>
      <c r="D606" s="215" t="s">
        <v>158</v>
      </c>
      <c r="E606" s="231" t="s">
        <v>22</v>
      </c>
      <c r="F606" s="232" t="s">
        <v>911</v>
      </c>
      <c r="G606" s="230"/>
      <c r="H606" s="233">
        <v>176.64</v>
      </c>
      <c r="I606" s="234"/>
      <c r="J606" s="230"/>
      <c r="K606" s="230"/>
      <c r="L606" s="235"/>
      <c r="M606" s="236"/>
      <c r="N606" s="237"/>
      <c r="O606" s="237"/>
      <c r="P606" s="237"/>
      <c r="Q606" s="237"/>
      <c r="R606" s="237"/>
      <c r="S606" s="237"/>
      <c r="T606" s="238"/>
      <c r="AT606" s="239" t="s">
        <v>158</v>
      </c>
      <c r="AU606" s="239" t="s">
        <v>85</v>
      </c>
      <c r="AV606" s="13" t="s">
        <v>85</v>
      </c>
      <c r="AW606" s="13" t="s">
        <v>39</v>
      </c>
      <c r="AX606" s="13" t="s">
        <v>76</v>
      </c>
      <c r="AY606" s="239" t="s">
        <v>146</v>
      </c>
    </row>
    <row r="607" spans="2:65" s="15" customFormat="1" ht="13.5">
      <c r="B607" s="276"/>
      <c r="C607" s="277"/>
      <c r="D607" s="215" t="s">
        <v>158</v>
      </c>
      <c r="E607" s="278" t="s">
        <v>22</v>
      </c>
      <c r="F607" s="279" t="s">
        <v>814</v>
      </c>
      <c r="G607" s="277"/>
      <c r="H607" s="280">
        <v>333.55500000000001</v>
      </c>
      <c r="I607" s="281"/>
      <c r="J607" s="277"/>
      <c r="K607" s="277"/>
      <c r="L607" s="282"/>
      <c r="M607" s="283"/>
      <c r="N607" s="284"/>
      <c r="O607" s="284"/>
      <c r="P607" s="284"/>
      <c r="Q607" s="284"/>
      <c r="R607" s="284"/>
      <c r="S607" s="284"/>
      <c r="T607" s="285"/>
      <c r="AT607" s="286" t="s">
        <v>158</v>
      </c>
      <c r="AU607" s="286" t="s">
        <v>85</v>
      </c>
      <c r="AV607" s="15" t="s">
        <v>169</v>
      </c>
      <c r="AW607" s="15" t="s">
        <v>39</v>
      </c>
      <c r="AX607" s="15" t="s">
        <v>76</v>
      </c>
      <c r="AY607" s="286" t="s">
        <v>146</v>
      </c>
    </row>
    <row r="608" spans="2:65" s="12" customFormat="1" ht="13.5">
      <c r="B608" s="218"/>
      <c r="C608" s="219"/>
      <c r="D608" s="215" t="s">
        <v>158</v>
      </c>
      <c r="E608" s="220" t="s">
        <v>22</v>
      </c>
      <c r="F608" s="221" t="s">
        <v>894</v>
      </c>
      <c r="G608" s="219"/>
      <c r="H608" s="222" t="s">
        <v>22</v>
      </c>
      <c r="I608" s="223"/>
      <c r="J608" s="219"/>
      <c r="K608" s="219"/>
      <c r="L608" s="224"/>
      <c r="M608" s="225"/>
      <c r="N608" s="226"/>
      <c r="O608" s="226"/>
      <c r="P608" s="226"/>
      <c r="Q608" s="226"/>
      <c r="R608" s="226"/>
      <c r="S608" s="226"/>
      <c r="T608" s="227"/>
      <c r="AT608" s="228" t="s">
        <v>158</v>
      </c>
      <c r="AU608" s="228" t="s">
        <v>85</v>
      </c>
      <c r="AV608" s="12" t="s">
        <v>24</v>
      </c>
      <c r="AW608" s="12" t="s">
        <v>39</v>
      </c>
      <c r="AX608" s="12" t="s">
        <v>76</v>
      </c>
      <c r="AY608" s="228" t="s">
        <v>146</v>
      </c>
    </row>
    <row r="609" spans="2:65" s="14" customFormat="1" ht="13.5">
      <c r="B609" s="240"/>
      <c r="C609" s="241"/>
      <c r="D609" s="242" t="s">
        <v>158</v>
      </c>
      <c r="E609" s="243" t="s">
        <v>22</v>
      </c>
      <c r="F609" s="244" t="s">
        <v>162</v>
      </c>
      <c r="G609" s="241"/>
      <c r="H609" s="245">
        <v>333.55500000000001</v>
      </c>
      <c r="I609" s="246"/>
      <c r="J609" s="241"/>
      <c r="K609" s="241"/>
      <c r="L609" s="247"/>
      <c r="M609" s="248"/>
      <c r="N609" s="249"/>
      <c r="O609" s="249"/>
      <c r="P609" s="249"/>
      <c r="Q609" s="249"/>
      <c r="R609" s="249"/>
      <c r="S609" s="249"/>
      <c r="T609" s="250"/>
      <c r="AT609" s="251" t="s">
        <v>158</v>
      </c>
      <c r="AU609" s="251" t="s">
        <v>85</v>
      </c>
      <c r="AV609" s="14" t="s">
        <v>154</v>
      </c>
      <c r="AW609" s="14" t="s">
        <v>39</v>
      </c>
      <c r="AX609" s="14" t="s">
        <v>24</v>
      </c>
      <c r="AY609" s="251" t="s">
        <v>146</v>
      </c>
    </row>
    <row r="610" spans="2:65" s="1" customFormat="1" ht="31.5" customHeight="1">
      <c r="B610" s="42"/>
      <c r="C610" s="203" t="s">
        <v>912</v>
      </c>
      <c r="D610" s="203" t="s">
        <v>149</v>
      </c>
      <c r="E610" s="204" t="s">
        <v>913</v>
      </c>
      <c r="F610" s="205" t="s">
        <v>914</v>
      </c>
      <c r="G610" s="206" t="s">
        <v>264</v>
      </c>
      <c r="H610" s="207">
        <v>402.61599999999999</v>
      </c>
      <c r="I610" s="208"/>
      <c r="J610" s="209">
        <f>ROUND(I610*H610,2)</f>
        <v>0</v>
      </c>
      <c r="K610" s="205" t="s">
        <v>153</v>
      </c>
      <c r="L610" s="62"/>
      <c r="M610" s="210" t="s">
        <v>22</v>
      </c>
      <c r="N610" s="211" t="s">
        <v>47</v>
      </c>
      <c r="O610" s="43"/>
      <c r="P610" s="212">
        <f>O610*H610</f>
        <v>0</v>
      </c>
      <c r="Q610" s="212">
        <v>0</v>
      </c>
      <c r="R610" s="212">
        <f>Q610*H610</f>
        <v>0</v>
      </c>
      <c r="S610" s="212">
        <v>0</v>
      </c>
      <c r="T610" s="213">
        <f>S610*H610</f>
        <v>0</v>
      </c>
      <c r="AR610" s="25" t="s">
        <v>154</v>
      </c>
      <c r="AT610" s="25" t="s">
        <v>149</v>
      </c>
      <c r="AU610" s="25" t="s">
        <v>85</v>
      </c>
      <c r="AY610" s="25" t="s">
        <v>146</v>
      </c>
      <c r="BE610" s="214">
        <f>IF(N610="základní",J610,0)</f>
        <v>0</v>
      </c>
      <c r="BF610" s="214">
        <f>IF(N610="snížená",J610,0)</f>
        <v>0</v>
      </c>
      <c r="BG610" s="214">
        <f>IF(N610="zákl. přenesená",J610,0)</f>
        <v>0</v>
      </c>
      <c r="BH610" s="214">
        <f>IF(N610="sníž. přenesená",J610,0)</f>
        <v>0</v>
      </c>
      <c r="BI610" s="214">
        <f>IF(N610="nulová",J610,0)</f>
        <v>0</v>
      </c>
      <c r="BJ610" s="25" t="s">
        <v>24</v>
      </c>
      <c r="BK610" s="214">
        <f>ROUND(I610*H610,2)</f>
        <v>0</v>
      </c>
      <c r="BL610" s="25" t="s">
        <v>154</v>
      </c>
      <c r="BM610" s="25" t="s">
        <v>915</v>
      </c>
    </row>
    <row r="611" spans="2:65" s="1" customFormat="1" ht="67.5">
      <c r="B611" s="42"/>
      <c r="C611" s="64"/>
      <c r="D611" s="215" t="s">
        <v>156</v>
      </c>
      <c r="E611" s="64"/>
      <c r="F611" s="216" t="s">
        <v>916</v>
      </c>
      <c r="G611" s="64"/>
      <c r="H611" s="64"/>
      <c r="I611" s="173"/>
      <c r="J611" s="64"/>
      <c r="K611" s="64"/>
      <c r="L611" s="62"/>
      <c r="M611" s="217"/>
      <c r="N611" s="43"/>
      <c r="O611" s="43"/>
      <c r="P611" s="43"/>
      <c r="Q611" s="43"/>
      <c r="R611" s="43"/>
      <c r="S611" s="43"/>
      <c r="T611" s="79"/>
      <c r="AT611" s="25" t="s">
        <v>156</v>
      </c>
      <c r="AU611" s="25" t="s">
        <v>85</v>
      </c>
    </row>
    <row r="612" spans="2:65" s="12" customFormat="1" ht="13.5">
      <c r="B612" s="218"/>
      <c r="C612" s="219"/>
      <c r="D612" s="215" t="s">
        <v>158</v>
      </c>
      <c r="E612" s="220" t="s">
        <v>22</v>
      </c>
      <c r="F612" s="221" t="s">
        <v>876</v>
      </c>
      <c r="G612" s="219"/>
      <c r="H612" s="222" t="s">
        <v>22</v>
      </c>
      <c r="I612" s="223"/>
      <c r="J612" s="219"/>
      <c r="K612" s="219"/>
      <c r="L612" s="224"/>
      <c r="M612" s="225"/>
      <c r="N612" s="226"/>
      <c r="O612" s="226"/>
      <c r="P612" s="226"/>
      <c r="Q612" s="226"/>
      <c r="R612" s="226"/>
      <c r="S612" s="226"/>
      <c r="T612" s="227"/>
      <c r="AT612" s="228" t="s">
        <v>158</v>
      </c>
      <c r="AU612" s="228" t="s">
        <v>85</v>
      </c>
      <c r="AV612" s="12" t="s">
        <v>24</v>
      </c>
      <c r="AW612" s="12" t="s">
        <v>39</v>
      </c>
      <c r="AX612" s="12" t="s">
        <v>76</v>
      </c>
      <c r="AY612" s="228" t="s">
        <v>146</v>
      </c>
    </row>
    <row r="613" spans="2:65" s="12" customFormat="1" ht="13.5">
      <c r="B613" s="218"/>
      <c r="C613" s="219"/>
      <c r="D613" s="215" t="s">
        <v>158</v>
      </c>
      <c r="E613" s="220" t="s">
        <v>22</v>
      </c>
      <c r="F613" s="221" t="s">
        <v>917</v>
      </c>
      <c r="G613" s="219"/>
      <c r="H613" s="222" t="s">
        <v>22</v>
      </c>
      <c r="I613" s="223"/>
      <c r="J613" s="219"/>
      <c r="K613" s="219"/>
      <c r="L613" s="224"/>
      <c r="M613" s="225"/>
      <c r="N613" s="226"/>
      <c r="O613" s="226"/>
      <c r="P613" s="226"/>
      <c r="Q613" s="226"/>
      <c r="R613" s="226"/>
      <c r="S613" s="226"/>
      <c r="T613" s="227"/>
      <c r="AT613" s="228" t="s">
        <v>158</v>
      </c>
      <c r="AU613" s="228" t="s">
        <v>85</v>
      </c>
      <c r="AV613" s="12" t="s">
        <v>24</v>
      </c>
      <c r="AW613" s="12" t="s">
        <v>39</v>
      </c>
      <c r="AX613" s="12" t="s">
        <v>76</v>
      </c>
      <c r="AY613" s="228" t="s">
        <v>146</v>
      </c>
    </row>
    <row r="614" spans="2:65" s="13" customFormat="1" ht="13.5">
      <c r="B614" s="229"/>
      <c r="C614" s="230"/>
      <c r="D614" s="215" t="s">
        <v>158</v>
      </c>
      <c r="E614" s="231" t="s">
        <v>22</v>
      </c>
      <c r="F614" s="232" t="s">
        <v>918</v>
      </c>
      <c r="G614" s="230"/>
      <c r="H614" s="233">
        <v>218.28</v>
      </c>
      <c r="I614" s="234"/>
      <c r="J614" s="230"/>
      <c r="K614" s="230"/>
      <c r="L614" s="235"/>
      <c r="M614" s="236"/>
      <c r="N614" s="237"/>
      <c r="O614" s="237"/>
      <c r="P614" s="237"/>
      <c r="Q614" s="237"/>
      <c r="R614" s="237"/>
      <c r="S614" s="237"/>
      <c r="T614" s="238"/>
      <c r="AT614" s="239" t="s">
        <v>158</v>
      </c>
      <c r="AU614" s="239" t="s">
        <v>85</v>
      </c>
      <c r="AV614" s="13" t="s">
        <v>85</v>
      </c>
      <c r="AW614" s="13" t="s">
        <v>39</v>
      </c>
      <c r="AX614" s="13" t="s">
        <v>76</v>
      </c>
      <c r="AY614" s="239" t="s">
        <v>146</v>
      </c>
    </row>
    <row r="615" spans="2:65" s="12" customFormat="1" ht="13.5">
      <c r="B615" s="218"/>
      <c r="C615" s="219"/>
      <c r="D615" s="215" t="s">
        <v>158</v>
      </c>
      <c r="E615" s="220" t="s">
        <v>22</v>
      </c>
      <c r="F615" s="221" t="s">
        <v>919</v>
      </c>
      <c r="G615" s="219"/>
      <c r="H615" s="222" t="s">
        <v>22</v>
      </c>
      <c r="I615" s="223"/>
      <c r="J615" s="219"/>
      <c r="K615" s="219"/>
      <c r="L615" s="224"/>
      <c r="M615" s="225"/>
      <c r="N615" s="226"/>
      <c r="O615" s="226"/>
      <c r="P615" s="226"/>
      <c r="Q615" s="226"/>
      <c r="R615" s="226"/>
      <c r="S615" s="226"/>
      <c r="T615" s="227"/>
      <c r="AT615" s="228" t="s">
        <v>158</v>
      </c>
      <c r="AU615" s="228" t="s">
        <v>85</v>
      </c>
      <c r="AV615" s="12" t="s">
        <v>24</v>
      </c>
      <c r="AW615" s="12" t="s">
        <v>39</v>
      </c>
      <c r="AX615" s="12" t="s">
        <v>76</v>
      </c>
      <c r="AY615" s="228" t="s">
        <v>146</v>
      </c>
    </row>
    <row r="616" spans="2:65" s="13" customFormat="1" ht="13.5">
      <c r="B616" s="229"/>
      <c r="C616" s="230"/>
      <c r="D616" s="215" t="s">
        <v>158</v>
      </c>
      <c r="E616" s="231" t="s">
        <v>22</v>
      </c>
      <c r="F616" s="232" t="s">
        <v>920</v>
      </c>
      <c r="G616" s="230"/>
      <c r="H616" s="233">
        <v>184.09</v>
      </c>
      <c r="I616" s="234"/>
      <c r="J616" s="230"/>
      <c r="K616" s="230"/>
      <c r="L616" s="235"/>
      <c r="M616" s="236"/>
      <c r="N616" s="237"/>
      <c r="O616" s="237"/>
      <c r="P616" s="237"/>
      <c r="Q616" s="237"/>
      <c r="R616" s="237"/>
      <c r="S616" s="237"/>
      <c r="T616" s="238"/>
      <c r="AT616" s="239" t="s">
        <v>158</v>
      </c>
      <c r="AU616" s="239" t="s">
        <v>85</v>
      </c>
      <c r="AV616" s="13" t="s">
        <v>85</v>
      </c>
      <c r="AW616" s="13" t="s">
        <v>39</v>
      </c>
      <c r="AX616" s="13" t="s">
        <v>76</v>
      </c>
      <c r="AY616" s="239" t="s">
        <v>146</v>
      </c>
    </row>
    <row r="617" spans="2:65" s="12" customFormat="1" ht="13.5">
      <c r="B617" s="218"/>
      <c r="C617" s="219"/>
      <c r="D617" s="215" t="s">
        <v>158</v>
      </c>
      <c r="E617" s="220" t="s">
        <v>22</v>
      </c>
      <c r="F617" s="221" t="s">
        <v>921</v>
      </c>
      <c r="G617" s="219"/>
      <c r="H617" s="222" t="s">
        <v>22</v>
      </c>
      <c r="I617" s="223"/>
      <c r="J617" s="219"/>
      <c r="K617" s="219"/>
      <c r="L617" s="224"/>
      <c r="M617" s="225"/>
      <c r="N617" s="226"/>
      <c r="O617" s="226"/>
      <c r="P617" s="226"/>
      <c r="Q617" s="226"/>
      <c r="R617" s="226"/>
      <c r="S617" s="226"/>
      <c r="T617" s="227"/>
      <c r="AT617" s="228" t="s">
        <v>158</v>
      </c>
      <c r="AU617" s="228" t="s">
        <v>85</v>
      </c>
      <c r="AV617" s="12" t="s">
        <v>24</v>
      </c>
      <c r="AW617" s="12" t="s">
        <v>39</v>
      </c>
      <c r="AX617" s="12" t="s">
        <v>76</v>
      </c>
      <c r="AY617" s="228" t="s">
        <v>146</v>
      </c>
    </row>
    <row r="618" spans="2:65" s="13" customFormat="1" ht="13.5">
      <c r="B618" s="229"/>
      <c r="C618" s="230"/>
      <c r="D618" s="215" t="s">
        <v>158</v>
      </c>
      <c r="E618" s="231" t="s">
        <v>22</v>
      </c>
      <c r="F618" s="232" t="s">
        <v>922</v>
      </c>
      <c r="G618" s="230"/>
      <c r="H618" s="233">
        <v>0.246</v>
      </c>
      <c r="I618" s="234"/>
      <c r="J618" s="230"/>
      <c r="K618" s="230"/>
      <c r="L618" s="235"/>
      <c r="M618" s="236"/>
      <c r="N618" s="237"/>
      <c r="O618" s="237"/>
      <c r="P618" s="237"/>
      <c r="Q618" s="237"/>
      <c r="R618" s="237"/>
      <c r="S618" s="237"/>
      <c r="T618" s="238"/>
      <c r="AT618" s="239" t="s">
        <v>158</v>
      </c>
      <c r="AU618" s="239" t="s">
        <v>85</v>
      </c>
      <c r="AV618" s="13" t="s">
        <v>85</v>
      </c>
      <c r="AW618" s="13" t="s">
        <v>39</v>
      </c>
      <c r="AX618" s="13" t="s">
        <v>76</v>
      </c>
      <c r="AY618" s="239" t="s">
        <v>146</v>
      </c>
    </row>
    <row r="619" spans="2:65" s="14" customFormat="1" ht="13.5">
      <c r="B619" s="240"/>
      <c r="C619" s="241"/>
      <c r="D619" s="242" t="s">
        <v>158</v>
      </c>
      <c r="E619" s="243" t="s">
        <v>22</v>
      </c>
      <c r="F619" s="244" t="s">
        <v>162</v>
      </c>
      <c r="G619" s="241"/>
      <c r="H619" s="245">
        <v>402.61599999999999</v>
      </c>
      <c r="I619" s="246"/>
      <c r="J619" s="241"/>
      <c r="K619" s="241"/>
      <c r="L619" s="247"/>
      <c r="M619" s="248"/>
      <c r="N619" s="249"/>
      <c r="O619" s="249"/>
      <c r="P619" s="249"/>
      <c r="Q619" s="249"/>
      <c r="R619" s="249"/>
      <c r="S619" s="249"/>
      <c r="T619" s="250"/>
      <c r="AT619" s="251" t="s">
        <v>158</v>
      </c>
      <c r="AU619" s="251" t="s">
        <v>85</v>
      </c>
      <c r="AV619" s="14" t="s">
        <v>154</v>
      </c>
      <c r="AW619" s="14" t="s">
        <v>39</v>
      </c>
      <c r="AX619" s="14" t="s">
        <v>24</v>
      </c>
      <c r="AY619" s="251" t="s">
        <v>146</v>
      </c>
    </row>
    <row r="620" spans="2:65" s="1" customFormat="1" ht="31.5" customHeight="1">
      <c r="B620" s="42"/>
      <c r="C620" s="203" t="s">
        <v>923</v>
      </c>
      <c r="D620" s="203" t="s">
        <v>149</v>
      </c>
      <c r="E620" s="204" t="s">
        <v>924</v>
      </c>
      <c r="F620" s="205" t="s">
        <v>925</v>
      </c>
      <c r="G620" s="206" t="s">
        <v>264</v>
      </c>
      <c r="H620" s="207">
        <v>9662.7839999999997</v>
      </c>
      <c r="I620" s="208"/>
      <c r="J620" s="209">
        <f>ROUND(I620*H620,2)</f>
        <v>0</v>
      </c>
      <c r="K620" s="205" t="s">
        <v>153</v>
      </c>
      <c r="L620" s="62"/>
      <c r="M620" s="210" t="s">
        <v>22</v>
      </c>
      <c r="N620" s="211" t="s">
        <v>47</v>
      </c>
      <c r="O620" s="43"/>
      <c r="P620" s="212">
        <f>O620*H620</f>
        <v>0</v>
      </c>
      <c r="Q620" s="212">
        <v>0</v>
      </c>
      <c r="R620" s="212">
        <f>Q620*H620</f>
        <v>0</v>
      </c>
      <c r="S620" s="212">
        <v>0</v>
      </c>
      <c r="T620" s="213">
        <f>S620*H620</f>
        <v>0</v>
      </c>
      <c r="AR620" s="25" t="s">
        <v>154</v>
      </c>
      <c r="AT620" s="25" t="s">
        <v>149</v>
      </c>
      <c r="AU620" s="25" t="s">
        <v>85</v>
      </c>
      <c r="AY620" s="25" t="s">
        <v>146</v>
      </c>
      <c r="BE620" s="214">
        <f>IF(N620="základní",J620,0)</f>
        <v>0</v>
      </c>
      <c r="BF620" s="214">
        <f>IF(N620="snížená",J620,0)</f>
        <v>0</v>
      </c>
      <c r="BG620" s="214">
        <f>IF(N620="zákl. přenesená",J620,0)</f>
        <v>0</v>
      </c>
      <c r="BH620" s="214">
        <f>IF(N620="sníž. přenesená",J620,0)</f>
        <v>0</v>
      </c>
      <c r="BI620" s="214">
        <f>IF(N620="nulová",J620,0)</f>
        <v>0</v>
      </c>
      <c r="BJ620" s="25" t="s">
        <v>24</v>
      </c>
      <c r="BK620" s="214">
        <f>ROUND(I620*H620,2)</f>
        <v>0</v>
      </c>
      <c r="BL620" s="25" t="s">
        <v>154</v>
      </c>
      <c r="BM620" s="25" t="s">
        <v>926</v>
      </c>
    </row>
    <row r="621" spans="2:65" s="1" customFormat="1" ht="67.5">
      <c r="B621" s="42"/>
      <c r="C621" s="64"/>
      <c r="D621" s="215" t="s">
        <v>156</v>
      </c>
      <c r="E621" s="64"/>
      <c r="F621" s="216" t="s">
        <v>916</v>
      </c>
      <c r="G621" s="64"/>
      <c r="H621" s="64"/>
      <c r="I621" s="173"/>
      <c r="J621" s="64"/>
      <c r="K621" s="64"/>
      <c r="L621" s="62"/>
      <c r="M621" s="217"/>
      <c r="N621" s="43"/>
      <c r="O621" s="43"/>
      <c r="P621" s="43"/>
      <c r="Q621" s="43"/>
      <c r="R621" s="43"/>
      <c r="S621" s="43"/>
      <c r="T621" s="79"/>
      <c r="AT621" s="25" t="s">
        <v>156</v>
      </c>
      <c r="AU621" s="25" t="s">
        <v>85</v>
      </c>
    </row>
    <row r="622" spans="2:65" s="12" customFormat="1" ht="13.5">
      <c r="B622" s="218"/>
      <c r="C622" s="219"/>
      <c r="D622" s="215" t="s">
        <v>158</v>
      </c>
      <c r="E622" s="220" t="s">
        <v>22</v>
      </c>
      <c r="F622" s="221" t="s">
        <v>927</v>
      </c>
      <c r="G622" s="219"/>
      <c r="H622" s="222" t="s">
        <v>22</v>
      </c>
      <c r="I622" s="223"/>
      <c r="J622" s="219"/>
      <c r="K622" s="219"/>
      <c r="L622" s="224"/>
      <c r="M622" s="225"/>
      <c r="N622" s="226"/>
      <c r="O622" s="226"/>
      <c r="P622" s="226"/>
      <c r="Q622" s="226"/>
      <c r="R622" s="226"/>
      <c r="S622" s="226"/>
      <c r="T622" s="227"/>
      <c r="AT622" s="228" t="s">
        <v>158</v>
      </c>
      <c r="AU622" s="228" t="s">
        <v>85</v>
      </c>
      <c r="AV622" s="12" t="s">
        <v>24</v>
      </c>
      <c r="AW622" s="12" t="s">
        <v>39</v>
      </c>
      <c r="AX622" s="12" t="s">
        <v>76</v>
      </c>
      <c r="AY622" s="228" t="s">
        <v>146</v>
      </c>
    </row>
    <row r="623" spans="2:65" s="12" customFormat="1" ht="13.5">
      <c r="B623" s="218"/>
      <c r="C623" s="219"/>
      <c r="D623" s="215" t="s">
        <v>158</v>
      </c>
      <c r="E623" s="220" t="s">
        <v>22</v>
      </c>
      <c r="F623" s="221" t="s">
        <v>917</v>
      </c>
      <c r="G623" s="219"/>
      <c r="H623" s="222" t="s">
        <v>22</v>
      </c>
      <c r="I623" s="223"/>
      <c r="J623" s="219"/>
      <c r="K623" s="219"/>
      <c r="L623" s="224"/>
      <c r="M623" s="225"/>
      <c r="N623" s="226"/>
      <c r="O623" s="226"/>
      <c r="P623" s="226"/>
      <c r="Q623" s="226"/>
      <c r="R623" s="226"/>
      <c r="S623" s="226"/>
      <c r="T623" s="227"/>
      <c r="AT623" s="228" t="s">
        <v>158</v>
      </c>
      <c r="AU623" s="228" t="s">
        <v>85</v>
      </c>
      <c r="AV623" s="12" t="s">
        <v>24</v>
      </c>
      <c r="AW623" s="12" t="s">
        <v>39</v>
      </c>
      <c r="AX623" s="12" t="s">
        <v>76</v>
      </c>
      <c r="AY623" s="228" t="s">
        <v>146</v>
      </c>
    </row>
    <row r="624" spans="2:65" s="13" customFormat="1" ht="13.5">
      <c r="B624" s="229"/>
      <c r="C624" s="230"/>
      <c r="D624" s="215" t="s">
        <v>158</v>
      </c>
      <c r="E624" s="231" t="s">
        <v>22</v>
      </c>
      <c r="F624" s="232" t="s">
        <v>928</v>
      </c>
      <c r="G624" s="230"/>
      <c r="H624" s="233">
        <v>5238.72</v>
      </c>
      <c r="I624" s="234"/>
      <c r="J624" s="230"/>
      <c r="K624" s="230"/>
      <c r="L624" s="235"/>
      <c r="M624" s="236"/>
      <c r="N624" s="237"/>
      <c r="O624" s="237"/>
      <c r="P624" s="237"/>
      <c r="Q624" s="237"/>
      <c r="R624" s="237"/>
      <c r="S624" s="237"/>
      <c r="T624" s="238"/>
      <c r="AT624" s="239" t="s">
        <v>158</v>
      </c>
      <c r="AU624" s="239" t="s">
        <v>85</v>
      </c>
      <c r="AV624" s="13" t="s">
        <v>85</v>
      </c>
      <c r="AW624" s="13" t="s">
        <v>39</v>
      </c>
      <c r="AX624" s="13" t="s">
        <v>76</v>
      </c>
      <c r="AY624" s="239" t="s">
        <v>146</v>
      </c>
    </row>
    <row r="625" spans="2:65" s="12" customFormat="1" ht="13.5">
      <c r="B625" s="218"/>
      <c r="C625" s="219"/>
      <c r="D625" s="215" t="s">
        <v>158</v>
      </c>
      <c r="E625" s="220" t="s">
        <v>22</v>
      </c>
      <c r="F625" s="221" t="s">
        <v>919</v>
      </c>
      <c r="G625" s="219"/>
      <c r="H625" s="222" t="s">
        <v>22</v>
      </c>
      <c r="I625" s="223"/>
      <c r="J625" s="219"/>
      <c r="K625" s="219"/>
      <c r="L625" s="224"/>
      <c r="M625" s="225"/>
      <c r="N625" s="226"/>
      <c r="O625" s="226"/>
      <c r="P625" s="226"/>
      <c r="Q625" s="226"/>
      <c r="R625" s="226"/>
      <c r="S625" s="226"/>
      <c r="T625" s="227"/>
      <c r="AT625" s="228" t="s">
        <v>158</v>
      </c>
      <c r="AU625" s="228" t="s">
        <v>85</v>
      </c>
      <c r="AV625" s="12" t="s">
        <v>24</v>
      </c>
      <c r="AW625" s="12" t="s">
        <v>39</v>
      </c>
      <c r="AX625" s="12" t="s">
        <v>76</v>
      </c>
      <c r="AY625" s="228" t="s">
        <v>146</v>
      </c>
    </row>
    <row r="626" spans="2:65" s="13" customFormat="1" ht="13.5">
      <c r="B626" s="229"/>
      <c r="C626" s="230"/>
      <c r="D626" s="215" t="s">
        <v>158</v>
      </c>
      <c r="E626" s="231" t="s">
        <v>22</v>
      </c>
      <c r="F626" s="232" t="s">
        <v>929</v>
      </c>
      <c r="G626" s="230"/>
      <c r="H626" s="233">
        <v>4418.16</v>
      </c>
      <c r="I626" s="234"/>
      <c r="J626" s="230"/>
      <c r="K626" s="230"/>
      <c r="L626" s="235"/>
      <c r="M626" s="236"/>
      <c r="N626" s="237"/>
      <c r="O626" s="237"/>
      <c r="P626" s="237"/>
      <c r="Q626" s="237"/>
      <c r="R626" s="237"/>
      <c r="S626" s="237"/>
      <c r="T626" s="238"/>
      <c r="AT626" s="239" t="s">
        <v>158</v>
      </c>
      <c r="AU626" s="239" t="s">
        <v>85</v>
      </c>
      <c r="AV626" s="13" t="s">
        <v>85</v>
      </c>
      <c r="AW626" s="13" t="s">
        <v>39</v>
      </c>
      <c r="AX626" s="13" t="s">
        <v>76</v>
      </c>
      <c r="AY626" s="239" t="s">
        <v>146</v>
      </c>
    </row>
    <row r="627" spans="2:65" s="12" customFormat="1" ht="13.5">
      <c r="B627" s="218"/>
      <c r="C627" s="219"/>
      <c r="D627" s="215" t="s">
        <v>158</v>
      </c>
      <c r="E627" s="220" t="s">
        <v>22</v>
      </c>
      <c r="F627" s="221" t="s">
        <v>930</v>
      </c>
      <c r="G627" s="219"/>
      <c r="H627" s="222" t="s">
        <v>22</v>
      </c>
      <c r="I627" s="223"/>
      <c r="J627" s="219"/>
      <c r="K627" s="219"/>
      <c r="L627" s="224"/>
      <c r="M627" s="225"/>
      <c r="N627" s="226"/>
      <c r="O627" s="226"/>
      <c r="P627" s="226"/>
      <c r="Q627" s="226"/>
      <c r="R627" s="226"/>
      <c r="S627" s="226"/>
      <c r="T627" s="227"/>
      <c r="AT627" s="228" t="s">
        <v>158</v>
      </c>
      <c r="AU627" s="228" t="s">
        <v>85</v>
      </c>
      <c r="AV627" s="12" t="s">
        <v>24</v>
      </c>
      <c r="AW627" s="12" t="s">
        <v>39</v>
      </c>
      <c r="AX627" s="12" t="s">
        <v>76</v>
      </c>
      <c r="AY627" s="228" t="s">
        <v>146</v>
      </c>
    </row>
    <row r="628" spans="2:65" s="13" customFormat="1" ht="13.5">
      <c r="B628" s="229"/>
      <c r="C628" s="230"/>
      <c r="D628" s="215" t="s">
        <v>158</v>
      </c>
      <c r="E628" s="231" t="s">
        <v>22</v>
      </c>
      <c r="F628" s="232" t="s">
        <v>931</v>
      </c>
      <c r="G628" s="230"/>
      <c r="H628" s="233">
        <v>5.9039999999999999</v>
      </c>
      <c r="I628" s="234"/>
      <c r="J628" s="230"/>
      <c r="K628" s="230"/>
      <c r="L628" s="235"/>
      <c r="M628" s="236"/>
      <c r="N628" s="237"/>
      <c r="O628" s="237"/>
      <c r="P628" s="237"/>
      <c r="Q628" s="237"/>
      <c r="R628" s="237"/>
      <c r="S628" s="237"/>
      <c r="T628" s="238"/>
      <c r="AT628" s="239" t="s">
        <v>158</v>
      </c>
      <c r="AU628" s="239" t="s">
        <v>85</v>
      </c>
      <c r="AV628" s="13" t="s">
        <v>85</v>
      </c>
      <c r="AW628" s="13" t="s">
        <v>39</v>
      </c>
      <c r="AX628" s="13" t="s">
        <v>76</v>
      </c>
      <c r="AY628" s="239" t="s">
        <v>146</v>
      </c>
    </row>
    <row r="629" spans="2:65" s="14" customFormat="1" ht="13.5">
      <c r="B629" s="240"/>
      <c r="C629" s="241"/>
      <c r="D629" s="242" t="s">
        <v>158</v>
      </c>
      <c r="E629" s="243" t="s">
        <v>22</v>
      </c>
      <c r="F629" s="244" t="s">
        <v>162</v>
      </c>
      <c r="G629" s="241"/>
      <c r="H629" s="245">
        <v>9662.7839999999997</v>
      </c>
      <c r="I629" s="246"/>
      <c r="J629" s="241"/>
      <c r="K629" s="241"/>
      <c r="L629" s="247"/>
      <c r="M629" s="248"/>
      <c r="N629" s="249"/>
      <c r="O629" s="249"/>
      <c r="P629" s="249"/>
      <c r="Q629" s="249"/>
      <c r="R629" s="249"/>
      <c r="S629" s="249"/>
      <c r="T629" s="250"/>
      <c r="AT629" s="251" t="s">
        <v>158</v>
      </c>
      <c r="AU629" s="251" t="s">
        <v>85</v>
      </c>
      <c r="AV629" s="14" t="s">
        <v>154</v>
      </c>
      <c r="AW629" s="14" t="s">
        <v>39</v>
      </c>
      <c r="AX629" s="14" t="s">
        <v>24</v>
      </c>
      <c r="AY629" s="251" t="s">
        <v>146</v>
      </c>
    </row>
    <row r="630" spans="2:65" s="1" customFormat="1" ht="22.5" customHeight="1">
      <c r="B630" s="42"/>
      <c r="C630" s="203" t="s">
        <v>932</v>
      </c>
      <c r="D630" s="203" t="s">
        <v>149</v>
      </c>
      <c r="E630" s="204" t="s">
        <v>933</v>
      </c>
      <c r="F630" s="205" t="s">
        <v>934</v>
      </c>
      <c r="G630" s="206" t="s">
        <v>264</v>
      </c>
      <c r="H630" s="207">
        <v>409.13600000000002</v>
      </c>
      <c r="I630" s="208"/>
      <c r="J630" s="209">
        <f>ROUND(I630*H630,2)</f>
        <v>0</v>
      </c>
      <c r="K630" s="205" t="s">
        <v>22</v>
      </c>
      <c r="L630" s="62"/>
      <c r="M630" s="210" t="s">
        <v>22</v>
      </c>
      <c r="N630" s="211" t="s">
        <v>47</v>
      </c>
      <c r="O630" s="43"/>
      <c r="P630" s="212">
        <f>O630*H630</f>
        <v>0</v>
      </c>
      <c r="Q630" s="212">
        <v>0</v>
      </c>
      <c r="R630" s="212">
        <f>Q630*H630</f>
        <v>0</v>
      </c>
      <c r="S630" s="212">
        <v>0</v>
      </c>
      <c r="T630" s="213">
        <f>S630*H630</f>
        <v>0</v>
      </c>
      <c r="AR630" s="25" t="s">
        <v>154</v>
      </c>
      <c r="AT630" s="25" t="s">
        <v>149</v>
      </c>
      <c r="AU630" s="25" t="s">
        <v>85</v>
      </c>
      <c r="AY630" s="25" t="s">
        <v>146</v>
      </c>
      <c r="BE630" s="214">
        <f>IF(N630="základní",J630,0)</f>
        <v>0</v>
      </c>
      <c r="BF630" s="214">
        <f>IF(N630="snížená",J630,0)</f>
        <v>0</v>
      </c>
      <c r="BG630" s="214">
        <f>IF(N630="zákl. přenesená",J630,0)</f>
        <v>0</v>
      </c>
      <c r="BH630" s="214">
        <f>IF(N630="sníž. přenesená",J630,0)</f>
        <v>0</v>
      </c>
      <c r="BI630" s="214">
        <f>IF(N630="nulová",J630,0)</f>
        <v>0</v>
      </c>
      <c r="BJ630" s="25" t="s">
        <v>24</v>
      </c>
      <c r="BK630" s="214">
        <f>ROUND(I630*H630,2)</f>
        <v>0</v>
      </c>
      <c r="BL630" s="25" t="s">
        <v>154</v>
      </c>
      <c r="BM630" s="25" t="s">
        <v>935</v>
      </c>
    </row>
    <row r="631" spans="2:65" s="1" customFormat="1" ht="67.5">
      <c r="B631" s="42"/>
      <c r="C631" s="64"/>
      <c r="D631" s="215" t="s">
        <v>156</v>
      </c>
      <c r="E631" s="64"/>
      <c r="F631" s="216" t="s">
        <v>936</v>
      </c>
      <c r="G631" s="64"/>
      <c r="H631" s="64"/>
      <c r="I631" s="173"/>
      <c r="J631" s="64"/>
      <c r="K631" s="64"/>
      <c r="L631" s="62"/>
      <c r="M631" s="217"/>
      <c r="N631" s="43"/>
      <c r="O631" s="43"/>
      <c r="P631" s="43"/>
      <c r="Q631" s="43"/>
      <c r="R631" s="43"/>
      <c r="S631" s="43"/>
      <c r="T631" s="79"/>
      <c r="AT631" s="25" t="s">
        <v>156</v>
      </c>
      <c r="AU631" s="25" t="s">
        <v>85</v>
      </c>
    </row>
    <row r="632" spans="2:65" s="12" customFormat="1" ht="13.5">
      <c r="B632" s="218"/>
      <c r="C632" s="219"/>
      <c r="D632" s="215" t="s">
        <v>158</v>
      </c>
      <c r="E632" s="220" t="s">
        <v>22</v>
      </c>
      <c r="F632" s="221" t="s">
        <v>917</v>
      </c>
      <c r="G632" s="219"/>
      <c r="H632" s="222" t="s">
        <v>22</v>
      </c>
      <c r="I632" s="223"/>
      <c r="J632" s="219"/>
      <c r="K632" s="219"/>
      <c r="L632" s="224"/>
      <c r="M632" s="225"/>
      <c r="N632" s="226"/>
      <c r="O632" s="226"/>
      <c r="P632" s="226"/>
      <c r="Q632" s="226"/>
      <c r="R632" s="226"/>
      <c r="S632" s="226"/>
      <c r="T632" s="227"/>
      <c r="AT632" s="228" t="s">
        <v>158</v>
      </c>
      <c r="AU632" s="228" t="s">
        <v>85</v>
      </c>
      <c r="AV632" s="12" t="s">
        <v>24</v>
      </c>
      <c r="AW632" s="12" t="s">
        <v>39</v>
      </c>
      <c r="AX632" s="12" t="s">
        <v>76</v>
      </c>
      <c r="AY632" s="228" t="s">
        <v>146</v>
      </c>
    </row>
    <row r="633" spans="2:65" s="13" customFormat="1" ht="13.5">
      <c r="B633" s="229"/>
      <c r="C633" s="230"/>
      <c r="D633" s="215" t="s">
        <v>158</v>
      </c>
      <c r="E633" s="231" t="s">
        <v>22</v>
      </c>
      <c r="F633" s="232" t="s">
        <v>937</v>
      </c>
      <c r="G633" s="230"/>
      <c r="H633" s="233">
        <v>218.28</v>
      </c>
      <c r="I633" s="234"/>
      <c r="J633" s="230"/>
      <c r="K633" s="230"/>
      <c r="L633" s="235"/>
      <c r="M633" s="236"/>
      <c r="N633" s="237"/>
      <c r="O633" s="237"/>
      <c r="P633" s="237"/>
      <c r="Q633" s="237"/>
      <c r="R633" s="237"/>
      <c r="S633" s="237"/>
      <c r="T633" s="238"/>
      <c r="AT633" s="239" t="s">
        <v>158</v>
      </c>
      <c r="AU633" s="239" t="s">
        <v>85</v>
      </c>
      <c r="AV633" s="13" t="s">
        <v>85</v>
      </c>
      <c r="AW633" s="13" t="s">
        <v>39</v>
      </c>
      <c r="AX633" s="13" t="s">
        <v>76</v>
      </c>
      <c r="AY633" s="239" t="s">
        <v>146</v>
      </c>
    </row>
    <row r="634" spans="2:65" s="12" customFormat="1" ht="13.5">
      <c r="B634" s="218"/>
      <c r="C634" s="219"/>
      <c r="D634" s="215" t="s">
        <v>158</v>
      </c>
      <c r="E634" s="220" t="s">
        <v>22</v>
      </c>
      <c r="F634" s="221" t="s">
        <v>894</v>
      </c>
      <c r="G634" s="219"/>
      <c r="H634" s="222" t="s">
        <v>22</v>
      </c>
      <c r="I634" s="223"/>
      <c r="J634" s="219"/>
      <c r="K634" s="219"/>
      <c r="L634" s="224"/>
      <c r="M634" s="225"/>
      <c r="N634" s="226"/>
      <c r="O634" s="226"/>
      <c r="P634" s="226"/>
      <c r="Q634" s="226"/>
      <c r="R634" s="226"/>
      <c r="S634" s="226"/>
      <c r="T634" s="227"/>
      <c r="AT634" s="228" t="s">
        <v>158</v>
      </c>
      <c r="AU634" s="228" t="s">
        <v>85</v>
      </c>
      <c r="AV634" s="12" t="s">
        <v>24</v>
      </c>
      <c r="AW634" s="12" t="s">
        <v>39</v>
      </c>
      <c r="AX634" s="12" t="s">
        <v>76</v>
      </c>
      <c r="AY634" s="228" t="s">
        <v>146</v>
      </c>
    </row>
    <row r="635" spans="2:65" s="12" customFormat="1" ht="13.5">
      <c r="B635" s="218"/>
      <c r="C635" s="219"/>
      <c r="D635" s="215" t="s">
        <v>158</v>
      </c>
      <c r="E635" s="220" t="s">
        <v>22</v>
      </c>
      <c r="F635" s="221" t="s">
        <v>919</v>
      </c>
      <c r="G635" s="219"/>
      <c r="H635" s="222" t="s">
        <v>22</v>
      </c>
      <c r="I635" s="223"/>
      <c r="J635" s="219"/>
      <c r="K635" s="219"/>
      <c r="L635" s="224"/>
      <c r="M635" s="225"/>
      <c r="N635" s="226"/>
      <c r="O635" s="226"/>
      <c r="P635" s="226"/>
      <c r="Q635" s="226"/>
      <c r="R635" s="226"/>
      <c r="S635" s="226"/>
      <c r="T635" s="227"/>
      <c r="AT635" s="228" t="s">
        <v>158</v>
      </c>
      <c r="AU635" s="228" t="s">
        <v>85</v>
      </c>
      <c r="AV635" s="12" t="s">
        <v>24</v>
      </c>
      <c r="AW635" s="12" t="s">
        <v>39</v>
      </c>
      <c r="AX635" s="12" t="s">
        <v>76</v>
      </c>
      <c r="AY635" s="228" t="s">
        <v>146</v>
      </c>
    </row>
    <row r="636" spans="2:65" s="13" customFormat="1" ht="13.5">
      <c r="B636" s="229"/>
      <c r="C636" s="230"/>
      <c r="D636" s="215" t="s">
        <v>158</v>
      </c>
      <c r="E636" s="231" t="s">
        <v>22</v>
      </c>
      <c r="F636" s="232" t="s">
        <v>920</v>
      </c>
      <c r="G636" s="230"/>
      <c r="H636" s="233">
        <v>184.09</v>
      </c>
      <c r="I636" s="234"/>
      <c r="J636" s="230"/>
      <c r="K636" s="230"/>
      <c r="L636" s="235"/>
      <c r="M636" s="236"/>
      <c r="N636" s="237"/>
      <c r="O636" s="237"/>
      <c r="P636" s="237"/>
      <c r="Q636" s="237"/>
      <c r="R636" s="237"/>
      <c r="S636" s="237"/>
      <c r="T636" s="238"/>
      <c r="AT636" s="239" t="s">
        <v>158</v>
      </c>
      <c r="AU636" s="239" t="s">
        <v>85</v>
      </c>
      <c r="AV636" s="13" t="s">
        <v>85</v>
      </c>
      <c r="AW636" s="13" t="s">
        <v>39</v>
      </c>
      <c r="AX636" s="13" t="s">
        <v>76</v>
      </c>
      <c r="AY636" s="239" t="s">
        <v>146</v>
      </c>
    </row>
    <row r="637" spans="2:65" s="12" customFormat="1" ht="13.5">
      <c r="B637" s="218"/>
      <c r="C637" s="219"/>
      <c r="D637" s="215" t="s">
        <v>158</v>
      </c>
      <c r="E637" s="220" t="s">
        <v>22</v>
      </c>
      <c r="F637" s="221" t="s">
        <v>894</v>
      </c>
      <c r="G637" s="219"/>
      <c r="H637" s="222" t="s">
        <v>22</v>
      </c>
      <c r="I637" s="223"/>
      <c r="J637" s="219"/>
      <c r="K637" s="219"/>
      <c r="L637" s="224"/>
      <c r="M637" s="225"/>
      <c r="N637" s="226"/>
      <c r="O637" s="226"/>
      <c r="P637" s="226"/>
      <c r="Q637" s="226"/>
      <c r="R637" s="226"/>
      <c r="S637" s="226"/>
      <c r="T637" s="227"/>
      <c r="AT637" s="228" t="s">
        <v>158</v>
      </c>
      <c r="AU637" s="228" t="s">
        <v>85</v>
      </c>
      <c r="AV637" s="12" t="s">
        <v>24</v>
      </c>
      <c r="AW637" s="12" t="s">
        <v>39</v>
      </c>
      <c r="AX637" s="12" t="s">
        <v>76</v>
      </c>
      <c r="AY637" s="228" t="s">
        <v>146</v>
      </c>
    </row>
    <row r="638" spans="2:65" s="12" customFormat="1" ht="13.5">
      <c r="B638" s="218"/>
      <c r="C638" s="219"/>
      <c r="D638" s="215" t="s">
        <v>158</v>
      </c>
      <c r="E638" s="220" t="s">
        <v>22</v>
      </c>
      <c r="F638" s="221" t="s">
        <v>895</v>
      </c>
      <c r="G638" s="219"/>
      <c r="H638" s="222" t="s">
        <v>22</v>
      </c>
      <c r="I638" s="223"/>
      <c r="J638" s="219"/>
      <c r="K638" s="219"/>
      <c r="L638" s="224"/>
      <c r="M638" s="225"/>
      <c r="N638" s="226"/>
      <c r="O638" s="226"/>
      <c r="P638" s="226"/>
      <c r="Q638" s="226"/>
      <c r="R638" s="226"/>
      <c r="S638" s="226"/>
      <c r="T638" s="227"/>
      <c r="AT638" s="228" t="s">
        <v>158</v>
      </c>
      <c r="AU638" s="228" t="s">
        <v>85</v>
      </c>
      <c r="AV638" s="12" t="s">
        <v>24</v>
      </c>
      <c r="AW638" s="12" t="s">
        <v>39</v>
      </c>
      <c r="AX638" s="12" t="s">
        <v>76</v>
      </c>
      <c r="AY638" s="228" t="s">
        <v>146</v>
      </c>
    </row>
    <row r="639" spans="2:65" s="13" customFormat="1" ht="13.5">
      <c r="B639" s="229"/>
      <c r="C639" s="230"/>
      <c r="D639" s="215" t="s">
        <v>158</v>
      </c>
      <c r="E639" s="231" t="s">
        <v>22</v>
      </c>
      <c r="F639" s="232" t="s">
        <v>896</v>
      </c>
      <c r="G639" s="230"/>
      <c r="H639" s="233">
        <v>0.23799999999999999</v>
      </c>
      <c r="I639" s="234"/>
      <c r="J639" s="230"/>
      <c r="K639" s="230"/>
      <c r="L639" s="235"/>
      <c r="M639" s="236"/>
      <c r="N639" s="237"/>
      <c r="O639" s="237"/>
      <c r="P639" s="237"/>
      <c r="Q639" s="237"/>
      <c r="R639" s="237"/>
      <c r="S639" s="237"/>
      <c r="T639" s="238"/>
      <c r="AT639" s="239" t="s">
        <v>158</v>
      </c>
      <c r="AU639" s="239" t="s">
        <v>85</v>
      </c>
      <c r="AV639" s="13" t="s">
        <v>85</v>
      </c>
      <c r="AW639" s="13" t="s">
        <v>39</v>
      </c>
      <c r="AX639" s="13" t="s">
        <v>76</v>
      </c>
      <c r="AY639" s="239" t="s">
        <v>146</v>
      </c>
    </row>
    <row r="640" spans="2:65" s="12" customFormat="1" ht="13.5">
      <c r="B640" s="218"/>
      <c r="C640" s="219"/>
      <c r="D640" s="215" t="s">
        <v>158</v>
      </c>
      <c r="E640" s="220" t="s">
        <v>22</v>
      </c>
      <c r="F640" s="221" t="s">
        <v>894</v>
      </c>
      <c r="G640" s="219"/>
      <c r="H640" s="222" t="s">
        <v>22</v>
      </c>
      <c r="I640" s="223"/>
      <c r="J640" s="219"/>
      <c r="K640" s="219"/>
      <c r="L640" s="224"/>
      <c r="M640" s="225"/>
      <c r="N640" s="226"/>
      <c r="O640" s="226"/>
      <c r="P640" s="226"/>
      <c r="Q640" s="226"/>
      <c r="R640" s="226"/>
      <c r="S640" s="226"/>
      <c r="T640" s="227"/>
      <c r="AT640" s="228" t="s">
        <v>158</v>
      </c>
      <c r="AU640" s="228" t="s">
        <v>85</v>
      </c>
      <c r="AV640" s="12" t="s">
        <v>24</v>
      </c>
      <c r="AW640" s="12" t="s">
        <v>39</v>
      </c>
      <c r="AX640" s="12" t="s">
        <v>76</v>
      </c>
      <c r="AY640" s="228" t="s">
        <v>146</v>
      </c>
    </row>
    <row r="641" spans="2:65" s="12" customFormat="1" ht="13.5">
      <c r="B641" s="218"/>
      <c r="C641" s="219"/>
      <c r="D641" s="215" t="s">
        <v>158</v>
      </c>
      <c r="E641" s="220" t="s">
        <v>22</v>
      </c>
      <c r="F641" s="221" t="s">
        <v>897</v>
      </c>
      <c r="G641" s="219"/>
      <c r="H641" s="222" t="s">
        <v>22</v>
      </c>
      <c r="I641" s="223"/>
      <c r="J641" s="219"/>
      <c r="K641" s="219"/>
      <c r="L641" s="224"/>
      <c r="M641" s="225"/>
      <c r="N641" s="226"/>
      <c r="O641" s="226"/>
      <c r="P641" s="226"/>
      <c r="Q641" s="226"/>
      <c r="R641" s="226"/>
      <c r="S641" s="226"/>
      <c r="T641" s="227"/>
      <c r="AT641" s="228" t="s">
        <v>158</v>
      </c>
      <c r="AU641" s="228" t="s">
        <v>85</v>
      </c>
      <c r="AV641" s="12" t="s">
        <v>24</v>
      </c>
      <c r="AW641" s="12" t="s">
        <v>39</v>
      </c>
      <c r="AX641" s="12" t="s">
        <v>76</v>
      </c>
      <c r="AY641" s="228" t="s">
        <v>146</v>
      </c>
    </row>
    <row r="642" spans="2:65" s="13" customFormat="1" ht="13.5">
      <c r="B642" s="229"/>
      <c r="C642" s="230"/>
      <c r="D642" s="215" t="s">
        <v>158</v>
      </c>
      <c r="E642" s="231" t="s">
        <v>22</v>
      </c>
      <c r="F642" s="232" t="s">
        <v>898</v>
      </c>
      <c r="G642" s="230"/>
      <c r="H642" s="233">
        <v>2.2679999999999998</v>
      </c>
      <c r="I642" s="234"/>
      <c r="J642" s="230"/>
      <c r="K642" s="230"/>
      <c r="L642" s="235"/>
      <c r="M642" s="236"/>
      <c r="N642" s="237"/>
      <c r="O642" s="237"/>
      <c r="P642" s="237"/>
      <c r="Q642" s="237"/>
      <c r="R642" s="237"/>
      <c r="S642" s="237"/>
      <c r="T642" s="238"/>
      <c r="AT642" s="239" t="s">
        <v>158</v>
      </c>
      <c r="AU642" s="239" t="s">
        <v>85</v>
      </c>
      <c r="AV642" s="13" t="s">
        <v>85</v>
      </c>
      <c r="AW642" s="13" t="s">
        <v>39</v>
      </c>
      <c r="AX642" s="13" t="s">
        <v>76</v>
      </c>
      <c r="AY642" s="239" t="s">
        <v>146</v>
      </c>
    </row>
    <row r="643" spans="2:65" s="12" customFormat="1" ht="13.5">
      <c r="B643" s="218"/>
      <c r="C643" s="219"/>
      <c r="D643" s="215" t="s">
        <v>158</v>
      </c>
      <c r="E643" s="220" t="s">
        <v>22</v>
      </c>
      <c r="F643" s="221" t="s">
        <v>894</v>
      </c>
      <c r="G643" s="219"/>
      <c r="H643" s="222" t="s">
        <v>22</v>
      </c>
      <c r="I643" s="223"/>
      <c r="J643" s="219"/>
      <c r="K643" s="219"/>
      <c r="L643" s="224"/>
      <c r="M643" s="225"/>
      <c r="N643" s="226"/>
      <c r="O643" s="226"/>
      <c r="P643" s="226"/>
      <c r="Q643" s="226"/>
      <c r="R643" s="226"/>
      <c r="S643" s="226"/>
      <c r="T643" s="227"/>
      <c r="AT643" s="228" t="s">
        <v>158</v>
      </c>
      <c r="AU643" s="228" t="s">
        <v>85</v>
      </c>
      <c r="AV643" s="12" t="s">
        <v>24</v>
      </c>
      <c r="AW643" s="12" t="s">
        <v>39</v>
      </c>
      <c r="AX643" s="12" t="s">
        <v>76</v>
      </c>
      <c r="AY643" s="228" t="s">
        <v>146</v>
      </c>
    </row>
    <row r="644" spans="2:65" s="12" customFormat="1" ht="13.5">
      <c r="B644" s="218"/>
      <c r="C644" s="219"/>
      <c r="D644" s="215" t="s">
        <v>158</v>
      </c>
      <c r="E644" s="220" t="s">
        <v>22</v>
      </c>
      <c r="F644" s="221" t="s">
        <v>930</v>
      </c>
      <c r="G644" s="219"/>
      <c r="H644" s="222" t="s">
        <v>22</v>
      </c>
      <c r="I644" s="223"/>
      <c r="J644" s="219"/>
      <c r="K644" s="219"/>
      <c r="L644" s="224"/>
      <c r="M644" s="225"/>
      <c r="N644" s="226"/>
      <c r="O644" s="226"/>
      <c r="P644" s="226"/>
      <c r="Q644" s="226"/>
      <c r="R644" s="226"/>
      <c r="S644" s="226"/>
      <c r="T644" s="227"/>
      <c r="AT644" s="228" t="s">
        <v>158</v>
      </c>
      <c r="AU644" s="228" t="s">
        <v>85</v>
      </c>
      <c r="AV644" s="12" t="s">
        <v>24</v>
      </c>
      <c r="AW644" s="12" t="s">
        <v>39</v>
      </c>
      <c r="AX644" s="12" t="s">
        <v>76</v>
      </c>
      <c r="AY644" s="228" t="s">
        <v>146</v>
      </c>
    </row>
    <row r="645" spans="2:65" s="13" customFormat="1" ht="13.5">
      <c r="B645" s="229"/>
      <c r="C645" s="230"/>
      <c r="D645" s="215" t="s">
        <v>158</v>
      </c>
      <c r="E645" s="231" t="s">
        <v>22</v>
      </c>
      <c r="F645" s="232" t="s">
        <v>938</v>
      </c>
      <c r="G645" s="230"/>
      <c r="H645" s="233">
        <v>0.246</v>
      </c>
      <c r="I645" s="234"/>
      <c r="J645" s="230"/>
      <c r="K645" s="230"/>
      <c r="L645" s="235"/>
      <c r="M645" s="236"/>
      <c r="N645" s="237"/>
      <c r="O645" s="237"/>
      <c r="P645" s="237"/>
      <c r="Q645" s="237"/>
      <c r="R645" s="237"/>
      <c r="S645" s="237"/>
      <c r="T645" s="238"/>
      <c r="AT645" s="239" t="s">
        <v>158</v>
      </c>
      <c r="AU645" s="239" t="s">
        <v>85</v>
      </c>
      <c r="AV645" s="13" t="s">
        <v>85</v>
      </c>
      <c r="AW645" s="13" t="s">
        <v>39</v>
      </c>
      <c r="AX645" s="13" t="s">
        <v>76</v>
      </c>
      <c r="AY645" s="239" t="s">
        <v>146</v>
      </c>
    </row>
    <row r="646" spans="2:65" s="12" customFormat="1" ht="13.5">
      <c r="B646" s="218"/>
      <c r="C646" s="219"/>
      <c r="D646" s="215" t="s">
        <v>158</v>
      </c>
      <c r="E646" s="220" t="s">
        <v>22</v>
      </c>
      <c r="F646" s="221" t="s">
        <v>894</v>
      </c>
      <c r="G646" s="219"/>
      <c r="H646" s="222" t="s">
        <v>22</v>
      </c>
      <c r="I646" s="223"/>
      <c r="J646" s="219"/>
      <c r="K646" s="219"/>
      <c r="L646" s="224"/>
      <c r="M646" s="225"/>
      <c r="N646" s="226"/>
      <c r="O646" s="226"/>
      <c r="P646" s="226"/>
      <c r="Q646" s="226"/>
      <c r="R646" s="226"/>
      <c r="S646" s="226"/>
      <c r="T646" s="227"/>
      <c r="AT646" s="228" t="s">
        <v>158</v>
      </c>
      <c r="AU646" s="228" t="s">
        <v>85</v>
      </c>
      <c r="AV646" s="12" t="s">
        <v>24</v>
      </c>
      <c r="AW646" s="12" t="s">
        <v>39</v>
      </c>
      <c r="AX646" s="12" t="s">
        <v>76</v>
      </c>
      <c r="AY646" s="228" t="s">
        <v>146</v>
      </c>
    </row>
    <row r="647" spans="2:65" s="12" customFormat="1" ht="13.5">
      <c r="B647" s="218"/>
      <c r="C647" s="219"/>
      <c r="D647" s="215" t="s">
        <v>158</v>
      </c>
      <c r="E647" s="220" t="s">
        <v>22</v>
      </c>
      <c r="F647" s="221" t="s">
        <v>861</v>
      </c>
      <c r="G647" s="219"/>
      <c r="H647" s="222" t="s">
        <v>22</v>
      </c>
      <c r="I647" s="223"/>
      <c r="J647" s="219"/>
      <c r="K647" s="219"/>
      <c r="L647" s="224"/>
      <c r="M647" s="225"/>
      <c r="N647" s="226"/>
      <c r="O647" s="226"/>
      <c r="P647" s="226"/>
      <c r="Q647" s="226"/>
      <c r="R647" s="226"/>
      <c r="S647" s="226"/>
      <c r="T647" s="227"/>
      <c r="AT647" s="228" t="s">
        <v>158</v>
      </c>
      <c r="AU647" s="228" t="s">
        <v>85</v>
      </c>
      <c r="AV647" s="12" t="s">
        <v>24</v>
      </c>
      <c r="AW647" s="12" t="s">
        <v>39</v>
      </c>
      <c r="AX647" s="12" t="s">
        <v>76</v>
      </c>
      <c r="AY647" s="228" t="s">
        <v>146</v>
      </c>
    </row>
    <row r="648" spans="2:65" s="13" customFormat="1" ht="13.5">
      <c r="B648" s="229"/>
      <c r="C648" s="230"/>
      <c r="D648" s="215" t="s">
        <v>158</v>
      </c>
      <c r="E648" s="231" t="s">
        <v>22</v>
      </c>
      <c r="F648" s="232" t="s">
        <v>862</v>
      </c>
      <c r="G648" s="230"/>
      <c r="H648" s="233">
        <v>3.3</v>
      </c>
      <c r="I648" s="234"/>
      <c r="J648" s="230"/>
      <c r="K648" s="230"/>
      <c r="L648" s="235"/>
      <c r="M648" s="236"/>
      <c r="N648" s="237"/>
      <c r="O648" s="237"/>
      <c r="P648" s="237"/>
      <c r="Q648" s="237"/>
      <c r="R648" s="237"/>
      <c r="S648" s="237"/>
      <c r="T648" s="238"/>
      <c r="AT648" s="239" t="s">
        <v>158</v>
      </c>
      <c r="AU648" s="239" t="s">
        <v>85</v>
      </c>
      <c r="AV648" s="13" t="s">
        <v>85</v>
      </c>
      <c r="AW648" s="13" t="s">
        <v>39</v>
      </c>
      <c r="AX648" s="13" t="s">
        <v>76</v>
      </c>
      <c r="AY648" s="239" t="s">
        <v>146</v>
      </c>
    </row>
    <row r="649" spans="2:65" s="12" customFormat="1" ht="13.5">
      <c r="B649" s="218"/>
      <c r="C649" s="219"/>
      <c r="D649" s="215" t="s">
        <v>158</v>
      </c>
      <c r="E649" s="220" t="s">
        <v>22</v>
      </c>
      <c r="F649" s="221" t="s">
        <v>894</v>
      </c>
      <c r="G649" s="219"/>
      <c r="H649" s="222" t="s">
        <v>22</v>
      </c>
      <c r="I649" s="223"/>
      <c r="J649" s="219"/>
      <c r="K649" s="219"/>
      <c r="L649" s="224"/>
      <c r="M649" s="225"/>
      <c r="N649" s="226"/>
      <c r="O649" s="226"/>
      <c r="P649" s="226"/>
      <c r="Q649" s="226"/>
      <c r="R649" s="226"/>
      <c r="S649" s="226"/>
      <c r="T649" s="227"/>
      <c r="AT649" s="228" t="s">
        <v>158</v>
      </c>
      <c r="AU649" s="228" t="s">
        <v>85</v>
      </c>
      <c r="AV649" s="12" t="s">
        <v>24</v>
      </c>
      <c r="AW649" s="12" t="s">
        <v>39</v>
      </c>
      <c r="AX649" s="12" t="s">
        <v>76</v>
      </c>
      <c r="AY649" s="228" t="s">
        <v>146</v>
      </c>
    </row>
    <row r="650" spans="2:65" s="12" customFormat="1" ht="13.5">
      <c r="B650" s="218"/>
      <c r="C650" s="219"/>
      <c r="D650" s="215" t="s">
        <v>158</v>
      </c>
      <c r="E650" s="220" t="s">
        <v>22</v>
      </c>
      <c r="F650" s="221" t="s">
        <v>863</v>
      </c>
      <c r="G650" s="219"/>
      <c r="H650" s="222" t="s">
        <v>22</v>
      </c>
      <c r="I650" s="223"/>
      <c r="J650" s="219"/>
      <c r="K650" s="219"/>
      <c r="L650" s="224"/>
      <c r="M650" s="225"/>
      <c r="N650" s="226"/>
      <c r="O650" s="226"/>
      <c r="P650" s="226"/>
      <c r="Q650" s="226"/>
      <c r="R650" s="226"/>
      <c r="S650" s="226"/>
      <c r="T650" s="227"/>
      <c r="AT650" s="228" t="s">
        <v>158</v>
      </c>
      <c r="AU650" s="228" t="s">
        <v>85</v>
      </c>
      <c r="AV650" s="12" t="s">
        <v>24</v>
      </c>
      <c r="AW650" s="12" t="s">
        <v>39</v>
      </c>
      <c r="AX650" s="12" t="s">
        <v>76</v>
      </c>
      <c r="AY650" s="228" t="s">
        <v>146</v>
      </c>
    </row>
    <row r="651" spans="2:65" s="13" customFormat="1" ht="13.5">
      <c r="B651" s="229"/>
      <c r="C651" s="230"/>
      <c r="D651" s="215" t="s">
        <v>158</v>
      </c>
      <c r="E651" s="231" t="s">
        <v>22</v>
      </c>
      <c r="F651" s="232" t="s">
        <v>864</v>
      </c>
      <c r="G651" s="230"/>
      <c r="H651" s="233">
        <v>0.71399999999999997</v>
      </c>
      <c r="I651" s="234"/>
      <c r="J651" s="230"/>
      <c r="K651" s="230"/>
      <c r="L651" s="235"/>
      <c r="M651" s="236"/>
      <c r="N651" s="237"/>
      <c r="O651" s="237"/>
      <c r="P651" s="237"/>
      <c r="Q651" s="237"/>
      <c r="R651" s="237"/>
      <c r="S651" s="237"/>
      <c r="T651" s="238"/>
      <c r="AT651" s="239" t="s">
        <v>158</v>
      </c>
      <c r="AU651" s="239" t="s">
        <v>85</v>
      </c>
      <c r="AV651" s="13" t="s">
        <v>85</v>
      </c>
      <c r="AW651" s="13" t="s">
        <v>39</v>
      </c>
      <c r="AX651" s="13" t="s">
        <v>76</v>
      </c>
      <c r="AY651" s="239" t="s">
        <v>146</v>
      </c>
    </row>
    <row r="652" spans="2:65" s="12" customFormat="1" ht="13.5">
      <c r="B652" s="218"/>
      <c r="C652" s="219"/>
      <c r="D652" s="215" t="s">
        <v>158</v>
      </c>
      <c r="E652" s="220" t="s">
        <v>22</v>
      </c>
      <c r="F652" s="221" t="s">
        <v>894</v>
      </c>
      <c r="G652" s="219"/>
      <c r="H652" s="222" t="s">
        <v>22</v>
      </c>
      <c r="I652" s="223"/>
      <c r="J652" s="219"/>
      <c r="K652" s="219"/>
      <c r="L652" s="224"/>
      <c r="M652" s="225"/>
      <c r="N652" s="226"/>
      <c r="O652" s="226"/>
      <c r="P652" s="226"/>
      <c r="Q652" s="226"/>
      <c r="R652" s="226"/>
      <c r="S652" s="226"/>
      <c r="T652" s="227"/>
      <c r="AT652" s="228" t="s">
        <v>158</v>
      </c>
      <c r="AU652" s="228" t="s">
        <v>85</v>
      </c>
      <c r="AV652" s="12" t="s">
        <v>24</v>
      </c>
      <c r="AW652" s="12" t="s">
        <v>39</v>
      </c>
      <c r="AX652" s="12" t="s">
        <v>76</v>
      </c>
      <c r="AY652" s="228" t="s">
        <v>146</v>
      </c>
    </row>
    <row r="653" spans="2:65" s="14" customFormat="1" ht="13.5">
      <c r="B653" s="240"/>
      <c r="C653" s="241"/>
      <c r="D653" s="242" t="s">
        <v>158</v>
      </c>
      <c r="E653" s="243" t="s">
        <v>22</v>
      </c>
      <c r="F653" s="244" t="s">
        <v>162</v>
      </c>
      <c r="G653" s="241"/>
      <c r="H653" s="245">
        <v>409.13600000000002</v>
      </c>
      <c r="I653" s="246"/>
      <c r="J653" s="241"/>
      <c r="K653" s="241"/>
      <c r="L653" s="247"/>
      <c r="M653" s="248"/>
      <c r="N653" s="249"/>
      <c r="O653" s="249"/>
      <c r="P653" s="249"/>
      <c r="Q653" s="249"/>
      <c r="R653" s="249"/>
      <c r="S653" s="249"/>
      <c r="T653" s="250"/>
      <c r="AT653" s="251" t="s">
        <v>158</v>
      </c>
      <c r="AU653" s="251" t="s">
        <v>85</v>
      </c>
      <c r="AV653" s="14" t="s">
        <v>154</v>
      </c>
      <c r="AW653" s="14" t="s">
        <v>39</v>
      </c>
      <c r="AX653" s="14" t="s">
        <v>24</v>
      </c>
      <c r="AY653" s="251" t="s">
        <v>146</v>
      </c>
    </row>
    <row r="654" spans="2:65" s="1" customFormat="1" ht="22.5" customHeight="1">
      <c r="B654" s="42"/>
      <c r="C654" s="203" t="s">
        <v>30</v>
      </c>
      <c r="D654" s="203" t="s">
        <v>149</v>
      </c>
      <c r="E654" s="204" t="s">
        <v>939</v>
      </c>
      <c r="F654" s="205" t="s">
        <v>940</v>
      </c>
      <c r="G654" s="206" t="s">
        <v>264</v>
      </c>
      <c r="H654" s="207">
        <v>21.472000000000001</v>
      </c>
      <c r="I654" s="208"/>
      <c r="J654" s="209">
        <f>ROUND(I654*H654,2)</f>
        <v>0</v>
      </c>
      <c r="K654" s="205" t="s">
        <v>22</v>
      </c>
      <c r="L654" s="62"/>
      <c r="M654" s="210" t="s">
        <v>22</v>
      </c>
      <c r="N654" s="211" t="s">
        <v>47</v>
      </c>
      <c r="O654" s="43"/>
      <c r="P654" s="212">
        <f>O654*H654</f>
        <v>0</v>
      </c>
      <c r="Q654" s="212">
        <v>0</v>
      </c>
      <c r="R654" s="212">
        <f>Q654*H654</f>
        <v>0</v>
      </c>
      <c r="S654" s="212">
        <v>0</v>
      </c>
      <c r="T654" s="213">
        <f>S654*H654</f>
        <v>0</v>
      </c>
      <c r="AR654" s="25" t="s">
        <v>154</v>
      </c>
      <c r="AT654" s="25" t="s">
        <v>149</v>
      </c>
      <c r="AU654" s="25" t="s">
        <v>85</v>
      </c>
      <c r="AY654" s="25" t="s">
        <v>146</v>
      </c>
      <c r="BE654" s="214">
        <f>IF(N654="základní",J654,0)</f>
        <v>0</v>
      </c>
      <c r="BF654" s="214">
        <f>IF(N654="snížená",J654,0)</f>
        <v>0</v>
      </c>
      <c r="BG654" s="214">
        <f>IF(N654="zákl. přenesená",J654,0)</f>
        <v>0</v>
      </c>
      <c r="BH654" s="214">
        <f>IF(N654="sníž. přenesená",J654,0)</f>
        <v>0</v>
      </c>
      <c r="BI654" s="214">
        <f>IF(N654="nulová",J654,0)</f>
        <v>0</v>
      </c>
      <c r="BJ654" s="25" t="s">
        <v>24</v>
      </c>
      <c r="BK654" s="214">
        <f>ROUND(I654*H654,2)</f>
        <v>0</v>
      </c>
      <c r="BL654" s="25" t="s">
        <v>154</v>
      </c>
      <c r="BM654" s="25" t="s">
        <v>941</v>
      </c>
    </row>
    <row r="655" spans="2:65" s="1" customFormat="1" ht="67.5">
      <c r="B655" s="42"/>
      <c r="C655" s="64"/>
      <c r="D655" s="215" t="s">
        <v>156</v>
      </c>
      <c r="E655" s="64"/>
      <c r="F655" s="216" t="s">
        <v>936</v>
      </c>
      <c r="G655" s="64"/>
      <c r="H655" s="64"/>
      <c r="I655" s="173"/>
      <c r="J655" s="64"/>
      <c r="K655" s="64"/>
      <c r="L655" s="62"/>
      <c r="M655" s="217"/>
      <c r="N655" s="43"/>
      <c r="O655" s="43"/>
      <c r="P655" s="43"/>
      <c r="Q655" s="43"/>
      <c r="R655" s="43"/>
      <c r="S655" s="43"/>
      <c r="T655" s="79"/>
      <c r="AT655" s="25" t="s">
        <v>156</v>
      </c>
      <c r="AU655" s="25" t="s">
        <v>85</v>
      </c>
    </row>
    <row r="656" spans="2:65" s="12" customFormat="1" ht="13.5">
      <c r="B656" s="218"/>
      <c r="C656" s="219"/>
      <c r="D656" s="215" t="s">
        <v>158</v>
      </c>
      <c r="E656" s="220" t="s">
        <v>22</v>
      </c>
      <c r="F656" s="221" t="s">
        <v>877</v>
      </c>
      <c r="G656" s="219"/>
      <c r="H656" s="222" t="s">
        <v>22</v>
      </c>
      <c r="I656" s="223"/>
      <c r="J656" s="219"/>
      <c r="K656" s="219"/>
      <c r="L656" s="224"/>
      <c r="M656" s="225"/>
      <c r="N656" s="226"/>
      <c r="O656" s="226"/>
      <c r="P656" s="226"/>
      <c r="Q656" s="226"/>
      <c r="R656" s="226"/>
      <c r="S656" s="226"/>
      <c r="T656" s="227"/>
      <c r="AT656" s="228" t="s">
        <v>158</v>
      </c>
      <c r="AU656" s="228" t="s">
        <v>85</v>
      </c>
      <c r="AV656" s="12" t="s">
        <v>24</v>
      </c>
      <c r="AW656" s="12" t="s">
        <v>39</v>
      </c>
      <c r="AX656" s="12" t="s">
        <v>76</v>
      </c>
      <c r="AY656" s="228" t="s">
        <v>146</v>
      </c>
    </row>
    <row r="657" spans="2:65" s="12" customFormat="1" ht="13.5">
      <c r="B657" s="218"/>
      <c r="C657" s="219"/>
      <c r="D657" s="215" t="s">
        <v>158</v>
      </c>
      <c r="E657" s="220" t="s">
        <v>22</v>
      </c>
      <c r="F657" s="221" t="s">
        <v>907</v>
      </c>
      <c r="G657" s="219"/>
      <c r="H657" s="222" t="s">
        <v>22</v>
      </c>
      <c r="I657" s="223"/>
      <c r="J657" s="219"/>
      <c r="K657" s="219"/>
      <c r="L657" s="224"/>
      <c r="M657" s="225"/>
      <c r="N657" s="226"/>
      <c r="O657" s="226"/>
      <c r="P657" s="226"/>
      <c r="Q657" s="226"/>
      <c r="R657" s="226"/>
      <c r="S657" s="226"/>
      <c r="T657" s="227"/>
      <c r="AT657" s="228" t="s">
        <v>158</v>
      </c>
      <c r="AU657" s="228" t="s">
        <v>85</v>
      </c>
      <c r="AV657" s="12" t="s">
        <v>24</v>
      </c>
      <c r="AW657" s="12" t="s">
        <v>39</v>
      </c>
      <c r="AX657" s="12" t="s">
        <v>76</v>
      </c>
      <c r="AY657" s="228" t="s">
        <v>146</v>
      </c>
    </row>
    <row r="658" spans="2:65" s="13" customFormat="1" ht="13.5">
      <c r="B658" s="229"/>
      <c r="C658" s="230"/>
      <c r="D658" s="215" t="s">
        <v>158</v>
      </c>
      <c r="E658" s="231" t="s">
        <v>22</v>
      </c>
      <c r="F658" s="232" t="s">
        <v>942</v>
      </c>
      <c r="G658" s="230"/>
      <c r="H658" s="233">
        <v>4.032</v>
      </c>
      <c r="I658" s="234"/>
      <c r="J658" s="230"/>
      <c r="K658" s="230"/>
      <c r="L658" s="235"/>
      <c r="M658" s="236"/>
      <c r="N658" s="237"/>
      <c r="O658" s="237"/>
      <c r="P658" s="237"/>
      <c r="Q658" s="237"/>
      <c r="R658" s="237"/>
      <c r="S658" s="237"/>
      <c r="T658" s="238"/>
      <c r="AT658" s="239" t="s">
        <v>158</v>
      </c>
      <c r="AU658" s="239" t="s">
        <v>85</v>
      </c>
      <c r="AV658" s="13" t="s">
        <v>85</v>
      </c>
      <c r="AW658" s="13" t="s">
        <v>39</v>
      </c>
      <c r="AX658" s="13" t="s">
        <v>76</v>
      </c>
      <c r="AY658" s="239" t="s">
        <v>146</v>
      </c>
    </row>
    <row r="659" spans="2:65" s="12" customFormat="1" ht="13.5">
      <c r="B659" s="218"/>
      <c r="C659" s="219"/>
      <c r="D659" s="215" t="s">
        <v>158</v>
      </c>
      <c r="E659" s="220" t="s">
        <v>22</v>
      </c>
      <c r="F659" s="221" t="s">
        <v>894</v>
      </c>
      <c r="G659" s="219"/>
      <c r="H659" s="222" t="s">
        <v>22</v>
      </c>
      <c r="I659" s="223"/>
      <c r="J659" s="219"/>
      <c r="K659" s="219"/>
      <c r="L659" s="224"/>
      <c r="M659" s="225"/>
      <c r="N659" s="226"/>
      <c r="O659" s="226"/>
      <c r="P659" s="226"/>
      <c r="Q659" s="226"/>
      <c r="R659" s="226"/>
      <c r="S659" s="226"/>
      <c r="T659" s="227"/>
      <c r="AT659" s="228" t="s">
        <v>158</v>
      </c>
      <c r="AU659" s="228" t="s">
        <v>85</v>
      </c>
      <c r="AV659" s="12" t="s">
        <v>24</v>
      </c>
      <c r="AW659" s="12" t="s">
        <v>39</v>
      </c>
      <c r="AX659" s="12" t="s">
        <v>76</v>
      </c>
      <c r="AY659" s="228" t="s">
        <v>146</v>
      </c>
    </row>
    <row r="660" spans="2:65" s="12" customFormat="1" ht="13.5">
      <c r="B660" s="218"/>
      <c r="C660" s="219"/>
      <c r="D660" s="215" t="s">
        <v>158</v>
      </c>
      <c r="E660" s="220" t="s">
        <v>22</v>
      </c>
      <c r="F660" s="221" t="s">
        <v>877</v>
      </c>
      <c r="G660" s="219"/>
      <c r="H660" s="222" t="s">
        <v>22</v>
      </c>
      <c r="I660" s="223"/>
      <c r="J660" s="219"/>
      <c r="K660" s="219"/>
      <c r="L660" s="224"/>
      <c r="M660" s="225"/>
      <c r="N660" s="226"/>
      <c r="O660" s="226"/>
      <c r="P660" s="226"/>
      <c r="Q660" s="226"/>
      <c r="R660" s="226"/>
      <c r="S660" s="226"/>
      <c r="T660" s="227"/>
      <c r="AT660" s="228" t="s">
        <v>158</v>
      </c>
      <c r="AU660" s="228" t="s">
        <v>85</v>
      </c>
      <c r="AV660" s="12" t="s">
        <v>24</v>
      </c>
      <c r="AW660" s="12" t="s">
        <v>39</v>
      </c>
      <c r="AX660" s="12" t="s">
        <v>76</v>
      </c>
      <c r="AY660" s="228" t="s">
        <v>146</v>
      </c>
    </row>
    <row r="661" spans="2:65" s="12" customFormat="1" ht="13.5">
      <c r="B661" s="218"/>
      <c r="C661" s="219"/>
      <c r="D661" s="215" t="s">
        <v>158</v>
      </c>
      <c r="E661" s="220" t="s">
        <v>22</v>
      </c>
      <c r="F661" s="221" t="s">
        <v>878</v>
      </c>
      <c r="G661" s="219"/>
      <c r="H661" s="222" t="s">
        <v>22</v>
      </c>
      <c r="I661" s="223"/>
      <c r="J661" s="219"/>
      <c r="K661" s="219"/>
      <c r="L661" s="224"/>
      <c r="M661" s="225"/>
      <c r="N661" s="226"/>
      <c r="O661" s="226"/>
      <c r="P661" s="226"/>
      <c r="Q661" s="226"/>
      <c r="R661" s="226"/>
      <c r="S661" s="226"/>
      <c r="T661" s="227"/>
      <c r="AT661" s="228" t="s">
        <v>158</v>
      </c>
      <c r="AU661" s="228" t="s">
        <v>85</v>
      </c>
      <c r="AV661" s="12" t="s">
        <v>24</v>
      </c>
      <c r="AW661" s="12" t="s">
        <v>39</v>
      </c>
      <c r="AX661" s="12" t="s">
        <v>76</v>
      </c>
      <c r="AY661" s="228" t="s">
        <v>146</v>
      </c>
    </row>
    <row r="662" spans="2:65" s="13" customFormat="1" ht="13.5">
      <c r="B662" s="229"/>
      <c r="C662" s="230"/>
      <c r="D662" s="215" t="s">
        <v>158</v>
      </c>
      <c r="E662" s="231" t="s">
        <v>22</v>
      </c>
      <c r="F662" s="232" t="s">
        <v>879</v>
      </c>
      <c r="G662" s="230"/>
      <c r="H662" s="233">
        <v>10.08</v>
      </c>
      <c r="I662" s="234"/>
      <c r="J662" s="230"/>
      <c r="K662" s="230"/>
      <c r="L662" s="235"/>
      <c r="M662" s="236"/>
      <c r="N662" s="237"/>
      <c r="O662" s="237"/>
      <c r="P662" s="237"/>
      <c r="Q662" s="237"/>
      <c r="R662" s="237"/>
      <c r="S662" s="237"/>
      <c r="T662" s="238"/>
      <c r="AT662" s="239" t="s">
        <v>158</v>
      </c>
      <c r="AU662" s="239" t="s">
        <v>85</v>
      </c>
      <c r="AV662" s="13" t="s">
        <v>85</v>
      </c>
      <c r="AW662" s="13" t="s">
        <v>39</v>
      </c>
      <c r="AX662" s="13" t="s">
        <v>76</v>
      </c>
      <c r="AY662" s="239" t="s">
        <v>146</v>
      </c>
    </row>
    <row r="663" spans="2:65" s="12" customFormat="1" ht="13.5">
      <c r="B663" s="218"/>
      <c r="C663" s="219"/>
      <c r="D663" s="215" t="s">
        <v>158</v>
      </c>
      <c r="E663" s="220" t="s">
        <v>22</v>
      </c>
      <c r="F663" s="221" t="s">
        <v>894</v>
      </c>
      <c r="G663" s="219"/>
      <c r="H663" s="222" t="s">
        <v>22</v>
      </c>
      <c r="I663" s="223"/>
      <c r="J663" s="219"/>
      <c r="K663" s="219"/>
      <c r="L663" s="224"/>
      <c r="M663" s="225"/>
      <c r="N663" s="226"/>
      <c r="O663" s="226"/>
      <c r="P663" s="226"/>
      <c r="Q663" s="226"/>
      <c r="R663" s="226"/>
      <c r="S663" s="226"/>
      <c r="T663" s="227"/>
      <c r="AT663" s="228" t="s">
        <v>158</v>
      </c>
      <c r="AU663" s="228" t="s">
        <v>85</v>
      </c>
      <c r="AV663" s="12" t="s">
        <v>24</v>
      </c>
      <c r="AW663" s="12" t="s">
        <v>39</v>
      </c>
      <c r="AX663" s="12" t="s">
        <v>76</v>
      </c>
      <c r="AY663" s="228" t="s">
        <v>146</v>
      </c>
    </row>
    <row r="664" spans="2:65" s="12" customFormat="1" ht="13.5">
      <c r="B664" s="218"/>
      <c r="C664" s="219"/>
      <c r="D664" s="215" t="s">
        <v>158</v>
      </c>
      <c r="E664" s="220" t="s">
        <v>22</v>
      </c>
      <c r="F664" s="221" t="s">
        <v>899</v>
      </c>
      <c r="G664" s="219"/>
      <c r="H664" s="222" t="s">
        <v>22</v>
      </c>
      <c r="I664" s="223"/>
      <c r="J664" s="219"/>
      <c r="K664" s="219"/>
      <c r="L664" s="224"/>
      <c r="M664" s="225"/>
      <c r="N664" s="226"/>
      <c r="O664" s="226"/>
      <c r="P664" s="226"/>
      <c r="Q664" s="226"/>
      <c r="R664" s="226"/>
      <c r="S664" s="226"/>
      <c r="T664" s="227"/>
      <c r="AT664" s="228" t="s">
        <v>158</v>
      </c>
      <c r="AU664" s="228" t="s">
        <v>85</v>
      </c>
      <c r="AV664" s="12" t="s">
        <v>24</v>
      </c>
      <c r="AW664" s="12" t="s">
        <v>39</v>
      </c>
      <c r="AX664" s="12" t="s">
        <v>76</v>
      </c>
      <c r="AY664" s="228" t="s">
        <v>146</v>
      </c>
    </row>
    <row r="665" spans="2:65" s="13" customFormat="1" ht="13.5">
      <c r="B665" s="229"/>
      <c r="C665" s="230"/>
      <c r="D665" s="215" t="s">
        <v>158</v>
      </c>
      <c r="E665" s="231" t="s">
        <v>22</v>
      </c>
      <c r="F665" s="232" t="s">
        <v>900</v>
      </c>
      <c r="G665" s="230"/>
      <c r="H665" s="233">
        <v>7.36</v>
      </c>
      <c r="I665" s="234"/>
      <c r="J665" s="230"/>
      <c r="K665" s="230"/>
      <c r="L665" s="235"/>
      <c r="M665" s="236"/>
      <c r="N665" s="237"/>
      <c r="O665" s="237"/>
      <c r="P665" s="237"/>
      <c r="Q665" s="237"/>
      <c r="R665" s="237"/>
      <c r="S665" s="237"/>
      <c r="T665" s="238"/>
      <c r="AT665" s="239" t="s">
        <v>158</v>
      </c>
      <c r="AU665" s="239" t="s">
        <v>85</v>
      </c>
      <c r="AV665" s="13" t="s">
        <v>85</v>
      </c>
      <c r="AW665" s="13" t="s">
        <v>39</v>
      </c>
      <c r="AX665" s="13" t="s">
        <v>76</v>
      </c>
      <c r="AY665" s="239" t="s">
        <v>146</v>
      </c>
    </row>
    <row r="666" spans="2:65" s="12" customFormat="1" ht="13.5">
      <c r="B666" s="218"/>
      <c r="C666" s="219"/>
      <c r="D666" s="215" t="s">
        <v>158</v>
      </c>
      <c r="E666" s="220" t="s">
        <v>22</v>
      </c>
      <c r="F666" s="221" t="s">
        <v>894</v>
      </c>
      <c r="G666" s="219"/>
      <c r="H666" s="222" t="s">
        <v>22</v>
      </c>
      <c r="I666" s="223"/>
      <c r="J666" s="219"/>
      <c r="K666" s="219"/>
      <c r="L666" s="224"/>
      <c r="M666" s="225"/>
      <c r="N666" s="226"/>
      <c r="O666" s="226"/>
      <c r="P666" s="226"/>
      <c r="Q666" s="226"/>
      <c r="R666" s="226"/>
      <c r="S666" s="226"/>
      <c r="T666" s="227"/>
      <c r="AT666" s="228" t="s">
        <v>158</v>
      </c>
      <c r="AU666" s="228" t="s">
        <v>85</v>
      </c>
      <c r="AV666" s="12" t="s">
        <v>24</v>
      </c>
      <c r="AW666" s="12" t="s">
        <v>39</v>
      </c>
      <c r="AX666" s="12" t="s">
        <v>76</v>
      </c>
      <c r="AY666" s="228" t="s">
        <v>146</v>
      </c>
    </row>
    <row r="667" spans="2:65" s="14" customFormat="1" ht="13.5">
      <c r="B667" s="240"/>
      <c r="C667" s="241"/>
      <c r="D667" s="242" t="s">
        <v>158</v>
      </c>
      <c r="E667" s="243" t="s">
        <v>22</v>
      </c>
      <c r="F667" s="244" t="s">
        <v>162</v>
      </c>
      <c r="G667" s="241"/>
      <c r="H667" s="245">
        <v>21.472000000000001</v>
      </c>
      <c r="I667" s="246"/>
      <c r="J667" s="241"/>
      <c r="K667" s="241"/>
      <c r="L667" s="247"/>
      <c r="M667" s="248"/>
      <c r="N667" s="249"/>
      <c r="O667" s="249"/>
      <c r="P667" s="249"/>
      <c r="Q667" s="249"/>
      <c r="R667" s="249"/>
      <c r="S667" s="249"/>
      <c r="T667" s="250"/>
      <c r="AT667" s="251" t="s">
        <v>158</v>
      </c>
      <c r="AU667" s="251" t="s">
        <v>85</v>
      </c>
      <c r="AV667" s="14" t="s">
        <v>154</v>
      </c>
      <c r="AW667" s="14" t="s">
        <v>39</v>
      </c>
      <c r="AX667" s="14" t="s">
        <v>24</v>
      </c>
      <c r="AY667" s="251" t="s">
        <v>146</v>
      </c>
    </row>
    <row r="668" spans="2:65" s="1" customFormat="1" ht="22.5" customHeight="1">
      <c r="B668" s="42"/>
      <c r="C668" s="203" t="s">
        <v>86</v>
      </c>
      <c r="D668" s="203" t="s">
        <v>149</v>
      </c>
      <c r="E668" s="204" t="s">
        <v>943</v>
      </c>
      <c r="F668" s="205" t="s">
        <v>944</v>
      </c>
      <c r="G668" s="206" t="s">
        <v>264</v>
      </c>
      <c r="H668" s="207">
        <v>0.3</v>
      </c>
      <c r="I668" s="208"/>
      <c r="J668" s="209">
        <f>ROUND(I668*H668,2)</f>
        <v>0</v>
      </c>
      <c r="K668" s="205" t="s">
        <v>22</v>
      </c>
      <c r="L668" s="62"/>
      <c r="M668" s="210" t="s">
        <v>22</v>
      </c>
      <c r="N668" s="211" t="s">
        <v>47</v>
      </c>
      <c r="O668" s="43"/>
      <c r="P668" s="212">
        <f>O668*H668</f>
        <v>0</v>
      </c>
      <c r="Q668" s="212">
        <v>0</v>
      </c>
      <c r="R668" s="212">
        <f>Q668*H668</f>
        <v>0</v>
      </c>
      <c r="S668" s="212">
        <v>0</v>
      </c>
      <c r="T668" s="213">
        <f>S668*H668</f>
        <v>0</v>
      </c>
      <c r="AR668" s="25" t="s">
        <v>154</v>
      </c>
      <c r="AT668" s="25" t="s">
        <v>149</v>
      </c>
      <c r="AU668" s="25" t="s">
        <v>85</v>
      </c>
      <c r="AY668" s="25" t="s">
        <v>146</v>
      </c>
      <c r="BE668" s="214">
        <f>IF(N668="základní",J668,0)</f>
        <v>0</v>
      </c>
      <c r="BF668" s="214">
        <f>IF(N668="snížená",J668,0)</f>
        <v>0</v>
      </c>
      <c r="BG668" s="214">
        <f>IF(N668="zákl. přenesená",J668,0)</f>
        <v>0</v>
      </c>
      <c r="BH668" s="214">
        <f>IF(N668="sníž. přenesená",J668,0)</f>
        <v>0</v>
      </c>
      <c r="BI668" s="214">
        <f>IF(N668="nulová",J668,0)</f>
        <v>0</v>
      </c>
      <c r="BJ668" s="25" t="s">
        <v>24</v>
      </c>
      <c r="BK668" s="214">
        <f>ROUND(I668*H668,2)</f>
        <v>0</v>
      </c>
      <c r="BL668" s="25" t="s">
        <v>154</v>
      </c>
      <c r="BM668" s="25" t="s">
        <v>945</v>
      </c>
    </row>
    <row r="669" spans="2:65" s="1" customFormat="1" ht="67.5">
      <c r="B669" s="42"/>
      <c r="C669" s="64"/>
      <c r="D669" s="215" t="s">
        <v>156</v>
      </c>
      <c r="E669" s="64"/>
      <c r="F669" s="216" t="s">
        <v>946</v>
      </c>
      <c r="G669" s="64"/>
      <c r="H669" s="64"/>
      <c r="I669" s="173"/>
      <c r="J669" s="64"/>
      <c r="K669" s="64"/>
      <c r="L669" s="62"/>
      <c r="M669" s="217"/>
      <c r="N669" s="43"/>
      <c r="O669" s="43"/>
      <c r="P669" s="43"/>
      <c r="Q669" s="43"/>
      <c r="R669" s="43"/>
      <c r="S669" s="43"/>
      <c r="T669" s="79"/>
      <c r="AT669" s="25" t="s">
        <v>156</v>
      </c>
      <c r="AU669" s="25" t="s">
        <v>85</v>
      </c>
    </row>
    <row r="670" spans="2:65" s="12" customFormat="1" ht="13.5">
      <c r="B670" s="218"/>
      <c r="C670" s="219"/>
      <c r="D670" s="215" t="s">
        <v>158</v>
      </c>
      <c r="E670" s="220" t="s">
        <v>22</v>
      </c>
      <c r="F670" s="221" t="s">
        <v>947</v>
      </c>
      <c r="G670" s="219"/>
      <c r="H670" s="222" t="s">
        <v>22</v>
      </c>
      <c r="I670" s="223"/>
      <c r="J670" s="219"/>
      <c r="K670" s="219"/>
      <c r="L670" s="224"/>
      <c r="M670" s="225"/>
      <c r="N670" s="226"/>
      <c r="O670" s="226"/>
      <c r="P670" s="226"/>
      <c r="Q670" s="226"/>
      <c r="R670" s="226"/>
      <c r="S670" s="226"/>
      <c r="T670" s="227"/>
      <c r="AT670" s="228" t="s">
        <v>158</v>
      </c>
      <c r="AU670" s="228" t="s">
        <v>85</v>
      </c>
      <c r="AV670" s="12" t="s">
        <v>24</v>
      </c>
      <c r="AW670" s="12" t="s">
        <v>39</v>
      </c>
      <c r="AX670" s="12" t="s">
        <v>76</v>
      </c>
      <c r="AY670" s="228" t="s">
        <v>146</v>
      </c>
    </row>
    <row r="671" spans="2:65" s="13" customFormat="1" ht="13.5">
      <c r="B671" s="229"/>
      <c r="C671" s="230"/>
      <c r="D671" s="215" t="s">
        <v>158</v>
      </c>
      <c r="E671" s="231" t="s">
        <v>22</v>
      </c>
      <c r="F671" s="232" t="s">
        <v>948</v>
      </c>
      <c r="G671" s="230"/>
      <c r="H671" s="233">
        <v>0.3</v>
      </c>
      <c r="I671" s="234"/>
      <c r="J671" s="230"/>
      <c r="K671" s="230"/>
      <c r="L671" s="235"/>
      <c r="M671" s="236"/>
      <c r="N671" s="237"/>
      <c r="O671" s="237"/>
      <c r="P671" s="237"/>
      <c r="Q671" s="237"/>
      <c r="R671" s="237"/>
      <c r="S671" s="237"/>
      <c r="T671" s="238"/>
      <c r="AT671" s="239" t="s">
        <v>158</v>
      </c>
      <c r="AU671" s="239" t="s">
        <v>85</v>
      </c>
      <c r="AV671" s="13" t="s">
        <v>85</v>
      </c>
      <c r="AW671" s="13" t="s">
        <v>39</v>
      </c>
      <c r="AX671" s="13" t="s">
        <v>24</v>
      </c>
      <c r="AY671" s="239" t="s">
        <v>146</v>
      </c>
    </row>
    <row r="672" spans="2:65" s="11" customFormat="1" ht="29.85" customHeight="1">
      <c r="B672" s="186"/>
      <c r="C672" s="187"/>
      <c r="D672" s="200" t="s">
        <v>75</v>
      </c>
      <c r="E672" s="201" t="s">
        <v>259</v>
      </c>
      <c r="F672" s="201" t="s">
        <v>260</v>
      </c>
      <c r="G672" s="187"/>
      <c r="H672" s="187"/>
      <c r="I672" s="190"/>
      <c r="J672" s="202">
        <f>BK672</f>
        <v>0</v>
      </c>
      <c r="K672" s="187"/>
      <c r="L672" s="192"/>
      <c r="M672" s="193"/>
      <c r="N672" s="194"/>
      <c r="O672" s="194"/>
      <c r="P672" s="195">
        <f>P673</f>
        <v>0</v>
      </c>
      <c r="Q672" s="194"/>
      <c r="R672" s="195">
        <f>R673</f>
        <v>0</v>
      </c>
      <c r="S672" s="194"/>
      <c r="T672" s="196">
        <f>T673</f>
        <v>0</v>
      </c>
      <c r="AR672" s="197" t="s">
        <v>24</v>
      </c>
      <c r="AT672" s="198" t="s">
        <v>75</v>
      </c>
      <c r="AU672" s="198" t="s">
        <v>24</v>
      </c>
      <c r="AY672" s="197" t="s">
        <v>146</v>
      </c>
      <c r="BK672" s="199">
        <f>BK673</f>
        <v>0</v>
      </c>
    </row>
    <row r="673" spans="2:65" s="1" customFormat="1" ht="31.5" customHeight="1">
      <c r="B673" s="42"/>
      <c r="C673" s="203" t="s">
        <v>97</v>
      </c>
      <c r="D673" s="203" t="s">
        <v>149</v>
      </c>
      <c r="E673" s="204" t="s">
        <v>262</v>
      </c>
      <c r="F673" s="205" t="s">
        <v>263</v>
      </c>
      <c r="G673" s="206" t="s">
        <v>264</v>
      </c>
      <c r="H673" s="207">
        <v>526.73400000000004</v>
      </c>
      <c r="I673" s="208"/>
      <c r="J673" s="209">
        <f>ROUND(I673*H673,2)</f>
        <v>0</v>
      </c>
      <c r="K673" s="205" t="s">
        <v>153</v>
      </c>
      <c r="L673" s="62"/>
      <c r="M673" s="210" t="s">
        <v>22</v>
      </c>
      <c r="N673" s="256" t="s">
        <v>47</v>
      </c>
      <c r="O673" s="257"/>
      <c r="P673" s="258">
        <f>O673*H673</f>
        <v>0</v>
      </c>
      <c r="Q673" s="258">
        <v>0</v>
      </c>
      <c r="R673" s="258">
        <f>Q673*H673</f>
        <v>0</v>
      </c>
      <c r="S673" s="258">
        <v>0</v>
      </c>
      <c r="T673" s="259">
        <f>S673*H673</f>
        <v>0</v>
      </c>
      <c r="AR673" s="25" t="s">
        <v>154</v>
      </c>
      <c r="AT673" s="25" t="s">
        <v>149</v>
      </c>
      <c r="AU673" s="25" t="s">
        <v>85</v>
      </c>
      <c r="AY673" s="25" t="s">
        <v>146</v>
      </c>
      <c r="BE673" s="214">
        <f>IF(N673="základní",J673,0)</f>
        <v>0</v>
      </c>
      <c r="BF673" s="214">
        <f>IF(N673="snížená",J673,0)</f>
        <v>0</v>
      </c>
      <c r="BG673" s="214">
        <f>IF(N673="zákl. přenesená",J673,0)</f>
        <v>0</v>
      </c>
      <c r="BH673" s="214">
        <f>IF(N673="sníž. přenesená",J673,0)</f>
        <v>0</v>
      </c>
      <c r="BI673" s="214">
        <f>IF(N673="nulová",J673,0)</f>
        <v>0</v>
      </c>
      <c r="BJ673" s="25" t="s">
        <v>24</v>
      </c>
      <c r="BK673" s="214">
        <f>ROUND(I673*H673,2)</f>
        <v>0</v>
      </c>
      <c r="BL673" s="25" t="s">
        <v>154</v>
      </c>
      <c r="BM673" s="25" t="s">
        <v>949</v>
      </c>
    </row>
    <row r="674" spans="2:65" s="1" customFormat="1" ht="6.95" customHeight="1">
      <c r="B674" s="57"/>
      <c r="C674" s="58"/>
      <c r="D674" s="58"/>
      <c r="E674" s="58"/>
      <c r="F674" s="58"/>
      <c r="G674" s="58"/>
      <c r="H674" s="58"/>
      <c r="I674" s="149"/>
      <c r="J674" s="58"/>
      <c r="K674" s="58"/>
      <c r="L674" s="62"/>
    </row>
  </sheetData>
  <sheetProtection password="CC35" sheet="1" objects="1" scenarios="1" formatCells="0" formatColumns="0" formatRows="0" sort="0" autoFilter="0"/>
  <autoFilter ref="C93:K673"/>
  <mergeCells count="12">
    <mergeCell ref="G1:H1"/>
    <mergeCell ref="L2:V2"/>
    <mergeCell ref="E49:H49"/>
    <mergeCell ref="E51:H51"/>
    <mergeCell ref="E82:H82"/>
    <mergeCell ref="E84:H84"/>
    <mergeCell ref="E86:H86"/>
    <mergeCell ref="E7:H7"/>
    <mergeCell ref="E9:H9"/>
    <mergeCell ref="E11:H11"/>
    <mergeCell ref="E26:H26"/>
    <mergeCell ref="E47:H47"/>
  </mergeCells>
  <hyperlinks>
    <hyperlink ref="F1:G1" location="C2" display="1) Krycí list soupisu"/>
    <hyperlink ref="G1:H1" location="C58" display="2) Rekapitulace"/>
    <hyperlink ref="J1" location="C9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sheetPr>
    <pageSetUpPr fitToPage="1"/>
  </sheetPr>
  <dimension ref="A1:BR222"/>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96</v>
      </c>
      <c r="AZ2" s="260" t="s">
        <v>950</v>
      </c>
      <c r="BA2" s="260" t="s">
        <v>951</v>
      </c>
      <c r="BB2" s="260" t="s">
        <v>268</v>
      </c>
      <c r="BC2" s="260" t="s">
        <v>952</v>
      </c>
      <c r="BD2" s="260" t="s">
        <v>85</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282</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953</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89</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ROUND(J90,2)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ROUND(SUM(BE90:BE221), 2)</f>
        <v>0</v>
      </c>
      <c r="G32" s="43"/>
      <c r="H32" s="43"/>
      <c r="I32" s="141">
        <v>0.21</v>
      </c>
      <c r="J32" s="140">
        <f>ROUND(ROUND((SUM(BE90:BE221)), 2)*I32, 2)</f>
        <v>0</v>
      </c>
      <c r="K32" s="46"/>
    </row>
    <row r="33" spans="2:11" s="1" customFormat="1" ht="14.45" customHeight="1">
      <c r="B33" s="42"/>
      <c r="C33" s="43"/>
      <c r="D33" s="43"/>
      <c r="E33" s="50" t="s">
        <v>48</v>
      </c>
      <c r="F33" s="140">
        <f>ROUND(SUM(BF90:BF221), 2)</f>
        <v>0</v>
      </c>
      <c r="G33" s="43"/>
      <c r="H33" s="43"/>
      <c r="I33" s="141">
        <v>0.15</v>
      </c>
      <c r="J33" s="140">
        <f>ROUND(ROUND((SUM(BF90:BF221)), 2)*I33, 2)</f>
        <v>0</v>
      </c>
      <c r="K33" s="46"/>
    </row>
    <row r="34" spans="2:11" s="1" customFormat="1" ht="14.45" hidden="1" customHeight="1">
      <c r="B34" s="42"/>
      <c r="C34" s="43"/>
      <c r="D34" s="43"/>
      <c r="E34" s="50" t="s">
        <v>49</v>
      </c>
      <c r="F34" s="140">
        <f>ROUND(SUM(BG90:BG221), 2)</f>
        <v>0</v>
      </c>
      <c r="G34" s="43"/>
      <c r="H34" s="43"/>
      <c r="I34" s="141">
        <v>0.21</v>
      </c>
      <c r="J34" s="140">
        <v>0</v>
      </c>
      <c r="K34" s="46"/>
    </row>
    <row r="35" spans="2:11" s="1" customFormat="1" ht="14.45" hidden="1" customHeight="1">
      <c r="B35" s="42"/>
      <c r="C35" s="43"/>
      <c r="D35" s="43"/>
      <c r="E35" s="50" t="s">
        <v>50</v>
      </c>
      <c r="F35" s="140">
        <f>ROUND(SUM(BH90:BH221), 2)</f>
        <v>0</v>
      </c>
      <c r="G35" s="43"/>
      <c r="H35" s="43"/>
      <c r="I35" s="141">
        <v>0.15</v>
      </c>
      <c r="J35" s="140">
        <v>0</v>
      </c>
      <c r="K35" s="46"/>
    </row>
    <row r="36" spans="2:11" s="1" customFormat="1" ht="14.45" hidden="1" customHeight="1">
      <c r="B36" s="42"/>
      <c r="C36" s="43"/>
      <c r="D36" s="43"/>
      <c r="E36" s="50" t="s">
        <v>51</v>
      </c>
      <c r="F36" s="140">
        <f>ROUND(SUM(BI90:BI221),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282</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101_2 - Chodníky a nástupiště (Způsobilé výdaje - Vedlejší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J90</f>
        <v>0</v>
      </c>
      <c r="K60" s="46"/>
      <c r="AU60" s="25" t="s">
        <v>126</v>
      </c>
    </row>
    <row r="61" spans="2:47" s="8" customFormat="1" ht="24.95" customHeight="1">
      <c r="B61" s="159"/>
      <c r="C61" s="160"/>
      <c r="D61" s="161" t="s">
        <v>127</v>
      </c>
      <c r="E61" s="162"/>
      <c r="F61" s="162"/>
      <c r="G61" s="162"/>
      <c r="H61" s="162"/>
      <c r="I61" s="163"/>
      <c r="J61" s="164">
        <f>J91</f>
        <v>0</v>
      </c>
      <c r="K61" s="165"/>
    </row>
    <row r="62" spans="2:47" s="9" customFormat="1" ht="19.899999999999999" customHeight="1">
      <c r="B62" s="166"/>
      <c r="C62" s="167"/>
      <c r="D62" s="168" t="s">
        <v>285</v>
      </c>
      <c r="E62" s="169"/>
      <c r="F62" s="169"/>
      <c r="G62" s="169"/>
      <c r="H62" s="169"/>
      <c r="I62" s="170"/>
      <c r="J62" s="171">
        <f>J92</f>
        <v>0</v>
      </c>
      <c r="K62" s="172"/>
    </row>
    <row r="63" spans="2:47" s="9" customFormat="1" ht="19.899999999999999" customHeight="1">
      <c r="B63" s="166"/>
      <c r="C63" s="167"/>
      <c r="D63" s="168" t="s">
        <v>954</v>
      </c>
      <c r="E63" s="169"/>
      <c r="F63" s="169"/>
      <c r="G63" s="169"/>
      <c r="H63" s="169"/>
      <c r="I63" s="170"/>
      <c r="J63" s="171">
        <f>J124</f>
        <v>0</v>
      </c>
      <c r="K63" s="172"/>
    </row>
    <row r="64" spans="2:47" s="9" customFormat="1" ht="19.899999999999999" customHeight="1">
      <c r="B64" s="166"/>
      <c r="C64" s="167"/>
      <c r="D64" s="168" t="s">
        <v>955</v>
      </c>
      <c r="E64" s="169"/>
      <c r="F64" s="169"/>
      <c r="G64" s="169"/>
      <c r="H64" s="169"/>
      <c r="I64" s="170"/>
      <c r="J64" s="171">
        <f>J146</f>
        <v>0</v>
      </c>
      <c r="K64" s="172"/>
    </row>
    <row r="65" spans="2:12" s="9" customFormat="1" ht="19.899999999999999" customHeight="1">
      <c r="B65" s="166"/>
      <c r="C65" s="167"/>
      <c r="D65" s="168" t="s">
        <v>956</v>
      </c>
      <c r="E65" s="169"/>
      <c r="F65" s="169"/>
      <c r="G65" s="169"/>
      <c r="H65" s="169"/>
      <c r="I65" s="170"/>
      <c r="J65" s="171">
        <f>J150</f>
        <v>0</v>
      </c>
      <c r="K65" s="172"/>
    </row>
    <row r="66" spans="2:12" s="9" customFormat="1" ht="19.899999999999999" customHeight="1">
      <c r="B66" s="166"/>
      <c r="C66" s="167"/>
      <c r="D66" s="168" t="s">
        <v>292</v>
      </c>
      <c r="E66" s="169"/>
      <c r="F66" s="169"/>
      <c r="G66" s="169"/>
      <c r="H66" s="169"/>
      <c r="I66" s="170"/>
      <c r="J66" s="171">
        <f>J168</f>
        <v>0</v>
      </c>
      <c r="K66" s="172"/>
    </row>
    <row r="67" spans="2:12" s="9" customFormat="1" ht="19.899999999999999" customHeight="1">
      <c r="B67" s="166"/>
      <c r="C67" s="167"/>
      <c r="D67" s="168" t="s">
        <v>293</v>
      </c>
      <c r="E67" s="169"/>
      <c r="F67" s="169"/>
      <c r="G67" s="169"/>
      <c r="H67" s="169"/>
      <c r="I67" s="170"/>
      <c r="J67" s="171">
        <f>J182</f>
        <v>0</v>
      </c>
      <c r="K67" s="172"/>
    </row>
    <row r="68" spans="2:12" s="9" customFormat="1" ht="19.899999999999999" customHeight="1">
      <c r="B68" s="166"/>
      <c r="C68" s="167"/>
      <c r="D68" s="168" t="s">
        <v>129</v>
      </c>
      <c r="E68" s="169"/>
      <c r="F68" s="169"/>
      <c r="G68" s="169"/>
      <c r="H68" s="169"/>
      <c r="I68" s="170"/>
      <c r="J68" s="171">
        <f>J220</f>
        <v>0</v>
      </c>
      <c r="K68" s="172"/>
    </row>
    <row r="69" spans="2:12" s="1" customFormat="1" ht="21.75" customHeight="1">
      <c r="B69" s="42"/>
      <c r="C69" s="43"/>
      <c r="D69" s="43"/>
      <c r="E69" s="43"/>
      <c r="F69" s="43"/>
      <c r="G69" s="43"/>
      <c r="H69" s="43"/>
      <c r="I69" s="128"/>
      <c r="J69" s="43"/>
      <c r="K69" s="46"/>
    </row>
    <row r="70" spans="2:12" s="1" customFormat="1" ht="6.95" customHeight="1">
      <c r="B70" s="57"/>
      <c r="C70" s="58"/>
      <c r="D70" s="58"/>
      <c r="E70" s="58"/>
      <c r="F70" s="58"/>
      <c r="G70" s="58"/>
      <c r="H70" s="58"/>
      <c r="I70" s="149"/>
      <c r="J70" s="58"/>
      <c r="K70" s="59"/>
    </row>
    <row r="74" spans="2:12" s="1" customFormat="1" ht="6.95" customHeight="1">
      <c r="B74" s="60"/>
      <c r="C74" s="61"/>
      <c r="D74" s="61"/>
      <c r="E74" s="61"/>
      <c r="F74" s="61"/>
      <c r="G74" s="61"/>
      <c r="H74" s="61"/>
      <c r="I74" s="152"/>
      <c r="J74" s="61"/>
      <c r="K74" s="61"/>
      <c r="L74" s="62"/>
    </row>
    <row r="75" spans="2:12" s="1" customFormat="1" ht="36.950000000000003" customHeight="1">
      <c r="B75" s="42"/>
      <c r="C75" s="63" t="s">
        <v>130</v>
      </c>
      <c r="D75" s="64"/>
      <c r="E75" s="64"/>
      <c r="F75" s="64"/>
      <c r="G75" s="64"/>
      <c r="H75" s="64"/>
      <c r="I75" s="173"/>
      <c r="J75" s="64"/>
      <c r="K75" s="64"/>
      <c r="L75" s="62"/>
    </row>
    <row r="76" spans="2:12" s="1" customFormat="1" ht="6.95" customHeight="1">
      <c r="B76" s="42"/>
      <c r="C76" s="64"/>
      <c r="D76" s="64"/>
      <c r="E76" s="64"/>
      <c r="F76" s="64"/>
      <c r="G76" s="64"/>
      <c r="H76" s="64"/>
      <c r="I76" s="173"/>
      <c r="J76" s="64"/>
      <c r="K76" s="64"/>
      <c r="L76" s="62"/>
    </row>
    <row r="77" spans="2:12" s="1" customFormat="1" ht="14.45" customHeight="1">
      <c r="B77" s="42"/>
      <c r="C77" s="66" t="s">
        <v>18</v>
      </c>
      <c r="D77" s="64"/>
      <c r="E77" s="64"/>
      <c r="F77" s="64"/>
      <c r="G77" s="64"/>
      <c r="H77" s="64"/>
      <c r="I77" s="173"/>
      <c r="J77" s="64"/>
      <c r="K77" s="64"/>
      <c r="L77" s="62"/>
    </row>
    <row r="78" spans="2:12" s="1" customFormat="1" ht="22.5" customHeight="1">
      <c r="B78" s="42"/>
      <c r="C78" s="64"/>
      <c r="D78" s="64"/>
      <c r="E78" s="414" t="str">
        <f>E7</f>
        <v>Cholina - chodníky náves (DSP)</v>
      </c>
      <c r="F78" s="415"/>
      <c r="G78" s="415"/>
      <c r="H78" s="415"/>
      <c r="I78" s="173"/>
      <c r="J78" s="64"/>
      <c r="K78" s="64"/>
      <c r="L78" s="62"/>
    </row>
    <row r="79" spans="2:12">
      <c r="B79" s="29"/>
      <c r="C79" s="66" t="s">
        <v>120</v>
      </c>
      <c r="D79" s="261"/>
      <c r="E79" s="261"/>
      <c r="F79" s="261"/>
      <c r="G79" s="261"/>
      <c r="H79" s="261"/>
      <c r="J79" s="261"/>
      <c r="K79" s="261"/>
      <c r="L79" s="262"/>
    </row>
    <row r="80" spans="2:12" s="1" customFormat="1" ht="22.5" customHeight="1">
      <c r="B80" s="42"/>
      <c r="C80" s="64"/>
      <c r="D80" s="64"/>
      <c r="E80" s="414" t="s">
        <v>282</v>
      </c>
      <c r="F80" s="416"/>
      <c r="G80" s="416"/>
      <c r="H80" s="416"/>
      <c r="I80" s="173"/>
      <c r="J80" s="64"/>
      <c r="K80" s="64"/>
      <c r="L80" s="62"/>
    </row>
    <row r="81" spans="2:65" s="1" customFormat="1" ht="14.45" customHeight="1">
      <c r="B81" s="42"/>
      <c r="C81" s="66" t="s">
        <v>283</v>
      </c>
      <c r="D81" s="64"/>
      <c r="E81" s="64"/>
      <c r="F81" s="64"/>
      <c r="G81" s="64"/>
      <c r="H81" s="64"/>
      <c r="I81" s="173"/>
      <c r="J81" s="64"/>
      <c r="K81" s="64"/>
      <c r="L81" s="62"/>
    </row>
    <row r="82" spans="2:65" s="1" customFormat="1" ht="23.25" customHeight="1">
      <c r="B82" s="42"/>
      <c r="C82" s="64"/>
      <c r="D82" s="64"/>
      <c r="E82" s="386" t="str">
        <f>E11</f>
        <v>101_2 - Chodníky a nástupiště (Způsobilé výdaje - Vedlejší aktivita)</v>
      </c>
      <c r="F82" s="416"/>
      <c r="G82" s="416"/>
      <c r="H82" s="416"/>
      <c r="I82" s="173"/>
      <c r="J82" s="64"/>
      <c r="K82" s="64"/>
      <c r="L82" s="62"/>
    </row>
    <row r="83" spans="2:65" s="1" customFormat="1" ht="6.95" customHeight="1">
      <c r="B83" s="42"/>
      <c r="C83" s="64"/>
      <c r="D83" s="64"/>
      <c r="E83" s="64"/>
      <c r="F83" s="64"/>
      <c r="G83" s="64"/>
      <c r="H83" s="64"/>
      <c r="I83" s="173"/>
      <c r="J83" s="64"/>
      <c r="K83" s="64"/>
      <c r="L83" s="62"/>
    </row>
    <row r="84" spans="2:65" s="1" customFormat="1" ht="18" customHeight="1">
      <c r="B84" s="42"/>
      <c r="C84" s="66" t="s">
        <v>25</v>
      </c>
      <c r="D84" s="64"/>
      <c r="E84" s="64"/>
      <c r="F84" s="174" t="str">
        <f>F14</f>
        <v>Cholina</v>
      </c>
      <c r="G84" s="64"/>
      <c r="H84" s="64"/>
      <c r="I84" s="175" t="s">
        <v>27</v>
      </c>
      <c r="J84" s="74" t="str">
        <f>IF(J14="","",J14)</f>
        <v>23.10.2017</v>
      </c>
      <c r="K84" s="64"/>
      <c r="L84" s="62"/>
    </row>
    <row r="85" spans="2:65" s="1" customFormat="1" ht="6.95" customHeight="1">
      <c r="B85" s="42"/>
      <c r="C85" s="64"/>
      <c r="D85" s="64"/>
      <c r="E85" s="64"/>
      <c r="F85" s="64"/>
      <c r="G85" s="64"/>
      <c r="H85" s="64"/>
      <c r="I85" s="173"/>
      <c r="J85" s="64"/>
      <c r="K85" s="64"/>
      <c r="L85" s="62"/>
    </row>
    <row r="86" spans="2:65" s="1" customFormat="1">
      <c r="B86" s="42"/>
      <c r="C86" s="66" t="s">
        <v>31</v>
      </c>
      <c r="D86" s="64"/>
      <c r="E86" s="64"/>
      <c r="F86" s="174" t="str">
        <f>E17</f>
        <v>Obec Cholina, Cholina 52, 78322 Cholina</v>
      </c>
      <c r="G86" s="64"/>
      <c r="H86" s="64"/>
      <c r="I86" s="175" t="s">
        <v>37</v>
      </c>
      <c r="J86" s="174" t="str">
        <f>E23</f>
        <v xml:space="preserve"> </v>
      </c>
      <c r="K86" s="64"/>
      <c r="L86" s="62"/>
    </row>
    <row r="87" spans="2:65" s="1" customFormat="1" ht="14.45" customHeight="1">
      <c r="B87" s="42"/>
      <c r="C87" s="66" t="s">
        <v>35</v>
      </c>
      <c r="D87" s="64"/>
      <c r="E87" s="64"/>
      <c r="F87" s="174" t="str">
        <f>IF(E20="","",E20)</f>
        <v/>
      </c>
      <c r="G87" s="64"/>
      <c r="H87" s="64"/>
      <c r="I87" s="173"/>
      <c r="J87" s="64"/>
      <c r="K87" s="64"/>
      <c r="L87" s="62"/>
    </row>
    <row r="88" spans="2:65" s="1" customFormat="1" ht="10.35" customHeight="1">
      <c r="B88" s="42"/>
      <c r="C88" s="64"/>
      <c r="D88" s="64"/>
      <c r="E88" s="64"/>
      <c r="F88" s="64"/>
      <c r="G88" s="64"/>
      <c r="H88" s="64"/>
      <c r="I88" s="173"/>
      <c r="J88" s="64"/>
      <c r="K88" s="64"/>
      <c r="L88" s="62"/>
    </row>
    <row r="89" spans="2:65" s="10" customFormat="1" ht="29.25" customHeight="1">
      <c r="B89" s="176"/>
      <c r="C89" s="177" t="s">
        <v>131</v>
      </c>
      <c r="D89" s="178" t="s">
        <v>61</v>
      </c>
      <c r="E89" s="178" t="s">
        <v>57</v>
      </c>
      <c r="F89" s="178" t="s">
        <v>132</v>
      </c>
      <c r="G89" s="178" t="s">
        <v>133</v>
      </c>
      <c r="H89" s="178" t="s">
        <v>134</v>
      </c>
      <c r="I89" s="179" t="s">
        <v>135</v>
      </c>
      <c r="J89" s="178" t="s">
        <v>124</v>
      </c>
      <c r="K89" s="180" t="s">
        <v>136</v>
      </c>
      <c r="L89" s="181"/>
      <c r="M89" s="82" t="s">
        <v>137</v>
      </c>
      <c r="N89" s="83" t="s">
        <v>46</v>
      </c>
      <c r="O89" s="83" t="s">
        <v>138</v>
      </c>
      <c r="P89" s="83" t="s">
        <v>139</v>
      </c>
      <c r="Q89" s="83" t="s">
        <v>140</v>
      </c>
      <c r="R89" s="83" t="s">
        <v>141</v>
      </c>
      <c r="S89" s="83" t="s">
        <v>142</v>
      </c>
      <c r="T89" s="84" t="s">
        <v>143</v>
      </c>
    </row>
    <row r="90" spans="2:65" s="1" customFormat="1" ht="29.25" customHeight="1">
      <c r="B90" s="42"/>
      <c r="C90" s="88" t="s">
        <v>125</v>
      </c>
      <c r="D90" s="64"/>
      <c r="E90" s="64"/>
      <c r="F90" s="64"/>
      <c r="G90" s="64"/>
      <c r="H90" s="64"/>
      <c r="I90" s="173"/>
      <c r="J90" s="182">
        <f>BK90</f>
        <v>0</v>
      </c>
      <c r="K90" s="64"/>
      <c r="L90" s="62"/>
      <c r="M90" s="85"/>
      <c r="N90" s="86"/>
      <c r="O90" s="86"/>
      <c r="P90" s="183">
        <f>P91</f>
        <v>0</v>
      </c>
      <c r="Q90" s="86"/>
      <c r="R90" s="183">
        <f>R91</f>
        <v>5.3501193996559993</v>
      </c>
      <c r="S90" s="86"/>
      <c r="T90" s="184">
        <f>T91</f>
        <v>0.79899999999999993</v>
      </c>
      <c r="AT90" s="25" t="s">
        <v>75</v>
      </c>
      <c r="AU90" s="25" t="s">
        <v>126</v>
      </c>
      <c r="BK90" s="185">
        <f>BK91</f>
        <v>0</v>
      </c>
    </row>
    <row r="91" spans="2:65" s="11" customFormat="1" ht="37.35" customHeight="1">
      <c r="B91" s="186"/>
      <c r="C91" s="187"/>
      <c r="D91" s="188" t="s">
        <v>75</v>
      </c>
      <c r="E91" s="189" t="s">
        <v>144</v>
      </c>
      <c r="F91" s="189" t="s">
        <v>145</v>
      </c>
      <c r="G91" s="187"/>
      <c r="H91" s="187"/>
      <c r="I91" s="190"/>
      <c r="J91" s="191">
        <f>BK91</f>
        <v>0</v>
      </c>
      <c r="K91" s="187"/>
      <c r="L91" s="192"/>
      <c r="M91" s="193"/>
      <c r="N91" s="194"/>
      <c r="O91" s="194"/>
      <c r="P91" s="195">
        <f>P92+P124+P146+P150+P168+P182+P220</f>
        <v>0</v>
      </c>
      <c r="Q91" s="194"/>
      <c r="R91" s="195">
        <f>R92+R124+R146+R150+R168+R182+R220</f>
        <v>5.3501193996559993</v>
      </c>
      <c r="S91" s="194"/>
      <c r="T91" s="196">
        <f>T92+T124+T146+T150+T168+T182+T220</f>
        <v>0.79899999999999993</v>
      </c>
      <c r="AR91" s="197" t="s">
        <v>24</v>
      </c>
      <c r="AT91" s="198" t="s">
        <v>75</v>
      </c>
      <c r="AU91" s="198" t="s">
        <v>76</v>
      </c>
      <c r="AY91" s="197" t="s">
        <v>146</v>
      </c>
      <c r="BK91" s="199">
        <f>BK92+BK124+BK146+BK150+BK168+BK182+BK220</f>
        <v>0</v>
      </c>
    </row>
    <row r="92" spans="2:65" s="11" customFormat="1" ht="19.899999999999999" customHeight="1">
      <c r="B92" s="186"/>
      <c r="C92" s="187"/>
      <c r="D92" s="200" t="s">
        <v>75</v>
      </c>
      <c r="E92" s="201" t="s">
        <v>29</v>
      </c>
      <c r="F92" s="201" t="s">
        <v>294</v>
      </c>
      <c r="G92" s="187"/>
      <c r="H92" s="187"/>
      <c r="I92" s="190"/>
      <c r="J92" s="202">
        <f>BK92</f>
        <v>0</v>
      </c>
      <c r="K92" s="187"/>
      <c r="L92" s="192"/>
      <c r="M92" s="193"/>
      <c r="N92" s="194"/>
      <c r="O92" s="194"/>
      <c r="P92" s="195">
        <f>SUM(P93:P123)</f>
        <v>0</v>
      </c>
      <c r="Q92" s="194"/>
      <c r="R92" s="195">
        <f>SUM(R93:R123)</f>
        <v>0</v>
      </c>
      <c r="S92" s="194"/>
      <c r="T92" s="196">
        <f>SUM(T93:T123)</f>
        <v>0</v>
      </c>
      <c r="AR92" s="197" t="s">
        <v>24</v>
      </c>
      <c r="AT92" s="198" t="s">
        <v>75</v>
      </c>
      <c r="AU92" s="198" t="s">
        <v>24</v>
      </c>
      <c r="AY92" s="197" t="s">
        <v>146</v>
      </c>
      <c r="BK92" s="199">
        <f>SUM(BK93:BK123)</f>
        <v>0</v>
      </c>
    </row>
    <row r="93" spans="2:65" s="1" customFormat="1" ht="44.25" customHeight="1">
      <c r="B93" s="42"/>
      <c r="C93" s="203" t="s">
        <v>24</v>
      </c>
      <c r="D93" s="203" t="s">
        <v>149</v>
      </c>
      <c r="E93" s="204" t="s">
        <v>957</v>
      </c>
      <c r="F93" s="205" t="s">
        <v>958</v>
      </c>
      <c r="G93" s="206" t="s">
        <v>268</v>
      </c>
      <c r="H93" s="207">
        <v>2.1960000000000002</v>
      </c>
      <c r="I93" s="208"/>
      <c r="J93" s="209">
        <f>ROUND(I93*H93,2)</f>
        <v>0</v>
      </c>
      <c r="K93" s="205" t="s">
        <v>153</v>
      </c>
      <c r="L93" s="62"/>
      <c r="M93" s="210" t="s">
        <v>22</v>
      </c>
      <c r="N93" s="211" t="s">
        <v>47</v>
      </c>
      <c r="O93" s="43"/>
      <c r="P93" s="212">
        <f>O93*H93</f>
        <v>0</v>
      </c>
      <c r="Q93" s="212">
        <v>0</v>
      </c>
      <c r="R93" s="212">
        <f>Q93*H93</f>
        <v>0</v>
      </c>
      <c r="S93" s="212">
        <v>0</v>
      </c>
      <c r="T93" s="213">
        <f>S93*H93</f>
        <v>0</v>
      </c>
      <c r="AR93" s="25" t="s">
        <v>154</v>
      </c>
      <c r="AT93" s="25" t="s">
        <v>149</v>
      </c>
      <c r="AU93" s="25" t="s">
        <v>85</v>
      </c>
      <c r="AY93" s="25" t="s">
        <v>146</v>
      </c>
      <c r="BE93" s="214">
        <f>IF(N93="základní",J93,0)</f>
        <v>0</v>
      </c>
      <c r="BF93" s="214">
        <f>IF(N93="snížená",J93,0)</f>
        <v>0</v>
      </c>
      <c r="BG93" s="214">
        <f>IF(N93="zákl. přenesená",J93,0)</f>
        <v>0</v>
      </c>
      <c r="BH93" s="214">
        <f>IF(N93="sníž. přenesená",J93,0)</f>
        <v>0</v>
      </c>
      <c r="BI93" s="214">
        <f>IF(N93="nulová",J93,0)</f>
        <v>0</v>
      </c>
      <c r="BJ93" s="25" t="s">
        <v>24</v>
      </c>
      <c r="BK93" s="214">
        <f>ROUND(I93*H93,2)</f>
        <v>0</v>
      </c>
      <c r="BL93" s="25" t="s">
        <v>154</v>
      </c>
      <c r="BM93" s="25" t="s">
        <v>959</v>
      </c>
    </row>
    <row r="94" spans="2:65" s="1" customFormat="1" ht="54">
      <c r="B94" s="42"/>
      <c r="C94" s="64"/>
      <c r="D94" s="215" t="s">
        <v>156</v>
      </c>
      <c r="E94" s="64"/>
      <c r="F94" s="216" t="s">
        <v>960</v>
      </c>
      <c r="G94" s="64"/>
      <c r="H94" s="64"/>
      <c r="I94" s="173"/>
      <c r="J94" s="64"/>
      <c r="K94" s="64"/>
      <c r="L94" s="62"/>
      <c r="M94" s="217"/>
      <c r="N94" s="43"/>
      <c r="O94" s="43"/>
      <c r="P94" s="43"/>
      <c r="Q94" s="43"/>
      <c r="R94" s="43"/>
      <c r="S94" s="43"/>
      <c r="T94" s="79"/>
      <c r="AT94" s="25" t="s">
        <v>156</v>
      </c>
      <c r="AU94" s="25" t="s">
        <v>85</v>
      </c>
    </row>
    <row r="95" spans="2:65" s="12" customFormat="1" ht="13.5">
      <c r="B95" s="218"/>
      <c r="C95" s="219"/>
      <c r="D95" s="215" t="s">
        <v>158</v>
      </c>
      <c r="E95" s="220" t="s">
        <v>22</v>
      </c>
      <c r="F95" s="221" t="s">
        <v>961</v>
      </c>
      <c r="G95" s="219"/>
      <c r="H95" s="222" t="s">
        <v>22</v>
      </c>
      <c r="I95" s="223"/>
      <c r="J95" s="219"/>
      <c r="K95" s="219"/>
      <c r="L95" s="224"/>
      <c r="M95" s="225"/>
      <c r="N95" s="226"/>
      <c r="O95" s="226"/>
      <c r="P95" s="226"/>
      <c r="Q95" s="226"/>
      <c r="R95" s="226"/>
      <c r="S95" s="226"/>
      <c r="T95" s="227"/>
      <c r="AT95" s="228" t="s">
        <v>158</v>
      </c>
      <c r="AU95" s="228" t="s">
        <v>85</v>
      </c>
      <c r="AV95" s="12" t="s">
        <v>24</v>
      </c>
      <c r="AW95" s="12" t="s">
        <v>39</v>
      </c>
      <c r="AX95" s="12" t="s">
        <v>76</v>
      </c>
      <c r="AY95" s="228" t="s">
        <v>146</v>
      </c>
    </row>
    <row r="96" spans="2:65" s="13" customFormat="1" ht="13.5">
      <c r="B96" s="229"/>
      <c r="C96" s="230"/>
      <c r="D96" s="215" t="s">
        <v>158</v>
      </c>
      <c r="E96" s="231" t="s">
        <v>22</v>
      </c>
      <c r="F96" s="232" t="s">
        <v>962</v>
      </c>
      <c r="G96" s="230"/>
      <c r="H96" s="233">
        <v>0.108</v>
      </c>
      <c r="I96" s="234"/>
      <c r="J96" s="230"/>
      <c r="K96" s="230"/>
      <c r="L96" s="235"/>
      <c r="M96" s="236"/>
      <c r="N96" s="237"/>
      <c r="O96" s="237"/>
      <c r="P96" s="237"/>
      <c r="Q96" s="237"/>
      <c r="R96" s="237"/>
      <c r="S96" s="237"/>
      <c r="T96" s="238"/>
      <c r="AT96" s="239" t="s">
        <v>158</v>
      </c>
      <c r="AU96" s="239" t="s">
        <v>85</v>
      </c>
      <c r="AV96" s="13" t="s">
        <v>85</v>
      </c>
      <c r="AW96" s="13" t="s">
        <v>39</v>
      </c>
      <c r="AX96" s="13" t="s">
        <v>76</v>
      </c>
      <c r="AY96" s="239" t="s">
        <v>146</v>
      </c>
    </row>
    <row r="97" spans="2:65" s="12" customFormat="1" ht="13.5">
      <c r="B97" s="218"/>
      <c r="C97" s="219"/>
      <c r="D97" s="215" t="s">
        <v>158</v>
      </c>
      <c r="E97" s="220" t="s">
        <v>22</v>
      </c>
      <c r="F97" s="221" t="s">
        <v>963</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15" t="s">
        <v>158</v>
      </c>
      <c r="E98" s="231" t="s">
        <v>22</v>
      </c>
      <c r="F98" s="232" t="s">
        <v>964</v>
      </c>
      <c r="G98" s="230"/>
      <c r="H98" s="233">
        <v>0.28799999999999998</v>
      </c>
      <c r="I98" s="234"/>
      <c r="J98" s="230"/>
      <c r="K98" s="230"/>
      <c r="L98" s="235"/>
      <c r="M98" s="236"/>
      <c r="N98" s="237"/>
      <c r="O98" s="237"/>
      <c r="P98" s="237"/>
      <c r="Q98" s="237"/>
      <c r="R98" s="237"/>
      <c r="S98" s="237"/>
      <c r="T98" s="238"/>
      <c r="AT98" s="239" t="s">
        <v>158</v>
      </c>
      <c r="AU98" s="239" t="s">
        <v>85</v>
      </c>
      <c r="AV98" s="13" t="s">
        <v>85</v>
      </c>
      <c r="AW98" s="13" t="s">
        <v>39</v>
      </c>
      <c r="AX98" s="13" t="s">
        <v>76</v>
      </c>
      <c r="AY98" s="239" t="s">
        <v>146</v>
      </c>
    </row>
    <row r="99" spans="2:65" s="12" customFormat="1" ht="13.5">
      <c r="B99" s="218"/>
      <c r="C99" s="219"/>
      <c r="D99" s="215" t="s">
        <v>158</v>
      </c>
      <c r="E99" s="220" t="s">
        <v>22</v>
      </c>
      <c r="F99" s="221" t="s">
        <v>965</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3" customFormat="1" ht="13.5">
      <c r="B100" s="229"/>
      <c r="C100" s="230"/>
      <c r="D100" s="215" t="s">
        <v>158</v>
      </c>
      <c r="E100" s="231" t="s">
        <v>22</v>
      </c>
      <c r="F100" s="232" t="s">
        <v>966</v>
      </c>
      <c r="G100" s="230"/>
      <c r="H100" s="233">
        <v>1.8</v>
      </c>
      <c r="I100" s="234"/>
      <c r="J100" s="230"/>
      <c r="K100" s="230"/>
      <c r="L100" s="235"/>
      <c r="M100" s="236"/>
      <c r="N100" s="237"/>
      <c r="O100" s="237"/>
      <c r="P100" s="237"/>
      <c r="Q100" s="237"/>
      <c r="R100" s="237"/>
      <c r="S100" s="237"/>
      <c r="T100" s="238"/>
      <c r="AT100" s="239" t="s">
        <v>158</v>
      </c>
      <c r="AU100" s="239" t="s">
        <v>85</v>
      </c>
      <c r="AV100" s="13" t="s">
        <v>85</v>
      </c>
      <c r="AW100" s="13" t="s">
        <v>39</v>
      </c>
      <c r="AX100" s="13" t="s">
        <v>76</v>
      </c>
      <c r="AY100" s="239" t="s">
        <v>146</v>
      </c>
    </row>
    <row r="101" spans="2:65" s="14" customFormat="1" ht="13.5">
      <c r="B101" s="240"/>
      <c r="C101" s="241"/>
      <c r="D101" s="242" t="s">
        <v>158</v>
      </c>
      <c r="E101" s="243" t="s">
        <v>950</v>
      </c>
      <c r="F101" s="244" t="s">
        <v>162</v>
      </c>
      <c r="G101" s="241"/>
      <c r="H101" s="245">
        <v>2.1960000000000002</v>
      </c>
      <c r="I101" s="246"/>
      <c r="J101" s="241"/>
      <c r="K101" s="241"/>
      <c r="L101" s="247"/>
      <c r="M101" s="248"/>
      <c r="N101" s="249"/>
      <c r="O101" s="249"/>
      <c r="P101" s="249"/>
      <c r="Q101" s="249"/>
      <c r="R101" s="249"/>
      <c r="S101" s="249"/>
      <c r="T101" s="250"/>
      <c r="AT101" s="251" t="s">
        <v>158</v>
      </c>
      <c r="AU101" s="251" t="s">
        <v>85</v>
      </c>
      <c r="AV101" s="14" t="s">
        <v>154</v>
      </c>
      <c r="AW101" s="14" t="s">
        <v>39</v>
      </c>
      <c r="AX101" s="14" t="s">
        <v>24</v>
      </c>
      <c r="AY101" s="251" t="s">
        <v>146</v>
      </c>
    </row>
    <row r="102" spans="2:65" s="1" customFormat="1" ht="44.25" customHeight="1">
      <c r="B102" s="42"/>
      <c r="C102" s="203" t="s">
        <v>85</v>
      </c>
      <c r="D102" s="203" t="s">
        <v>149</v>
      </c>
      <c r="E102" s="204" t="s">
        <v>967</v>
      </c>
      <c r="F102" s="205" t="s">
        <v>968</v>
      </c>
      <c r="G102" s="206" t="s">
        <v>268</v>
      </c>
      <c r="H102" s="207">
        <v>0.65900000000000003</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969</v>
      </c>
    </row>
    <row r="103" spans="2:65" s="1" customFormat="1" ht="54">
      <c r="B103" s="42"/>
      <c r="C103" s="64"/>
      <c r="D103" s="215" t="s">
        <v>156</v>
      </c>
      <c r="E103" s="64"/>
      <c r="F103" s="216" t="s">
        <v>960</v>
      </c>
      <c r="G103" s="64"/>
      <c r="H103" s="64"/>
      <c r="I103" s="173"/>
      <c r="J103" s="64"/>
      <c r="K103" s="64"/>
      <c r="L103" s="62"/>
      <c r="M103" s="217"/>
      <c r="N103" s="43"/>
      <c r="O103" s="43"/>
      <c r="P103" s="43"/>
      <c r="Q103" s="43"/>
      <c r="R103" s="43"/>
      <c r="S103" s="43"/>
      <c r="T103" s="79"/>
      <c r="AT103" s="25" t="s">
        <v>156</v>
      </c>
      <c r="AU103" s="25" t="s">
        <v>85</v>
      </c>
    </row>
    <row r="104" spans="2:65" s="1" customFormat="1" ht="27">
      <c r="B104" s="42"/>
      <c r="C104" s="64"/>
      <c r="D104" s="215" t="s">
        <v>166</v>
      </c>
      <c r="E104" s="64"/>
      <c r="F104" s="216" t="s">
        <v>325</v>
      </c>
      <c r="G104" s="64"/>
      <c r="H104" s="64"/>
      <c r="I104" s="173"/>
      <c r="J104" s="64"/>
      <c r="K104" s="64"/>
      <c r="L104" s="62"/>
      <c r="M104" s="217"/>
      <c r="N104" s="43"/>
      <c r="O104" s="43"/>
      <c r="P104" s="43"/>
      <c r="Q104" s="43"/>
      <c r="R104" s="43"/>
      <c r="S104" s="43"/>
      <c r="T104" s="79"/>
      <c r="AT104" s="25" t="s">
        <v>166</v>
      </c>
      <c r="AU104" s="25" t="s">
        <v>85</v>
      </c>
    </row>
    <row r="105" spans="2:65" s="12" customFormat="1" ht="13.5">
      <c r="B105" s="218"/>
      <c r="C105" s="219"/>
      <c r="D105" s="215" t="s">
        <v>158</v>
      </c>
      <c r="E105" s="220" t="s">
        <v>22</v>
      </c>
      <c r="F105" s="221" t="s">
        <v>970</v>
      </c>
      <c r="G105" s="219"/>
      <c r="H105" s="222" t="s">
        <v>22</v>
      </c>
      <c r="I105" s="223"/>
      <c r="J105" s="219"/>
      <c r="K105" s="219"/>
      <c r="L105" s="224"/>
      <c r="M105" s="225"/>
      <c r="N105" s="226"/>
      <c r="O105" s="226"/>
      <c r="P105" s="226"/>
      <c r="Q105" s="226"/>
      <c r="R105" s="226"/>
      <c r="S105" s="226"/>
      <c r="T105" s="227"/>
      <c r="AT105" s="228" t="s">
        <v>158</v>
      </c>
      <c r="AU105" s="228" t="s">
        <v>85</v>
      </c>
      <c r="AV105" s="12" t="s">
        <v>24</v>
      </c>
      <c r="AW105" s="12" t="s">
        <v>39</v>
      </c>
      <c r="AX105" s="12" t="s">
        <v>76</v>
      </c>
      <c r="AY105" s="228" t="s">
        <v>146</v>
      </c>
    </row>
    <row r="106" spans="2:65" s="13" customFormat="1" ht="13.5">
      <c r="B106" s="229"/>
      <c r="C106" s="230"/>
      <c r="D106" s="215" t="s">
        <v>158</v>
      </c>
      <c r="E106" s="231" t="s">
        <v>22</v>
      </c>
      <c r="F106" s="232" t="s">
        <v>971</v>
      </c>
      <c r="G106" s="230"/>
      <c r="H106" s="233">
        <v>0.65900000000000003</v>
      </c>
      <c r="I106" s="234"/>
      <c r="J106" s="230"/>
      <c r="K106" s="230"/>
      <c r="L106" s="235"/>
      <c r="M106" s="236"/>
      <c r="N106" s="237"/>
      <c r="O106" s="237"/>
      <c r="P106" s="237"/>
      <c r="Q106" s="237"/>
      <c r="R106" s="237"/>
      <c r="S106" s="237"/>
      <c r="T106" s="238"/>
      <c r="AT106" s="239" t="s">
        <v>158</v>
      </c>
      <c r="AU106" s="239" t="s">
        <v>85</v>
      </c>
      <c r="AV106" s="13" t="s">
        <v>85</v>
      </c>
      <c r="AW106" s="13" t="s">
        <v>39</v>
      </c>
      <c r="AX106" s="13" t="s">
        <v>76</v>
      </c>
      <c r="AY106" s="239" t="s">
        <v>146</v>
      </c>
    </row>
    <row r="107" spans="2:65" s="14" customFormat="1" ht="13.5">
      <c r="B107" s="240"/>
      <c r="C107" s="241"/>
      <c r="D107" s="242" t="s">
        <v>158</v>
      </c>
      <c r="E107" s="243" t="s">
        <v>22</v>
      </c>
      <c r="F107" s="244" t="s">
        <v>162</v>
      </c>
      <c r="G107" s="241"/>
      <c r="H107" s="245">
        <v>0.65900000000000003</v>
      </c>
      <c r="I107" s="246"/>
      <c r="J107" s="241"/>
      <c r="K107" s="241"/>
      <c r="L107" s="247"/>
      <c r="M107" s="248"/>
      <c r="N107" s="249"/>
      <c r="O107" s="249"/>
      <c r="P107" s="249"/>
      <c r="Q107" s="249"/>
      <c r="R107" s="249"/>
      <c r="S107" s="249"/>
      <c r="T107" s="250"/>
      <c r="AT107" s="251" t="s">
        <v>158</v>
      </c>
      <c r="AU107" s="251" t="s">
        <v>85</v>
      </c>
      <c r="AV107" s="14" t="s">
        <v>154</v>
      </c>
      <c r="AW107" s="14" t="s">
        <v>39</v>
      </c>
      <c r="AX107" s="14" t="s">
        <v>24</v>
      </c>
      <c r="AY107" s="251" t="s">
        <v>146</v>
      </c>
    </row>
    <row r="108" spans="2:65" s="1" customFormat="1" ht="44.25" customHeight="1">
      <c r="B108" s="42"/>
      <c r="C108" s="203" t="s">
        <v>169</v>
      </c>
      <c r="D108" s="203" t="s">
        <v>149</v>
      </c>
      <c r="E108" s="204" t="s">
        <v>360</v>
      </c>
      <c r="F108" s="205" t="s">
        <v>361</v>
      </c>
      <c r="G108" s="206" t="s">
        <v>268</v>
      </c>
      <c r="H108" s="207">
        <v>2.1960000000000002</v>
      </c>
      <c r="I108" s="208"/>
      <c r="J108" s="209">
        <f>ROUND(I108*H108,2)</f>
        <v>0</v>
      </c>
      <c r="K108" s="205" t="s">
        <v>153</v>
      </c>
      <c r="L108" s="62"/>
      <c r="M108" s="210" t="s">
        <v>22</v>
      </c>
      <c r="N108" s="211" t="s">
        <v>47</v>
      </c>
      <c r="O108" s="43"/>
      <c r="P108" s="212">
        <f>O108*H108</f>
        <v>0</v>
      </c>
      <c r="Q108" s="212">
        <v>0</v>
      </c>
      <c r="R108" s="212">
        <f>Q108*H108</f>
        <v>0</v>
      </c>
      <c r="S108" s="212">
        <v>0</v>
      </c>
      <c r="T108" s="213">
        <f>S108*H108</f>
        <v>0</v>
      </c>
      <c r="AR108" s="25" t="s">
        <v>154</v>
      </c>
      <c r="AT108" s="25" t="s">
        <v>149</v>
      </c>
      <c r="AU108" s="25" t="s">
        <v>85</v>
      </c>
      <c r="AY108" s="25" t="s">
        <v>146</v>
      </c>
      <c r="BE108" s="214">
        <f>IF(N108="základní",J108,0)</f>
        <v>0</v>
      </c>
      <c r="BF108" s="214">
        <f>IF(N108="snížená",J108,0)</f>
        <v>0</v>
      </c>
      <c r="BG108" s="214">
        <f>IF(N108="zákl. přenesená",J108,0)</f>
        <v>0</v>
      </c>
      <c r="BH108" s="214">
        <f>IF(N108="sníž. přenesená",J108,0)</f>
        <v>0</v>
      </c>
      <c r="BI108" s="214">
        <f>IF(N108="nulová",J108,0)</f>
        <v>0</v>
      </c>
      <c r="BJ108" s="25" t="s">
        <v>24</v>
      </c>
      <c r="BK108" s="214">
        <f>ROUND(I108*H108,2)</f>
        <v>0</v>
      </c>
      <c r="BL108" s="25" t="s">
        <v>154</v>
      </c>
      <c r="BM108" s="25" t="s">
        <v>972</v>
      </c>
    </row>
    <row r="109" spans="2:65" s="1" customFormat="1" ht="175.5">
      <c r="B109" s="42"/>
      <c r="C109" s="64"/>
      <c r="D109" s="215" t="s">
        <v>156</v>
      </c>
      <c r="E109" s="64"/>
      <c r="F109" s="216" t="s">
        <v>344</v>
      </c>
      <c r="G109" s="64"/>
      <c r="H109" s="64"/>
      <c r="I109" s="173"/>
      <c r="J109" s="64"/>
      <c r="K109" s="64"/>
      <c r="L109" s="62"/>
      <c r="M109" s="217"/>
      <c r="N109" s="43"/>
      <c r="O109" s="43"/>
      <c r="P109" s="43"/>
      <c r="Q109" s="43"/>
      <c r="R109" s="43"/>
      <c r="S109" s="43"/>
      <c r="T109" s="79"/>
      <c r="AT109" s="25" t="s">
        <v>156</v>
      </c>
      <c r="AU109" s="25" t="s">
        <v>85</v>
      </c>
    </row>
    <row r="110" spans="2:65" s="13" customFormat="1" ht="13.5">
      <c r="B110" s="229"/>
      <c r="C110" s="230"/>
      <c r="D110" s="215" t="s">
        <v>158</v>
      </c>
      <c r="E110" s="231" t="s">
        <v>22</v>
      </c>
      <c r="F110" s="232" t="s">
        <v>950</v>
      </c>
      <c r="G110" s="230"/>
      <c r="H110" s="233">
        <v>2.1960000000000002</v>
      </c>
      <c r="I110" s="234"/>
      <c r="J110" s="230"/>
      <c r="K110" s="230"/>
      <c r="L110" s="235"/>
      <c r="M110" s="236"/>
      <c r="N110" s="237"/>
      <c r="O110" s="237"/>
      <c r="P110" s="237"/>
      <c r="Q110" s="237"/>
      <c r="R110" s="237"/>
      <c r="S110" s="237"/>
      <c r="T110" s="238"/>
      <c r="AT110" s="239" t="s">
        <v>158</v>
      </c>
      <c r="AU110" s="239" t="s">
        <v>85</v>
      </c>
      <c r="AV110" s="13" t="s">
        <v>85</v>
      </c>
      <c r="AW110" s="13" t="s">
        <v>39</v>
      </c>
      <c r="AX110" s="13" t="s">
        <v>76</v>
      </c>
      <c r="AY110" s="239" t="s">
        <v>146</v>
      </c>
    </row>
    <row r="111" spans="2:65" s="14" customFormat="1" ht="13.5">
      <c r="B111" s="240"/>
      <c r="C111" s="241"/>
      <c r="D111" s="242" t="s">
        <v>158</v>
      </c>
      <c r="E111" s="243" t="s">
        <v>22</v>
      </c>
      <c r="F111" s="244" t="s">
        <v>162</v>
      </c>
      <c r="G111" s="241"/>
      <c r="H111" s="245">
        <v>2.1960000000000002</v>
      </c>
      <c r="I111" s="246"/>
      <c r="J111" s="241"/>
      <c r="K111" s="241"/>
      <c r="L111" s="247"/>
      <c r="M111" s="248"/>
      <c r="N111" s="249"/>
      <c r="O111" s="249"/>
      <c r="P111" s="249"/>
      <c r="Q111" s="249"/>
      <c r="R111" s="249"/>
      <c r="S111" s="249"/>
      <c r="T111" s="250"/>
      <c r="AT111" s="251" t="s">
        <v>158</v>
      </c>
      <c r="AU111" s="251" t="s">
        <v>85</v>
      </c>
      <c r="AV111" s="14" t="s">
        <v>154</v>
      </c>
      <c r="AW111" s="14" t="s">
        <v>39</v>
      </c>
      <c r="AX111" s="14" t="s">
        <v>24</v>
      </c>
      <c r="AY111" s="251" t="s">
        <v>146</v>
      </c>
    </row>
    <row r="112" spans="2:65" s="1" customFormat="1" ht="44.25" customHeight="1">
      <c r="B112" s="42"/>
      <c r="C112" s="203" t="s">
        <v>154</v>
      </c>
      <c r="D112" s="203" t="s">
        <v>149</v>
      </c>
      <c r="E112" s="204" t="s">
        <v>366</v>
      </c>
      <c r="F112" s="205" t="s">
        <v>367</v>
      </c>
      <c r="G112" s="206" t="s">
        <v>268</v>
      </c>
      <c r="H112" s="207">
        <v>32.94</v>
      </c>
      <c r="I112" s="208"/>
      <c r="J112" s="209">
        <f>ROUND(I112*H112,2)</f>
        <v>0</v>
      </c>
      <c r="K112" s="205" t="s">
        <v>153</v>
      </c>
      <c r="L112" s="62"/>
      <c r="M112" s="210" t="s">
        <v>22</v>
      </c>
      <c r="N112" s="211" t="s">
        <v>47</v>
      </c>
      <c r="O112" s="43"/>
      <c r="P112" s="212">
        <f>O112*H112</f>
        <v>0</v>
      </c>
      <c r="Q112" s="212">
        <v>0</v>
      </c>
      <c r="R112" s="212">
        <f>Q112*H112</f>
        <v>0</v>
      </c>
      <c r="S112" s="212">
        <v>0</v>
      </c>
      <c r="T112" s="213">
        <f>S112*H112</f>
        <v>0</v>
      </c>
      <c r="AR112" s="25" t="s">
        <v>154</v>
      </c>
      <c r="AT112" s="25" t="s">
        <v>149</v>
      </c>
      <c r="AU112" s="25" t="s">
        <v>85</v>
      </c>
      <c r="AY112" s="25" t="s">
        <v>146</v>
      </c>
      <c r="BE112" s="214">
        <f>IF(N112="základní",J112,0)</f>
        <v>0</v>
      </c>
      <c r="BF112" s="214">
        <f>IF(N112="snížená",J112,0)</f>
        <v>0</v>
      </c>
      <c r="BG112" s="214">
        <f>IF(N112="zákl. přenesená",J112,0)</f>
        <v>0</v>
      </c>
      <c r="BH112" s="214">
        <f>IF(N112="sníž. přenesená",J112,0)</f>
        <v>0</v>
      </c>
      <c r="BI112" s="214">
        <f>IF(N112="nulová",J112,0)</f>
        <v>0</v>
      </c>
      <c r="BJ112" s="25" t="s">
        <v>24</v>
      </c>
      <c r="BK112" s="214">
        <f>ROUND(I112*H112,2)</f>
        <v>0</v>
      </c>
      <c r="BL112" s="25" t="s">
        <v>154</v>
      </c>
      <c r="BM112" s="25" t="s">
        <v>973</v>
      </c>
    </row>
    <row r="113" spans="2:65" s="1" customFormat="1" ht="175.5">
      <c r="B113" s="42"/>
      <c r="C113" s="64"/>
      <c r="D113" s="215" t="s">
        <v>156</v>
      </c>
      <c r="E113" s="64"/>
      <c r="F113" s="216" t="s">
        <v>344</v>
      </c>
      <c r="G113" s="64"/>
      <c r="H113" s="64"/>
      <c r="I113" s="173"/>
      <c r="J113" s="64"/>
      <c r="K113" s="64"/>
      <c r="L113" s="62"/>
      <c r="M113" s="217"/>
      <c r="N113" s="43"/>
      <c r="O113" s="43"/>
      <c r="P113" s="43"/>
      <c r="Q113" s="43"/>
      <c r="R113" s="43"/>
      <c r="S113" s="43"/>
      <c r="T113" s="79"/>
      <c r="AT113" s="25" t="s">
        <v>156</v>
      </c>
      <c r="AU113" s="25" t="s">
        <v>85</v>
      </c>
    </row>
    <row r="114" spans="2:65" s="12" customFormat="1" ht="13.5">
      <c r="B114" s="218"/>
      <c r="C114" s="219"/>
      <c r="D114" s="215" t="s">
        <v>158</v>
      </c>
      <c r="E114" s="220" t="s">
        <v>22</v>
      </c>
      <c r="F114" s="221" t="s">
        <v>860</v>
      </c>
      <c r="G114" s="219"/>
      <c r="H114" s="222" t="s">
        <v>22</v>
      </c>
      <c r="I114" s="223"/>
      <c r="J114" s="219"/>
      <c r="K114" s="219"/>
      <c r="L114" s="224"/>
      <c r="M114" s="225"/>
      <c r="N114" s="226"/>
      <c r="O114" s="226"/>
      <c r="P114" s="226"/>
      <c r="Q114" s="226"/>
      <c r="R114" s="226"/>
      <c r="S114" s="226"/>
      <c r="T114" s="227"/>
      <c r="AT114" s="228" t="s">
        <v>158</v>
      </c>
      <c r="AU114" s="228" t="s">
        <v>85</v>
      </c>
      <c r="AV114" s="12" t="s">
        <v>24</v>
      </c>
      <c r="AW114" s="12" t="s">
        <v>39</v>
      </c>
      <c r="AX114" s="12" t="s">
        <v>76</v>
      </c>
      <c r="AY114" s="228" t="s">
        <v>146</v>
      </c>
    </row>
    <row r="115" spans="2:65" s="13" customFormat="1" ht="13.5">
      <c r="B115" s="229"/>
      <c r="C115" s="230"/>
      <c r="D115" s="215" t="s">
        <v>158</v>
      </c>
      <c r="E115" s="231" t="s">
        <v>22</v>
      </c>
      <c r="F115" s="232" t="s">
        <v>974</v>
      </c>
      <c r="G115" s="230"/>
      <c r="H115" s="233">
        <v>32.94</v>
      </c>
      <c r="I115" s="234"/>
      <c r="J115" s="230"/>
      <c r="K115" s="230"/>
      <c r="L115" s="235"/>
      <c r="M115" s="236"/>
      <c r="N115" s="237"/>
      <c r="O115" s="237"/>
      <c r="P115" s="237"/>
      <c r="Q115" s="237"/>
      <c r="R115" s="237"/>
      <c r="S115" s="237"/>
      <c r="T115" s="238"/>
      <c r="AT115" s="239" t="s">
        <v>158</v>
      </c>
      <c r="AU115" s="239" t="s">
        <v>85</v>
      </c>
      <c r="AV115" s="13" t="s">
        <v>85</v>
      </c>
      <c r="AW115" s="13" t="s">
        <v>39</v>
      </c>
      <c r="AX115" s="13" t="s">
        <v>76</v>
      </c>
      <c r="AY115" s="239" t="s">
        <v>146</v>
      </c>
    </row>
    <row r="116" spans="2:65" s="14" customFormat="1" ht="13.5">
      <c r="B116" s="240"/>
      <c r="C116" s="241"/>
      <c r="D116" s="242" t="s">
        <v>158</v>
      </c>
      <c r="E116" s="243" t="s">
        <v>22</v>
      </c>
      <c r="F116" s="244" t="s">
        <v>162</v>
      </c>
      <c r="G116" s="241"/>
      <c r="H116" s="245">
        <v>32.94</v>
      </c>
      <c r="I116" s="246"/>
      <c r="J116" s="241"/>
      <c r="K116" s="241"/>
      <c r="L116" s="247"/>
      <c r="M116" s="248"/>
      <c r="N116" s="249"/>
      <c r="O116" s="249"/>
      <c r="P116" s="249"/>
      <c r="Q116" s="249"/>
      <c r="R116" s="249"/>
      <c r="S116" s="249"/>
      <c r="T116" s="250"/>
      <c r="AT116" s="251" t="s">
        <v>158</v>
      </c>
      <c r="AU116" s="251" t="s">
        <v>85</v>
      </c>
      <c r="AV116" s="14" t="s">
        <v>154</v>
      </c>
      <c r="AW116" s="14" t="s">
        <v>39</v>
      </c>
      <c r="AX116" s="14" t="s">
        <v>24</v>
      </c>
      <c r="AY116" s="251" t="s">
        <v>146</v>
      </c>
    </row>
    <row r="117" spans="2:65" s="1" customFormat="1" ht="22.5" customHeight="1">
      <c r="B117" s="42"/>
      <c r="C117" s="203" t="s">
        <v>179</v>
      </c>
      <c r="D117" s="203" t="s">
        <v>149</v>
      </c>
      <c r="E117" s="204" t="s">
        <v>386</v>
      </c>
      <c r="F117" s="205" t="s">
        <v>387</v>
      </c>
      <c r="G117" s="206" t="s">
        <v>268</v>
      </c>
      <c r="H117" s="207">
        <v>2.1960000000000002</v>
      </c>
      <c r="I117" s="208"/>
      <c r="J117" s="209">
        <f>ROUND(I117*H117,2)</f>
        <v>0</v>
      </c>
      <c r="K117" s="205" t="s">
        <v>153</v>
      </c>
      <c r="L117" s="62"/>
      <c r="M117" s="210" t="s">
        <v>22</v>
      </c>
      <c r="N117" s="211" t="s">
        <v>47</v>
      </c>
      <c r="O117" s="43"/>
      <c r="P117" s="212">
        <f>O117*H117</f>
        <v>0</v>
      </c>
      <c r="Q117" s="212">
        <v>0</v>
      </c>
      <c r="R117" s="212">
        <f>Q117*H117</f>
        <v>0</v>
      </c>
      <c r="S117" s="212">
        <v>0</v>
      </c>
      <c r="T117" s="213">
        <f>S117*H117</f>
        <v>0</v>
      </c>
      <c r="AR117" s="25" t="s">
        <v>154</v>
      </c>
      <c r="AT117" s="25" t="s">
        <v>149</v>
      </c>
      <c r="AU117" s="25" t="s">
        <v>85</v>
      </c>
      <c r="AY117" s="25" t="s">
        <v>146</v>
      </c>
      <c r="BE117" s="214">
        <f>IF(N117="základní",J117,0)</f>
        <v>0</v>
      </c>
      <c r="BF117" s="214">
        <f>IF(N117="snížená",J117,0)</f>
        <v>0</v>
      </c>
      <c r="BG117" s="214">
        <f>IF(N117="zákl. přenesená",J117,0)</f>
        <v>0</v>
      </c>
      <c r="BH117" s="214">
        <f>IF(N117="sníž. přenesená",J117,0)</f>
        <v>0</v>
      </c>
      <c r="BI117" s="214">
        <f>IF(N117="nulová",J117,0)</f>
        <v>0</v>
      </c>
      <c r="BJ117" s="25" t="s">
        <v>24</v>
      </c>
      <c r="BK117" s="214">
        <f>ROUND(I117*H117,2)</f>
        <v>0</v>
      </c>
      <c r="BL117" s="25" t="s">
        <v>154</v>
      </c>
      <c r="BM117" s="25" t="s">
        <v>975</v>
      </c>
    </row>
    <row r="118" spans="2:65" s="1" customFormat="1" ht="175.5">
      <c r="B118" s="42"/>
      <c r="C118" s="64"/>
      <c r="D118" s="215" t="s">
        <v>156</v>
      </c>
      <c r="E118" s="64"/>
      <c r="F118" s="216" t="s">
        <v>389</v>
      </c>
      <c r="G118" s="64"/>
      <c r="H118" s="64"/>
      <c r="I118" s="173"/>
      <c r="J118" s="64"/>
      <c r="K118" s="64"/>
      <c r="L118" s="62"/>
      <c r="M118" s="217"/>
      <c r="N118" s="43"/>
      <c r="O118" s="43"/>
      <c r="P118" s="43"/>
      <c r="Q118" s="43"/>
      <c r="R118" s="43"/>
      <c r="S118" s="43"/>
      <c r="T118" s="79"/>
      <c r="AT118" s="25" t="s">
        <v>156</v>
      </c>
      <c r="AU118" s="25" t="s">
        <v>85</v>
      </c>
    </row>
    <row r="119" spans="2:65" s="13" customFormat="1" ht="13.5">
      <c r="B119" s="229"/>
      <c r="C119" s="230"/>
      <c r="D119" s="215" t="s">
        <v>158</v>
      </c>
      <c r="E119" s="231" t="s">
        <v>22</v>
      </c>
      <c r="F119" s="232" t="s">
        <v>950</v>
      </c>
      <c r="G119" s="230"/>
      <c r="H119" s="233">
        <v>2.1960000000000002</v>
      </c>
      <c r="I119" s="234"/>
      <c r="J119" s="230"/>
      <c r="K119" s="230"/>
      <c r="L119" s="235"/>
      <c r="M119" s="236"/>
      <c r="N119" s="237"/>
      <c r="O119" s="237"/>
      <c r="P119" s="237"/>
      <c r="Q119" s="237"/>
      <c r="R119" s="237"/>
      <c r="S119" s="237"/>
      <c r="T119" s="238"/>
      <c r="AT119" s="239" t="s">
        <v>158</v>
      </c>
      <c r="AU119" s="239" t="s">
        <v>85</v>
      </c>
      <c r="AV119" s="13" t="s">
        <v>85</v>
      </c>
      <c r="AW119" s="13" t="s">
        <v>39</v>
      </c>
      <c r="AX119" s="13" t="s">
        <v>76</v>
      </c>
      <c r="AY119" s="239" t="s">
        <v>146</v>
      </c>
    </row>
    <row r="120" spans="2:65" s="14" customFormat="1" ht="13.5">
      <c r="B120" s="240"/>
      <c r="C120" s="241"/>
      <c r="D120" s="242" t="s">
        <v>158</v>
      </c>
      <c r="E120" s="243" t="s">
        <v>22</v>
      </c>
      <c r="F120" s="244" t="s">
        <v>162</v>
      </c>
      <c r="G120" s="241"/>
      <c r="H120" s="245">
        <v>2.1960000000000002</v>
      </c>
      <c r="I120" s="246"/>
      <c r="J120" s="241"/>
      <c r="K120" s="241"/>
      <c r="L120" s="247"/>
      <c r="M120" s="248"/>
      <c r="N120" s="249"/>
      <c r="O120" s="249"/>
      <c r="P120" s="249"/>
      <c r="Q120" s="249"/>
      <c r="R120" s="249"/>
      <c r="S120" s="249"/>
      <c r="T120" s="250"/>
      <c r="AT120" s="251" t="s">
        <v>158</v>
      </c>
      <c r="AU120" s="251" t="s">
        <v>85</v>
      </c>
      <c r="AV120" s="14" t="s">
        <v>154</v>
      </c>
      <c r="AW120" s="14" t="s">
        <v>39</v>
      </c>
      <c r="AX120" s="14" t="s">
        <v>24</v>
      </c>
      <c r="AY120" s="251" t="s">
        <v>146</v>
      </c>
    </row>
    <row r="121" spans="2:65" s="1" customFormat="1" ht="22.5" customHeight="1">
      <c r="B121" s="42"/>
      <c r="C121" s="203" t="s">
        <v>185</v>
      </c>
      <c r="D121" s="203" t="s">
        <v>149</v>
      </c>
      <c r="E121" s="204" t="s">
        <v>390</v>
      </c>
      <c r="F121" s="205" t="s">
        <v>391</v>
      </c>
      <c r="G121" s="206" t="s">
        <v>264</v>
      </c>
      <c r="H121" s="207">
        <v>3.9529999999999998</v>
      </c>
      <c r="I121" s="208"/>
      <c r="J121" s="209">
        <f>ROUND(I121*H121,2)</f>
        <v>0</v>
      </c>
      <c r="K121" s="205" t="s">
        <v>22</v>
      </c>
      <c r="L121" s="62"/>
      <c r="M121" s="210" t="s">
        <v>22</v>
      </c>
      <c r="N121" s="211" t="s">
        <v>47</v>
      </c>
      <c r="O121" s="43"/>
      <c r="P121" s="212">
        <f>O121*H121</f>
        <v>0</v>
      </c>
      <c r="Q121" s="212">
        <v>0</v>
      </c>
      <c r="R121" s="212">
        <f>Q121*H121</f>
        <v>0</v>
      </c>
      <c r="S121" s="212">
        <v>0</v>
      </c>
      <c r="T121" s="213">
        <f>S121*H121</f>
        <v>0</v>
      </c>
      <c r="AR121" s="25" t="s">
        <v>154</v>
      </c>
      <c r="AT121" s="25" t="s">
        <v>149</v>
      </c>
      <c r="AU121" s="25" t="s">
        <v>85</v>
      </c>
      <c r="AY121" s="25" t="s">
        <v>146</v>
      </c>
      <c r="BE121" s="214">
        <f>IF(N121="základní",J121,0)</f>
        <v>0</v>
      </c>
      <c r="BF121" s="214">
        <f>IF(N121="snížená",J121,0)</f>
        <v>0</v>
      </c>
      <c r="BG121" s="214">
        <f>IF(N121="zákl. přenesená",J121,0)</f>
        <v>0</v>
      </c>
      <c r="BH121" s="214">
        <f>IF(N121="sníž. přenesená",J121,0)</f>
        <v>0</v>
      </c>
      <c r="BI121" s="214">
        <f>IF(N121="nulová",J121,0)</f>
        <v>0</v>
      </c>
      <c r="BJ121" s="25" t="s">
        <v>24</v>
      </c>
      <c r="BK121" s="214">
        <f>ROUND(I121*H121,2)</f>
        <v>0</v>
      </c>
      <c r="BL121" s="25" t="s">
        <v>154</v>
      </c>
      <c r="BM121" s="25" t="s">
        <v>976</v>
      </c>
    </row>
    <row r="122" spans="2:65" s="13" customFormat="1" ht="13.5">
      <c r="B122" s="229"/>
      <c r="C122" s="230"/>
      <c r="D122" s="215" t="s">
        <v>158</v>
      </c>
      <c r="E122" s="231" t="s">
        <v>22</v>
      </c>
      <c r="F122" s="232" t="s">
        <v>977</v>
      </c>
      <c r="G122" s="230"/>
      <c r="H122" s="233">
        <v>3.9529999999999998</v>
      </c>
      <c r="I122" s="234"/>
      <c r="J122" s="230"/>
      <c r="K122" s="230"/>
      <c r="L122" s="235"/>
      <c r="M122" s="236"/>
      <c r="N122" s="237"/>
      <c r="O122" s="237"/>
      <c r="P122" s="237"/>
      <c r="Q122" s="237"/>
      <c r="R122" s="237"/>
      <c r="S122" s="237"/>
      <c r="T122" s="238"/>
      <c r="AT122" s="239" t="s">
        <v>158</v>
      </c>
      <c r="AU122" s="239" t="s">
        <v>85</v>
      </c>
      <c r="AV122" s="13" t="s">
        <v>85</v>
      </c>
      <c r="AW122" s="13" t="s">
        <v>39</v>
      </c>
      <c r="AX122" s="13" t="s">
        <v>76</v>
      </c>
      <c r="AY122" s="239" t="s">
        <v>146</v>
      </c>
    </row>
    <row r="123" spans="2:65" s="14" customFormat="1" ht="13.5">
      <c r="B123" s="240"/>
      <c r="C123" s="241"/>
      <c r="D123" s="215" t="s">
        <v>158</v>
      </c>
      <c r="E123" s="273" t="s">
        <v>22</v>
      </c>
      <c r="F123" s="274" t="s">
        <v>162</v>
      </c>
      <c r="G123" s="241"/>
      <c r="H123" s="275">
        <v>3.9529999999999998</v>
      </c>
      <c r="I123" s="246"/>
      <c r="J123" s="241"/>
      <c r="K123" s="241"/>
      <c r="L123" s="247"/>
      <c r="M123" s="248"/>
      <c r="N123" s="249"/>
      <c r="O123" s="249"/>
      <c r="P123" s="249"/>
      <c r="Q123" s="249"/>
      <c r="R123" s="249"/>
      <c r="S123" s="249"/>
      <c r="T123" s="250"/>
      <c r="AT123" s="251" t="s">
        <v>158</v>
      </c>
      <c r="AU123" s="251" t="s">
        <v>85</v>
      </c>
      <c r="AV123" s="14" t="s">
        <v>154</v>
      </c>
      <c r="AW123" s="14" t="s">
        <v>39</v>
      </c>
      <c r="AX123" s="14" t="s">
        <v>24</v>
      </c>
      <c r="AY123" s="251" t="s">
        <v>146</v>
      </c>
    </row>
    <row r="124" spans="2:65" s="11" customFormat="1" ht="29.85" customHeight="1">
      <c r="B124" s="186"/>
      <c r="C124" s="187"/>
      <c r="D124" s="200" t="s">
        <v>75</v>
      </c>
      <c r="E124" s="201" t="s">
        <v>454</v>
      </c>
      <c r="F124" s="201" t="s">
        <v>978</v>
      </c>
      <c r="G124" s="187"/>
      <c r="H124" s="187"/>
      <c r="I124" s="190"/>
      <c r="J124" s="202">
        <f>BK124</f>
        <v>0</v>
      </c>
      <c r="K124" s="187"/>
      <c r="L124" s="192"/>
      <c r="M124" s="193"/>
      <c r="N124" s="194"/>
      <c r="O124" s="194"/>
      <c r="P124" s="195">
        <f>SUM(P125:P145)</f>
        <v>0</v>
      </c>
      <c r="Q124" s="194"/>
      <c r="R124" s="195">
        <f>SUM(R125:R145)</f>
        <v>5.3369304988559989</v>
      </c>
      <c r="S124" s="194"/>
      <c r="T124" s="196">
        <f>SUM(T125:T145)</f>
        <v>0</v>
      </c>
      <c r="AR124" s="197" t="s">
        <v>24</v>
      </c>
      <c r="AT124" s="198" t="s">
        <v>75</v>
      </c>
      <c r="AU124" s="198" t="s">
        <v>24</v>
      </c>
      <c r="AY124" s="197" t="s">
        <v>146</v>
      </c>
      <c r="BK124" s="199">
        <f>SUM(BK125:BK145)</f>
        <v>0</v>
      </c>
    </row>
    <row r="125" spans="2:65" s="1" customFormat="1" ht="31.5" customHeight="1">
      <c r="B125" s="42"/>
      <c r="C125" s="203" t="s">
        <v>189</v>
      </c>
      <c r="D125" s="203" t="s">
        <v>149</v>
      </c>
      <c r="E125" s="204" t="s">
        <v>979</v>
      </c>
      <c r="F125" s="205" t="s">
        <v>980</v>
      </c>
      <c r="G125" s="206" t="s">
        <v>268</v>
      </c>
      <c r="H125" s="207">
        <v>0.2</v>
      </c>
      <c r="I125" s="208"/>
      <c r="J125" s="209">
        <f>ROUND(I125*H125,2)</f>
        <v>0</v>
      </c>
      <c r="K125" s="205" t="s">
        <v>153</v>
      </c>
      <c r="L125" s="62"/>
      <c r="M125" s="210" t="s">
        <v>22</v>
      </c>
      <c r="N125" s="211" t="s">
        <v>47</v>
      </c>
      <c r="O125" s="43"/>
      <c r="P125" s="212">
        <f>O125*H125</f>
        <v>0</v>
      </c>
      <c r="Q125" s="212">
        <v>1.98</v>
      </c>
      <c r="R125" s="212">
        <f>Q125*H125</f>
        <v>0.39600000000000002</v>
      </c>
      <c r="S125" s="212">
        <v>0</v>
      </c>
      <c r="T125" s="213">
        <f>S125*H125</f>
        <v>0</v>
      </c>
      <c r="AR125" s="25" t="s">
        <v>154</v>
      </c>
      <c r="AT125" s="25" t="s">
        <v>149</v>
      </c>
      <c r="AU125" s="25" t="s">
        <v>85</v>
      </c>
      <c r="AY125" s="25" t="s">
        <v>146</v>
      </c>
      <c r="BE125" s="214">
        <f>IF(N125="základní",J125,0)</f>
        <v>0</v>
      </c>
      <c r="BF125" s="214">
        <f>IF(N125="snížená",J125,0)</f>
        <v>0</v>
      </c>
      <c r="BG125" s="214">
        <f>IF(N125="zákl. přenesená",J125,0)</f>
        <v>0</v>
      </c>
      <c r="BH125" s="214">
        <f>IF(N125="sníž. přenesená",J125,0)</f>
        <v>0</v>
      </c>
      <c r="BI125" s="214">
        <f>IF(N125="nulová",J125,0)</f>
        <v>0</v>
      </c>
      <c r="BJ125" s="25" t="s">
        <v>24</v>
      </c>
      <c r="BK125" s="214">
        <f>ROUND(I125*H125,2)</f>
        <v>0</v>
      </c>
      <c r="BL125" s="25" t="s">
        <v>154</v>
      </c>
      <c r="BM125" s="25" t="s">
        <v>981</v>
      </c>
    </row>
    <row r="126" spans="2:65" s="1" customFormat="1" ht="54">
      <c r="B126" s="42"/>
      <c r="C126" s="64"/>
      <c r="D126" s="215" t="s">
        <v>156</v>
      </c>
      <c r="E126" s="64"/>
      <c r="F126" s="216" t="s">
        <v>982</v>
      </c>
      <c r="G126" s="64"/>
      <c r="H126" s="64"/>
      <c r="I126" s="173"/>
      <c r="J126" s="64"/>
      <c r="K126" s="64"/>
      <c r="L126" s="62"/>
      <c r="M126" s="217"/>
      <c r="N126" s="43"/>
      <c r="O126" s="43"/>
      <c r="P126" s="43"/>
      <c r="Q126" s="43"/>
      <c r="R126" s="43"/>
      <c r="S126" s="43"/>
      <c r="T126" s="79"/>
      <c r="AT126" s="25" t="s">
        <v>156</v>
      </c>
      <c r="AU126" s="25" t="s">
        <v>85</v>
      </c>
    </row>
    <row r="127" spans="2:65" s="12" customFormat="1" ht="13.5">
      <c r="B127" s="218"/>
      <c r="C127" s="219"/>
      <c r="D127" s="215" t="s">
        <v>158</v>
      </c>
      <c r="E127" s="220" t="s">
        <v>22</v>
      </c>
      <c r="F127" s="221" t="s">
        <v>961</v>
      </c>
      <c r="G127" s="219"/>
      <c r="H127" s="222" t="s">
        <v>22</v>
      </c>
      <c r="I127" s="223"/>
      <c r="J127" s="219"/>
      <c r="K127" s="219"/>
      <c r="L127" s="224"/>
      <c r="M127" s="225"/>
      <c r="N127" s="226"/>
      <c r="O127" s="226"/>
      <c r="P127" s="226"/>
      <c r="Q127" s="226"/>
      <c r="R127" s="226"/>
      <c r="S127" s="226"/>
      <c r="T127" s="227"/>
      <c r="AT127" s="228" t="s">
        <v>158</v>
      </c>
      <c r="AU127" s="228" t="s">
        <v>85</v>
      </c>
      <c r="AV127" s="12" t="s">
        <v>24</v>
      </c>
      <c r="AW127" s="12" t="s">
        <v>39</v>
      </c>
      <c r="AX127" s="12" t="s">
        <v>76</v>
      </c>
      <c r="AY127" s="228" t="s">
        <v>146</v>
      </c>
    </row>
    <row r="128" spans="2:65" s="13" customFormat="1" ht="13.5">
      <c r="B128" s="229"/>
      <c r="C128" s="230"/>
      <c r="D128" s="215" t="s">
        <v>158</v>
      </c>
      <c r="E128" s="231" t="s">
        <v>22</v>
      </c>
      <c r="F128" s="232" t="s">
        <v>983</v>
      </c>
      <c r="G128" s="230"/>
      <c r="H128" s="233">
        <v>1.7999999999999999E-2</v>
      </c>
      <c r="I128" s="234"/>
      <c r="J128" s="230"/>
      <c r="K128" s="230"/>
      <c r="L128" s="235"/>
      <c r="M128" s="236"/>
      <c r="N128" s="237"/>
      <c r="O128" s="237"/>
      <c r="P128" s="237"/>
      <c r="Q128" s="237"/>
      <c r="R128" s="237"/>
      <c r="S128" s="237"/>
      <c r="T128" s="238"/>
      <c r="AT128" s="239" t="s">
        <v>158</v>
      </c>
      <c r="AU128" s="239" t="s">
        <v>85</v>
      </c>
      <c r="AV128" s="13" t="s">
        <v>85</v>
      </c>
      <c r="AW128" s="13" t="s">
        <v>39</v>
      </c>
      <c r="AX128" s="13" t="s">
        <v>76</v>
      </c>
      <c r="AY128" s="239" t="s">
        <v>146</v>
      </c>
    </row>
    <row r="129" spans="2:65" s="12" customFormat="1" ht="13.5">
      <c r="B129" s="218"/>
      <c r="C129" s="219"/>
      <c r="D129" s="215" t="s">
        <v>158</v>
      </c>
      <c r="E129" s="220" t="s">
        <v>22</v>
      </c>
      <c r="F129" s="221" t="s">
        <v>963</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3" customFormat="1" ht="13.5">
      <c r="B130" s="229"/>
      <c r="C130" s="230"/>
      <c r="D130" s="215" t="s">
        <v>158</v>
      </c>
      <c r="E130" s="231" t="s">
        <v>22</v>
      </c>
      <c r="F130" s="232" t="s">
        <v>984</v>
      </c>
      <c r="G130" s="230"/>
      <c r="H130" s="233">
        <v>3.2000000000000001E-2</v>
      </c>
      <c r="I130" s="234"/>
      <c r="J130" s="230"/>
      <c r="K130" s="230"/>
      <c r="L130" s="235"/>
      <c r="M130" s="236"/>
      <c r="N130" s="237"/>
      <c r="O130" s="237"/>
      <c r="P130" s="237"/>
      <c r="Q130" s="237"/>
      <c r="R130" s="237"/>
      <c r="S130" s="237"/>
      <c r="T130" s="238"/>
      <c r="AT130" s="239" t="s">
        <v>158</v>
      </c>
      <c r="AU130" s="239" t="s">
        <v>85</v>
      </c>
      <c r="AV130" s="13" t="s">
        <v>85</v>
      </c>
      <c r="AW130" s="13" t="s">
        <v>39</v>
      </c>
      <c r="AX130" s="13" t="s">
        <v>76</v>
      </c>
      <c r="AY130" s="239" t="s">
        <v>146</v>
      </c>
    </row>
    <row r="131" spans="2:65" s="12" customFormat="1" ht="13.5">
      <c r="B131" s="218"/>
      <c r="C131" s="219"/>
      <c r="D131" s="215" t="s">
        <v>158</v>
      </c>
      <c r="E131" s="220" t="s">
        <v>22</v>
      </c>
      <c r="F131" s="221" t="s">
        <v>965</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3" customFormat="1" ht="13.5">
      <c r="B132" s="229"/>
      <c r="C132" s="230"/>
      <c r="D132" s="215" t="s">
        <v>158</v>
      </c>
      <c r="E132" s="231" t="s">
        <v>22</v>
      </c>
      <c r="F132" s="232" t="s">
        <v>985</v>
      </c>
      <c r="G132" s="230"/>
      <c r="H132" s="233">
        <v>0.15</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4" customFormat="1" ht="13.5">
      <c r="B133" s="240"/>
      <c r="C133" s="241"/>
      <c r="D133" s="242" t="s">
        <v>158</v>
      </c>
      <c r="E133" s="243" t="s">
        <v>22</v>
      </c>
      <c r="F133" s="244" t="s">
        <v>162</v>
      </c>
      <c r="G133" s="241"/>
      <c r="H133" s="245">
        <v>0.2</v>
      </c>
      <c r="I133" s="246"/>
      <c r="J133" s="241"/>
      <c r="K133" s="241"/>
      <c r="L133" s="247"/>
      <c r="M133" s="248"/>
      <c r="N133" s="249"/>
      <c r="O133" s="249"/>
      <c r="P133" s="249"/>
      <c r="Q133" s="249"/>
      <c r="R133" s="249"/>
      <c r="S133" s="249"/>
      <c r="T133" s="250"/>
      <c r="AT133" s="251" t="s">
        <v>158</v>
      </c>
      <c r="AU133" s="251" t="s">
        <v>85</v>
      </c>
      <c r="AV133" s="14" t="s">
        <v>154</v>
      </c>
      <c r="AW133" s="14" t="s">
        <v>39</v>
      </c>
      <c r="AX133" s="14" t="s">
        <v>24</v>
      </c>
      <c r="AY133" s="251" t="s">
        <v>146</v>
      </c>
    </row>
    <row r="134" spans="2:65" s="1" customFormat="1" ht="22.5" customHeight="1">
      <c r="B134" s="42"/>
      <c r="C134" s="203" t="s">
        <v>193</v>
      </c>
      <c r="D134" s="203" t="s">
        <v>149</v>
      </c>
      <c r="E134" s="204" t="s">
        <v>986</v>
      </c>
      <c r="F134" s="205" t="s">
        <v>987</v>
      </c>
      <c r="G134" s="206" t="s">
        <v>268</v>
      </c>
      <c r="H134" s="207">
        <v>2.0139999999999998</v>
      </c>
      <c r="I134" s="208"/>
      <c r="J134" s="209">
        <f>ROUND(I134*H134,2)</f>
        <v>0</v>
      </c>
      <c r="K134" s="205" t="s">
        <v>153</v>
      </c>
      <c r="L134" s="62"/>
      <c r="M134" s="210" t="s">
        <v>22</v>
      </c>
      <c r="N134" s="211" t="s">
        <v>47</v>
      </c>
      <c r="O134" s="43"/>
      <c r="P134" s="212">
        <f>O134*H134</f>
        <v>0</v>
      </c>
      <c r="Q134" s="212">
        <v>2.4532922039999998</v>
      </c>
      <c r="R134" s="212">
        <f>Q134*H134</f>
        <v>4.940930498855999</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988</v>
      </c>
    </row>
    <row r="135" spans="2:65" s="1" customFormat="1" ht="81">
      <c r="B135" s="42"/>
      <c r="C135" s="64"/>
      <c r="D135" s="215" t="s">
        <v>156</v>
      </c>
      <c r="E135" s="64"/>
      <c r="F135" s="216" t="s">
        <v>989</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961</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15" t="s">
        <v>158</v>
      </c>
      <c r="E137" s="231" t="s">
        <v>22</v>
      </c>
      <c r="F137" s="232" t="s">
        <v>990</v>
      </c>
      <c r="G137" s="230"/>
      <c r="H137" s="233">
        <v>0.09</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2" customFormat="1" ht="13.5">
      <c r="B138" s="218"/>
      <c r="C138" s="219"/>
      <c r="D138" s="215" t="s">
        <v>158</v>
      </c>
      <c r="E138" s="220" t="s">
        <v>22</v>
      </c>
      <c r="F138" s="221" t="s">
        <v>963</v>
      </c>
      <c r="G138" s="219"/>
      <c r="H138" s="222" t="s">
        <v>22</v>
      </c>
      <c r="I138" s="223"/>
      <c r="J138" s="219"/>
      <c r="K138" s="219"/>
      <c r="L138" s="224"/>
      <c r="M138" s="225"/>
      <c r="N138" s="226"/>
      <c r="O138" s="226"/>
      <c r="P138" s="226"/>
      <c r="Q138" s="226"/>
      <c r="R138" s="226"/>
      <c r="S138" s="226"/>
      <c r="T138" s="227"/>
      <c r="AT138" s="228" t="s">
        <v>158</v>
      </c>
      <c r="AU138" s="228" t="s">
        <v>85</v>
      </c>
      <c r="AV138" s="12" t="s">
        <v>24</v>
      </c>
      <c r="AW138" s="12" t="s">
        <v>39</v>
      </c>
      <c r="AX138" s="12" t="s">
        <v>76</v>
      </c>
      <c r="AY138" s="228" t="s">
        <v>146</v>
      </c>
    </row>
    <row r="139" spans="2:65" s="13" customFormat="1" ht="13.5">
      <c r="B139" s="229"/>
      <c r="C139" s="230"/>
      <c r="D139" s="215" t="s">
        <v>158</v>
      </c>
      <c r="E139" s="231" t="s">
        <v>22</v>
      </c>
      <c r="F139" s="232" t="s">
        <v>991</v>
      </c>
      <c r="G139" s="230"/>
      <c r="H139" s="233">
        <v>0.25600000000000001</v>
      </c>
      <c r="I139" s="234"/>
      <c r="J139" s="230"/>
      <c r="K139" s="230"/>
      <c r="L139" s="235"/>
      <c r="M139" s="236"/>
      <c r="N139" s="237"/>
      <c r="O139" s="237"/>
      <c r="P139" s="237"/>
      <c r="Q139" s="237"/>
      <c r="R139" s="237"/>
      <c r="S139" s="237"/>
      <c r="T139" s="238"/>
      <c r="AT139" s="239" t="s">
        <v>158</v>
      </c>
      <c r="AU139" s="239" t="s">
        <v>85</v>
      </c>
      <c r="AV139" s="13" t="s">
        <v>85</v>
      </c>
      <c r="AW139" s="13" t="s">
        <v>39</v>
      </c>
      <c r="AX139" s="13" t="s">
        <v>76</v>
      </c>
      <c r="AY139" s="239" t="s">
        <v>146</v>
      </c>
    </row>
    <row r="140" spans="2:65" s="12" customFormat="1" ht="13.5">
      <c r="B140" s="218"/>
      <c r="C140" s="219"/>
      <c r="D140" s="215" t="s">
        <v>158</v>
      </c>
      <c r="E140" s="220" t="s">
        <v>22</v>
      </c>
      <c r="F140" s="221" t="s">
        <v>965</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992</v>
      </c>
      <c r="G141" s="230"/>
      <c r="H141" s="233">
        <v>1.6</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5" customFormat="1" ht="13.5">
      <c r="B142" s="276"/>
      <c r="C142" s="277"/>
      <c r="D142" s="215" t="s">
        <v>158</v>
      </c>
      <c r="E142" s="278" t="s">
        <v>22</v>
      </c>
      <c r="F142" s="279" t="s">
        <v>993</v>
      </c>
      <c r="G142" s="277"/>
      <c r="H142" s="280">
        <v>1.946</v>
      </c>
      <c r="I142" s="281"/>
      <c r="J142" s="277"/>
      <c r="K142" s="277"/>
      <c r="L142" s="282"/>
      <c r="M142" s="283"/>
      <c r="N142" s="284"/>
      <c r="O142" s="284"/>
      <c r="P142" s="284"/>
      <c r="Q142" s="284"/>
      <c r="R142" s="284"/>
      <c r="S142" s="284"/>
      <c r="T142" s="285"/>
      <c r="AT142" s="286" t="s">
        <v>158</v>
      </c>
      <c r="AU142" s="286" t="s">
        <v>85</v>
      </c>
      <c r="AV142" s="15" t="s">
        <v>169</v>
      </c>
      <c r="AW142" s="15" t="s">
        <v>39</v>
      </c>
      <c r="AX142" s="15" t="s">
        <v>76</v>
      </c>
      <c r="AY142" s="286" t="s">
        <v>146</v>
      </c>
    </row>
    <row r="143" spans="2:65" s="12" customFormat="1" ht="13.5">
      <c r="B143" s="218"/>
      <c r="C143" s="219"/>
      <c r="D143" s="215" t="s">
        <v>158</v>
      </c>
      <c r="E143" s="220" t="s">
        <v>22</v>
      </c>
      <c r="F143" s="221" t="s">
        <v>994</v>
      </c>
      <c r="G143" s="219"/>
      <c r="H143" s="222" t="s">
        <v>22</v>
      </c>
      <c r="I143" s="223"/>
      <c r="J143" s="219"/>
      <c r="K143" s="219"/>
      <c r="L143" s="224"/>
      <c r="M143" s="225"/>
      <c r="N143" s="226"/>
      <c r="O143" s="226"/>
      <c r="P143" s="226"/>
      <c r="Q143" s="226"/>
      <c r="R143" s="226"/>
      <c r="S143" s="226"/>
      <c r="T143" s="227"/>
      <c r="AT143" s="228" t="s">
        <v>158</v>
      </c>
      <c r="AU143" s="228" t="s">
        <v>85</v>
      </c>
      <c r="AV143" s="12" t="s">
        <v>24</v>
      </c>
      <c r="AW143" s="12" t="s">
        <v>39</v>
      </c>
      <c r="AX143" s="12" t="s">
        <v>76</v>
      </c>
      <c r="AY143" s="228" t="s">
        <v>146</v>
      </c>
    </row>
    <row r="144" spans="2:65" s="12" customFormat="1" ht="13.5">
      <c r="B144" s="218"/>
      <c r="C144" s="219"/>
      <c r="D144" s="215" t="s">
        <v>158</v>
      </c>
      <c r="E144" s="220" t="s">
        <v>22</v>
      </c>
      <c r="F144" s="221" t="s">
        <v>995</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15" t="s">
        <v>158</v>
      </c>
      <c r="E145" s="231" t="s">
        <v>22</v>
      </c>
      <c r="F145" s="232" t="s">
        <v>996</v>
      </c>
      <c r="G145" s="230"/>
      <c r="H145" s="233">
        <v>2.0139999999999998</v>
      </c>
      <c r="I145" s="234"/>
      <c r="J145" s="230"/>
      <c r="K145" s="230"/>
      <c r="L145" s="235"/>
      <c r="M145" s="236"/>
      <c r="N145" s="237"/>
      <c r="O145" s="237"/>
      <c r="P145" s="237"/>
      <c r="Q145" s="237"/>
      <c r="R145" s="237"/>
      <c r="S145" s="237"/>
      <c r="T145" s="238"/>
      <c r="AT145" s="239" t="s">
        <v>158</v>
      </c>
      <c r="AU145" s="239" t="s">
        <v>85</v>
      </c>
      <c r="AV145" s="13" t="s">
        <v>85</v>
      </c>
      <c r="AW145" s="13" t="s">
        <v>39</v>
      </c>
      <c r="AX145" s="13" t="s">
        <v>24</v>
      </c>
      <c r="AY145" s="239" t="s">
        <v>146</v>
      </c>
    </row>
    <row r="146" spans="2:65" s="11" customFormat="1" ht="29.85" customHeight="1">
      <c r="B146" s="186"/>
      <c r="C146" s="187"/>
      <c r="D146" s="200" t="s">
        <v>75</v>
      </c>
      <c r="E146" s="201" t="s">
        <v>524</v>
      </c>
      <c r="F146" s="201" t="s">
        <v>997</v>
      </c>
      <c r="G146" s="187"/>
      <c r="H146" s="187"/>
      <c r="I146" s="190"/>
      <c r="J146" s="202">
        <f>BK146</f>
        <v>0</v>
      </c>
      <c r="K146" s="187"/>
      <c r="L146" s="192"/>
      <c r="M146" s="193"/>
      <c r="N146" s="194"/>
      <c r="O146" s="194"/>
      <c r="P146" s="195">
        <f>SUM(P147:P149)</f>
        <v>0</v>
      </c>
      <c r="Q146" s="194"/>
      <c r="R146" s="195">
        <f>SUM(R147:R149)</f>
        <v>0</v>
      </c>
      <c r="S146" s="194"/>
      <c r="T146" s="196">
        <f>SUM(T147:T149)</f>
        <v>0</v>
      </c>
      <c r="AR146" s="197" t="s">
        <v>24</v>
      </c>
      <c r="AT146" s="198" t="s">
        <v>75</v>
      </c>
      <c r="AU146" s="198" t="s">
        <v>24</v>
      </c>
      <c r="AY146" s="197" t="s">
        <v>146</v>
      </c>
      <c r="BK146" s="199">
        <f>SUM(BK147:BK149)</f>
        <v>0</v>
      </c>
    </row>
    <row r="147" spans="2:65" s="1" customFormat="1" ht="57" customHeight="1">
      <c r="B147" s="42"/>
      <c r="C147" s="203" t="s">
        <v>197</v>
      </c>
      <c r="D147" s="203" t="s">
        <v>149</v>
      </c>
      <c r="E147" s="204" t="s">
        <v>998</v>
      </c>
      <c r="F147" s="205" t="s">
        <v>999</v>
      </c>
      <c r="G147" s="206" t="s">
        <v>152</v>
      </c>
      <c r="H147" s="207">
        <v>1</v>
      </c>
      <c r="I147" s="208"/>
      <c r="J147" s="209">
        <f>ROUND(I147*H147,2)</f>
        <v>0</v>
      </c>
      <c r="K147" s="205" t="s">
        <v>22</v>
      </c>
      <c r="L147" s="62"/>
      <c r="M147" s="210" t="s">
        <v>22</v>
      </c>
      <c r="N147" s="211" t="s">
        <v>47</v>
      </c>
      <c r="O147" s="43"/>
      <c r="P147" s="212">
        <f>O147*H147</f>
        <v>0</v>
      </c>
      <c r="Q147" s="212">
        <v>0</v>
      </c>
      <c r="R147" s="212">
        <f>Q147*H147</f>
        <v>0</v>
      </c>
      <c r="S147" s="212">
        <v>0</v>
      </c>
      <c r="T147" s="213">
        <f>S147*H147</f>
        <v>0</v>
      </c>
      <c r="AR147" s="25" t="s">
        <v>154</v>
      </c>
      <c r="AT147" s="25" t="s">
        <v>149</v>
      </c>
      <c r="AU147" s="25" t="s">
        <v>85</v>
      </c>
      <c r="AY147" s="25" t="s">
        <v>146</v>
      </c>
      <c r="BE147" s="214">
        <f>IF(N147="základní",J147,0)</f>
        <v>0</v>
      </c>
      <c r="BF147" s="214">
        <f>IF(N147="snížená",J147,0)</f>
        <v>0</v>
      </c>
      <c r="BG147" s="214">
        <f>IF(N147="zákl. přenesená",J147,0)</f>
        <v>0</v>
      </c>
      <c r="BH147" s="214">
        <f>IF(N147="sníž. přenesená",J147,0)</f>
        <v>0</v>
      </c>
      <c r="BI147" s="214">
        <f>IF(N147="nulová",J147,0)</f>
        <v>0</v>
      </c>
      <c r="BJ147" s="25" t="s">
        <v>24</v>
      </c>
      <c r="BK147" s="214">
        <f>ROUND(I147*H147,2)</f>
        <v>0</v>
      </c>
      <c r="BL147" s="25" t="s">
        <v>154</v>
      </c>
      <c r="BM147" s="25" t="s">
        <v>1000</v>
      </c>
    </row>
    <row r="148" spans="2:65" s="1" customFormat="1" ht="67.5">
      <c r="B148" s="42"/>
      <c r="C148" s="64"/>
      <c r="D148" s="215" t="s">
        <v>166</v>
      </c>
      <c r="E148" s="64"/>
      <c r="F148" s="216" t="s">
        <v>1001</v>
      </c>
      <c r="G148" s="64"/>
      <c r="H148" s="64"/>
      <c r="I148" s="173"/>
      <c r="J148" s="64"/>
      <c r="K148" s="64"/>
      <c r="L148" s="62"/>
      <c r="M148" s="217"/>
      <c r="N148" s="43"/>
      <c r="O148" s="43"/>
      <c r="P148" s="43"/>
      <c r="Q148" s="43"/>
      <c r="R148" s="43"/>
      <c r="S148" s="43"/>
      <c r="T148" s="79"/>
      <c r="AT148" s="25" t="s">
        <v>166</v>
      </c>
      <c r="AU148" s="25" t="s">
        <v>85</v>
      </c>
    </row>
    <row r="149" spans="2:65" s="13" customFormat="1" ht="13.5">
      <c r="B149" s="229"/>
      <c r="C149" s="230"/>
      <c r="D149" s="215" t="s">
        <v>158</v>
      </c>
      <c r="E149" s="231" t="s">
        <v>22</v>
      </c>
      <c r="F149" s="232" t="s">
        <v>24</v>
      </c>
      <c r="G149" s="230"/>
      <c r="H149" s="233">
        <v>1</v>
      </c>
      <c r="I149" s="234"/>
      <c r="J149" s="230"/>
      <c r="K149" s="230"/>
      <c r="L149" s="235"/>
      <c r="M149" s="236"/>
      <c r="N149" s="237"/>
      <c r="O149" s="237"/>
      <c r="P149" s="237"/>
      <c r="Q149" s="237"/>
      <c r="R149" s="237"/>
      <c r="S149" s="237"/>
      <c r="T149" s="238"/>
      <c r="AT149" s="239" t="s">
        <v>158</v>
      </c>
      <c r="AU149" s="239" t="s">
        <v>85</v>
      </c>
      <c r="AV149" s="13" t="s">
        <v>85</v>
      </c>
      <c r="AW149" s="13" t="s">
        <v>39</v>
      </c>
      <c r="AX149" s="13" t="s">
        <v>24</v>
      </c>
      <c r="AY149" s="239" t="s">
        <v>146</v>
      </c>
    </row>
    <row r="150" spans="2:65" s="11" customFormat="1" ht="29.85" customHeight="1">
      <c r="B150" s="186"/>
      <c r="C150" s="187"/>
      <c r="D150" s="200" t="s">
        <v>75</v>
      </c>
      <c r="E150" s="201" t="s">
        <v>871</v>
      </c>
      <c r="F150" s="201" t="s">
        <v>1002</v>
      </c>
      <c r="G150" s="187"/>
      <c r="H150" s="187"/>
      <c r="I150" s="190"/>
      <c r="J150" s="202">
        <f>BK150</f>
        <v>0</v>
      </c>
      <c r="K150" s="187"/>
      <c r="L150" s="192"/>
      <c r="M150" s="193"/>
      <c r="N150" s="194"/>
      <c r="O150" s="194"/>
      <c r="P150" s="195">
        <f>SUM(P151:P167)</f>
        <v>0</v>
      </c>
      <c r="Q150" s="194"/>
      <c r="R150" s="195">
        <f>SUM(R151:R167)</f>
        <v>1.31889008E-2</v>
      </c>
      <c r="S150" s="194"/>
      <c r="T150" s="196">
        <f>SUM(T151:T167)</f>
        <v>0</v>
      </c>
      <c r="AR150" s="197" t="s">
        <v>24</v>
      </c>
      <c r="AT150" s="198" t="s">
        <v>75</v>
      </c>
      <c r="AU150" s="198" t="s">
        <v>24</v>
      </c>
      <c r="AY150" s="197" t="s">
        <v>146</v>
      </c>
      <c r="BK150" s="199">
        <f>SUM(BK151:BK167)</f>
        <v>0</v>
      </c>
    </row>
    <row r="151" spans="2:65" s="1" customFormat="1" ht="22.5" customHeight="1">
      <c r="B151" s="42"/>
      <c r="C151" s="203" t="s">
        <v>29</v>
      </c>
      <c r="D151" s="203" t="s">
        <v>149</v>
      </c>
      <c r="E151" s="204" t="s">
        <v>1003</v>
      </c>
      <c r="F151" s="205" t="s">
        <v>1004</v>
      </c>
      <c r="G151" s="206" t="s">
        <v>152</v>
      </c>
      <c r="H151" s="207">
        <v>1</v>
      </c>
      <c r="I151" s="208"/>
      <c r="J151" s="209">
        <f>ROUND(I151*H151,2)</f>
        <v>0</v>
      </c>
      <c r="K151" s="205" t="s">
        <v>153</v>
      </c>
      <c r="L151" s="62"/>
      <c r="M151" s="210" t="s">
        <v>22</v>
      </c>
      <c r="N151" s="211" t="s">
        <v>47</v>
      </c>
      <c r="O151" s="43"/>
      <c r="P151" s="212">
        <f>O151*H151</f>
        <v>0</v>
      </c>
      <c r="Q151" s="212">
        <v>0</v>
      </c>
      <c r="R151" s="212">
        <f>Q151*H151</f>
        <v>0</v>
      </c>
      <c r="S151" s="212">
        <v>0</v>
      </c>
      <c r="T151" s="213">
        <f>S151*H151</f>
        <v>0</v>
      </c>
      <c r="AR151" s="25" t="s">
        <v>154</v>
      </c>
      <c r="AT151" s="25" t="s">
        <v>149</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1005</v>
      </c>
    </row>
    <row r="152" spans="2:65" s="1" customFormat="1" ht="40.5">
      <c r="B152" s="42"/>
      <c r="C152" s="64"/>
      <c r="D152" s="215" t="s">
        <v>156</v>
      </c>
      <c r="E152" s="64"/>
      <c r="F152" s="216" t="s">
        <v>1006</v>
      </c>
      <c r="G152" s="64"/>
      <c r="H152" s="64"/>
      <c r="I152" s="173"/>
      <c r="J152" s="64"/>
      <c r="K152" s="64"/>
      <c r="L152" s="62"/>
      <c r="M152" s="217"/>
      <c r="N152" s="43"/>
      <c r="O152" s="43"/>
      <c r="P152" s="43"/>
      <c r="Q152" s="43"/>
      <c r="R152" s="43"/>
      <c r="S152" s="43"/>
      <c r="T152" s="79"/>
      <c r="AT152" s="25" t="s">
        <v>156</v>
      </c>
      <c r="AU152" s="25" t="s">
        <v>85</v>
      </c>
    </row>
    <row r="153" spans="2:65" s="12" customFormat="1" ht="13.5">
      <c r="B153" s="218"/>
      <c r="C153" s="219"/>
      <c r="D153" s="215" t="s">
        <v>158</v>
      </c>
      <c r="E153" s="220" t="s">
        <v>22</v>
      </c>
      <c r="F153" s="221" t="s">
        <v>581</v>
      </c>
      <c r="G153" s="219"/>
      <c r="H153" s="222" t="s">
        <v>22</v>
      </c>
      <c r="I153" s="223"/>
      <c r="J153" s="219"/>
      <c r="K153" s="219"/>
      <c r="L153" s="224"/>
      <c r="M153" s="225"/>
      <c r="N153" s="226"/>
      <c r="O153" s="226"/>
      <c r="P153" s="226"/>
      <c r="Q153" s="226"/>
      <c r="R153" s="226"/>
      <c r="S153" s="226"/>
      <c r="T153" s="227"/>
      <c r="AT153" s="228" t="s">
        <v>158</v>
      </c>
      <c r="AU153" s="228" t="s">
        <v>85</v>
      </c>
      <c r="AV153" s="12" t="s">
        <v>24</v>
      </c>
      <c r="AW153" s="12" t="s">
        <v>39</v>
      </c>
      <c r="AX153" s="12" t="s">
        <v>76</v>
      </c>
      <c r="AY153" s="228" t="s">
        <v>146</v>
      </c>
    </row>
    <row r="154" spans="2:65" s="12" customFormat="1" ht="13.5">
      <c r="B154" s="218"/>
      <c r="C154" s="219"/>
      <c r="D154" s="215" t="s">
        <v>158</v>
      </c>
      <c r="E154" s="220" t="s">
        <v>22</v>
      </c>
      <c r="F154" s="221" t="s">
        <v>1007</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3" customFormat="1" ht="13.5">
      <c r="B155" s="229"/>
      <c r="C155" s="230"/>
      <c r="D155" s="242" t="s">
        <v>158</v>
      </c>
      <c r="E155" s="252" t="s">
        <v>22</v>
      </c>
      <c r="F155" s="253" t="s">
        <v>24</v>
      </c>
      <c r="G155" s="230"/>
      <c r="H155" s="254">
        <v>1</v>
      </c>
      <c r="I155" s="234"/>
      <c r="J155" s="230"/>
      <c r="K155" s="230"/>
      <c r="L155" s="235"/>
      <c r="M155" s="236"/>
      <c r="N155" s="237"/>
      <c r="O155" s="237"/>
      <c r="P155" s="237"/>
      <c r="Q155" s="237"/>
      <c r="R155" s="237"/>
      <c r="S155" s="237"/>
      <c r="T155" s="238"/>
      <c r="AT155" s="239" t="s">
        <v>158</v>
      </c>
      <c r="AU155" s="239" t="s">
        <v>85</v>
      </c>
      <c r="AV155" s="13" t="s">
        <v>85</v>
      </c>
      <c r="AW155" s="13" t="s">
        <v>39</v>
      </c>
      <c r="AX155" s="13" t="s">
        <v>24</v>
      </c>
      <c r="AY155" s="239" t="s">
        <v>146</v>
      </c>
    </row>
    <row r="156" spans="2:65" s="1" customFormat="1" ht="22.5" customHeight="1">
      <c r="B156" s="42"/>
      <c r="C156" s="203" t="s">
        <v>207</v>
      </c>
      <c r="D156" s="203" t="s">
        <v>149</v>
      </c>
      <c r="E156" s="204" t="s">
        <v>1008</v>
      </c>
      <c r="F156" s="205" t="s">
        <v>1009</v>
      </c>
      <c r="G156" s="206" t="s">
        <v>152</v>
      </c>
      <c r="H156" s="207">
        <v>2</v>
      </c>
      <c r="I156" s="208"/>
      <c r="J156" s="209">
        <f>ROUND(I156*H156,2)</f>
        <v>0</v>
      </c>
      <c r="K156" s="205" t="s">
        <v>153</v>
      </c>
      <c r="L156" s="62"/>
      <c r="M156" s="210" t="s">
        <v>22</v>
      </c>
      <c r="N156" s="211" t="s">
        <v>47</v>
      </c>
      <c r="O156" s="43"/>
      <c r="P156" s="212">
        <f>O156*H156</f>
        <v>0</v>
      </c>
      <c r="Q156" s="212">
        <v>1.3334400000000001E-5</v>
      </c>
      <c r="R156" s="212">
        <f>Q156*H156</f>
        <v>2.6668800000000001E-5</v>
      </c>
      <c r="S156" s="212">
        <v>0</v>
      </c>
      <c r="T156" s="213">
        <f>S156*H156</f>
        <v>0</v>
      </c>
      <c r="AR156" s="25" t="s">
        <v>154</v>
      </c>
      <c r="AT156" s="25" t="s">
        <v>149</v>
      </c>
      <c r="AU156" s="25" t="s">
        <v>85</v>
      </c>
      <c r="AY156" s="25" t="s">
        <v>146</v>
      </c>
      <c r="BE156" s="214">
        <f>IF(N156="základní",J156,0)</f>
        <v>0</v>
      </c>
      <c r="BF156" s="214">
        <f>IF(N156="snížená",J156,0)</f>
        <v>0</v>
      </c>
      <c r="BG156" s="214">
        <f>IF(N156="zákl. přenesená",J156,0)</f>
        <v>0</v>
      </c>
      <c r="BH156" s="214">
        <f>IF(N156="sníž. přenesená",J156,0)</f>
        <v>0</v>
      </c>
      <c r="BI156" s="214">
        <f>IF(N156="nulová",J156,0)</f>
        <v>0</v>
      </c>
      <c r="BJ156" s="25" t="s">
        <v>24</v>
      </c>
      <c r="BK156" s="214">
        <f>ROUND(I156*H156,2)</f>
        <v>0</v>
      </c>
      <c r="BL156" s="25" t="s">
        <v>154</v>
      </c>
      <c r="BM156" s="25" t="s">
        <v>1010</v>
      </c>
    </row>
    <row r="157" spans="2:65" s="1" customFormat="1" ht="54">
      <c r="B157" s="42"/>
      <c r="C157" s="64"/>
      <c r="D157" s="215" t="s">
        <v>156</v>
      </c>
      <c r="E157" s="64"/>
      <c r="F157" s="216" t="s">
        <v>1011</v>
      </c>
      <c r="G157" s="64"/>
      <c r="H157" s="64"/>
      <c r="I157" s="173"/>
      <c r="J157" s="64"/>
      <c r="K157" s="64"/>
      <c r="L157" s="62"/>
      <c r="M157" s="217"/>
      <c r="N157" s="43"/>
      <c r="O157" s="43"/>
      <c r="P157" s="43"/>
      <c r="Q157" s="43"/>
      <c r="R157" s="43"/>
      <c r="S157" s="43"/>
      <c r="T157" s="79"/>
      <c r="AT157" s="25" t="s">
        <v>156</v>
      </c>
      <c r="AU157" s="25" t="s">
        <v>85</v>
      </c>
    </row>
    <row r="158" spans="2:65" s="12" customFormat="1" ht="13.5">
      <c r="B158" s="218"/>
      <c r="C158" s="219"/>
      <c r="D158" s="215" t="s">
        <v>158</v>
      </c>
      <c r="E158" s="220" t="s">
        <v>22</v>
      </c>
      <c r="F158" s="221" t="s">
        <v>581</v>
      </c>
      <c r="G158" s="219"/>
      <c r="H158" s="222" t="s">
        <v>22</v>
      </c>
      <c r="I158" s="223"/>
      <c r="J158" s="219"/>
      <c r="K158" s="219"/>
      <c r="L158" s="224"/>
      <c r="M158" s="225"/>
      <c r="N158" s="226"/>
      <c r="O158" s="226"/>
      <c r="P158" s="226"/>
      <c r="Q158" s="226"/>
      <c r="R158" s="226"/>
      <c r="S158" s="226"/>
      <c r="T158" s="227"/>
      <c r="AT158" s="228" t="s">
        <v>158</v>
      </c>
      <c r="AU158" s="228" t="s">
        <v>85</v>
      </c>
      <c r="AV158" s="12" t="s">
        <v>24</v>
      </c>
      <c r="AW158" s="12" t="s">
        <v>39</v>
      </c>
      <c r="AX158" s="12" t="s">
        <v>76</v>
      </c>
      <c r="AY158" s="228" t="s">
        <v>146</v>
      </c>
    </row>
    <row r="159" spans="2:65" s="13" customFormat="1" ht="13.5">
      <c r="B159" s="229"/>
      <c r="C159" s="230"/>
      <c r="D159" s="242" t="s">
        <v>158</v>
      </c>
      <c r="E159" s="252" t="s">
        <v>22</v>
      </c>
      <c r="F159" s="253" t="s">
        <v>85</v>
      </c>
      <c r="G159" s="230"/>
      <c r="H159" s="254">
        <v>2</v>
      </c>
      <c r="I159" s="234"/>
      <c r="J159" s="230"/>
      <c r="K159" s="230"/>
      <c r="L159" s="235"/>
      <c r="M159" s="236"/>
      <c r="N159" s="237"/>
      <c r="O159" s="237"/>
      <c r="P159" s="237"/>
      <c r="Q159" s="237"/>
      <c r="R159" s="237"/>
      <c r="S159" s="237"/>
      <c r="T159" s="238"/>
      <c r="AT159" s="239" t="s">
        <v>158</v>
      </c>
      <c r="AU159" s="239" t="s">
        <v>85</v>
      </c>
      <c r="AV159" s="13" t="s">
        <v>85</v>
      </c>
      <c r="AW159" s="13" t="s">
        <v>39</v>
      </c>
      <c r="AX159" s="13" t="s">
        <v>24</v>
      </c>
      <c r="AY159" s="239" t="s">
        <v>146</v>
      </c>
    </row>
    <row r="160" spans="2:65" s="1" customFormat="1" ht="31.5" customHeight="1">
      <c r="B160" s="42"/>
      <c r="C160" s="263" t="s">
        <v>211</v>
      </c>
      <c r="D160" s="263" t="s">
        <v>411</v>
      </c>
      <c r="E160" s="264" t="s">
        <v>1012</v>
      </c>
      <c r="F160" s="265" t="s">
        <v>1013</v>
      </c>
      <c r="G160" s="266" t="s">
        <v>152</v>
      </c>
      <c r="H160" s="267">
        <v>2</v>
      </c>
      <c r="I160" s="268"/>
      <c r="J160" s="269">
        <f>ROUND(I160*H160,2)</f>
        <v>0</v>
      </c>
      <c r="K160" s="265" t="s">
        <v>22</v>
      </c>
      <c r="L160" s="270"/>
      <c r="M160" s="271" t="s">
        <v>22</v>
      </c>
      <c r="N160" s="272" t="s">
        <v>47</v>
      </c>
      <c r="O160" s="43"/>
      <c r="P160" s="212">
        <f>O160*H160</f>
        <v>0</v>
      </c>
      <c r="Q160" s="212">
        <v>6.0000000000000001E-3</v>
      </c>
      <c r="R160" s="212">
        <f>Q160*H160</f>
        <v>1.2E-2</v>
      </c>
      <c r="S160" s="212">
        <v>0</v>
      </c>
      <c r="T160" s="213">
        <f>S160*H160</f>
        <v>0</v>
      </c>
      <c r="AR160" s="25" t="s">
        <v>193</v>
      </c>
      <c r="AT160" s="25" t="s">
        <v>411</v>
      </c>
      <c r="AU160" s="25" t="s">
        <v>85</v>
      </c>
      <c r="AY160" s="25" t="s">
        <v>146</v>
      </c>
      <c r="BE160" s="214">
        <f>IF(N160="základní",J160,0)</f>
        <v>0</v>
      </c>
      <c r="BF160" s="214">
        <f>IF(N160="snížená",J160,0)</f>
        <v>0</v>
      </c>
      <c r="BG160" s="214">
        <f>IF(N160="zákl. přenesená",J160,0)</f>
        <v>0</v>
      </c>
      <c r="BH160" s="214">
        <f>IF(N160="sníž. přenesená",J160,0)</f>
        <v>0</v>
      </c>
      <c r="BI160" s="214">
        <f>IF(N160="nulová",J160,0)</f>
        <v>0</v>
      </c>
      <c r="BJ160" s="25" t="s">
        <v>24</v>
      </c>
      <c r="BK160" s="214">
        <f>ROUND(I160*H160,2)</f>
        <v>0</v>
      </c>
      <c r="BL160" s="25" t="s">
        <v>154</v>
      </c>
      <c r="BM160" s="25" t="s">
        <v>1014</v>
      </c>
    </row>
    <row r="161" spans="2:65" s="1" customFormat="1" ht="40.5">
      <c r="B161" s="42"/>
      <c r="C161" s="64"/>
      <c r="D161" s="242" t="s">
        <v>166</v>
      </c>
      <c r="E161" s="64"/>
      <c r="F161" s="255" t="s">
        <v>1015</v>
      </c>
      <c r="G161" s="64"/>
      <c r="H161" s="64"/>
      <c r="I161" s="173"/>
      <c r="J161" s="64"/>
      <c r="K161" s="64"/>
      <c r="L161" s="62"/>
      <c r="M161" s="217"/>
      <c r="N161" s="43"/>
      <c r="O161" s="43"/>
      <c r="P161" s="43"/>
      <c r="Q161" s="43"/>
      <c r="R161" s="43"/>
      <c r="S161" s="43"/>
      <c r="T161" s="79"/>
      <c r="AT161" s="25" t="s">
        <v>166</v>
      </c>
      <c r="AU161" s="25" t="s">
        <v>85</v>
      </c>
    </row>
    <row r="162" spans="2:65" s="1" customFormat="1" ht="22.5" customHeight="1">
      <c r="B162" s="42"/>
      <c r="C162" s="203" t="s">
        <v>215</v>
      </c>
      <c r="D162" s="203" t="s">
        <v>149</v>
      </c>
      <c r="E162" s="204" t="s">
        <v>1016</v>
      </c>
      <c r="F162" s="205" t="s">
        <v>1017</v>
      </c>
      <c r="G162" s="206" t="s">
        <v>152</v>
      </c>
      <c r="H162" s="207">
        <v>1</v>
      </c>
      <c r="I162" s="208"/>
      <c r="J162" s="209">
        <f>ROUND(I162*H162,2)</f>
        <v>0</v>
      </c>
      <c r="K162" s="205" t="s">
        <v>153</v>
      </c>
      <c r="L162" s="62"/>
      <c r="M162" s="210" t="s">
        <v>22</v>
      </c>
      <c r="N162" s="211" t="s">
        <v>47</v>
      </c>
      <c r="O162" s="43"/>
      <c r="P162" s="212">
        <f>O162*H162</f>
        <v>0</v>
      </c>
      <c r="Q162" s="212">
        <v>1.162232E-3</v>
      </c>
      <c r="R162" s="212">
        <f>Q162*H162</f>
        <v>1.162232E-3</v>
      </c>
      <c r="S162" s="212">
        <v>0</v>
      </c>
      <c r="T162" s="213">
        <f>S162*H162</f>
        <v>0</v>
      </c>
      <c r="AR162" s="25" t="s">
        <v>154</v>
      </c>
      <c r="AT162" s="25" t="s">
        <v>149</v>
      </c>
      <c r="AU162" s="25" t="s">
        <v>85</v>
      </c>
      <c r="AY162" s="25" t="s">
        <v>146</v>
      </c>
      <c r="BE162" s="214">
        <f>IF(N162="základní",J162,0)</f>
        <v>0</v>
      </c>
      <c r="BF162" s="214">
        <f>IF(N162="snížená",J162,0)</f>
        <v>0</v>
      </c>
      <c r="BG162" s="214">
        <f>IF(N162="zákl. přenesená",J162,0)</f>
        <v>0</v>
      </c>
      <c r="BH162" s="214">
        <f>IF(N162="sníž. přenesená",J162,0)</f>
        <v>0</v>
      </c>
      <c r="BI162" s="214">
        <f>IF(N162="nulová",J162,0)</f>
        <v>0</v>
      </c>
      <c r="BJ162" s="25" t="s">
        <v>24</v>
      </c>
      <c r="BK162" s="214">
        <f>ROUND(I162*H162,2)</f>
        <v>0</v>
      </c>
      <c r="BL162" s="25" t="s">
        <v>154</v>
      </c>
      <c r="BM162" s="25" t="s">
        <v>1018</v>
      </c>
    </row>
    <row r="163" spans="2:65" s="1" customFormat="1" ht="81">
      <c r="B163" s="42"/>
      <c r="C163" s="64"/>
      <c r="D163" s="215" t="s">
        <v>156</v>
      </c>
      <c r="E163" s="64"/>
      <c r="F163" s="216" t="s">
        <v>1019</v>
      </c>
      <c r="G163" s="64"/>
      <c r="H163" s="64"/>
      <c r="I163" s="173"/>
      <c r="J163" s="64"/>
      <c r="K163" s="64"/>
      <c r="L163" s="62"/>
      <c r="M163" s="217"/>
      <c r="N163" s="43"/>
      <c r="O163" s="43"/>
      <c r="P163" s="43"/>
      <c r="Q163" s="43"/>
      <c r="R163" s="43"/>
      <c r="S163" s="43"/>
      <c r="T163" s="79"/>
      <c r="AT163" s="25" t="s">
        <v>156</v>
      </c>
      <c r="AU163" s="25" t="s">
        <v>85</v>
      </c>
    </row>
    <row r="164" spans="2:65" s="1" customFormat="1" ht="27">
      <c r="B164" s="42"/>
      <c r="C164" s="64"/>
      <c r="D164" s="215" t="s">
        <v>166</v>
      </c>
      <c r="E164" s="64"/>
      <c r="F164" s="216" t="s">
        <v>1020</v>
      </c>
      <c r="G164" s="64"/>
      <c r="H164" s="64"/>
      <c r="I164" s="173"/>
      <c r="J164" s="64"/>
      <c r="K164" s="64"/>
      <c r="L164" s="62"/>
      <c r="M164" s="217"/>
      <c r="N164" s="43"/>
      <c r="O164" s="43"/>
      <c r="P164" s="43"/>
      <c r="Q164" s="43"/>
      <c r="R164" s="43"/>
      <c r="S164" s="43"/>
      <c r="T164" s="79"/>
      <c r="AT164" s="25" t="s">
        <v>166</v>
      </c>
      <c r="AU164" s="25" t="s">
        <v>85</v>
      </c>
    </row>
    <row r="165" spans="2:65" s="12" customFormat="1" ht="13.5">
      <c r="B165" s="218"/>
      <c r="C165" s="219"/>
      <c r="D165" s="215" t="s">
        <v>158</v>
      </c>
      <c r="E165" s="220" t="s">
        <v>22</v>
      </c>
      <c r="F165" s="221" t="s">
        <v>581</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2" customFormat="1" ht="13.5">
      <c r="B166" s="218"/>
      <c r="C166" s="219"/>
      <c r="D166" s="215" t="s">
        <v>158</v>
      </c>
      <c r="E166" s="220" t="s">
        <v>22</v>
      </c>
      <c r="F166" s="221" t="s">
        <v>1021</v>
      </c>
      <c r="G166" s="219"/>
      <c r="H166" s="222" t="s">
        <v>22</v>
      </c>
      <c r="I166" s="223"/>
      <c r="J166" s="219"/>
      <c r="K166" s="219"/>
      <c r="L166" s="224"/>
      <c r="M166" s="225"/>
      <c r="N166" s="226"/>
      <c r="O166" s="226"/>
      <c r="P166" s="226"/>
      <c r="Q166" s="226"/>
      <c r="R166" s="226"/>
      <c r="S166" s="226"/>
      <c r="T166" s="227"/>
      <c r="AT166" s="228" t="s">
        <v>158</v>
      </c>
      <c r="AU166" s="228" t="s">
        <v>85</v>
      </c>
      <c r="AV166" s="12" t="s">
        <v>24</v>
      </c>
      <c r="AW166" s="12" t="s">
        <v>39</v>
      </c>
      <c r="AX166" s="12" t="s">
        <v>76</v>
      </c>
      <c r="AY166" s="228" t="s">
        <v>146</v>
      </c>
    </row>
    <row r="167" spans="2:65" s="13" customFormat="1" ht="13.5">
      <c r="B167" s="229"/>
      <c r="C167" s="230"/>
      <c r="D167" s="215" t="s">
        <v>158</v>
      </c>
      <c r="E167" s="231" t="s">
        <v>22</v>
      </c>
      <c r="F167" s="232" t="s">
        <v>24</v>
      </c>
      <c r="G167" s="230"/>
      <c r="H167" s="233">
        <v>1</v>
      </c>
      <c r="I167" s="234"/>
      <c r="J167" s="230"/>
      <c r="K167" s="230"/>
      <c r="L167" s="235"/>
      <c r="M167" s="236"/>
      <c r="N167" s="237"/>
      <c r="O167" s="237"/>
      <c r="P167" s="237"/>
      <c r="Q167" s="237"/>
      <c r="R167" s="237"/>
      <c r="S167" s="237"/>
      <c r="T167" s="238"/>
      <c r="AT167" s="239" t="s">
        <v>158</v>
      </c>
      <c r="AU167" s="239" t="s">
        <v>85</v>
      </c>
      <c r="AV167" s="13" t="s">
        <v>85</v>
      </c>
      <c r="AW167" s="13" t="s">
        <v>39</v>
      </c>
      <c r="AX167" s="13" t="s">
        <v>24</v>
      </c>
      <c r="AY167" s="239" t="s">
        <v>146</v>
      </c>
    </row>
    <row r="168" spans="2:65" s="11" customFormat="1" ht="29.85" customHeight="1">
      <c r="B168" s="186"/>
      <c r="C168" s="187"/>
      <c r="D168" s="200" t="s">
        <v>75</v>
      </c>
      <c r="E168" s="201" t="s">
        <v>828</v>
      </c>
      <c r="F168" s="201" t="s">
        <v>829</v>
      </c>
      <c r="G168" s="187"/>
      <c r="H168" s="187"/>
      <c r="I168" s="190"/>
      <c r="J168" s="202">
        <f>BK168</f>
        <v>0</v>
      </c>
      <c r="K168" s="187"/>
      <c r="L168" s="192"/>
      <c r="M168" s="193"/>
      <c r="N168" s="194"/>
      <c r="O168" s="194"/>
      <c r="P168" s="195">
        <f>SUM(P169:P181)</f>
        <v>0</v>
      </c>
      <c r="Q168" s="194"/>
      <c r="R168" s="195">
        <f>SUM(R169:R181)</f>
        <v>0</v>
      </c>
      <c r="S168" s="194"/>
      <c r="T168" s="196">
        <f>SUM(T169:T181)</f>
        <v>0.79899999999999993</v>
      </c>
      <c r="AR168" s="197" t="s">
        <v>24</v>
      </c>
      <c r="AT168" s="198" t="s">
        <v>75</v>
      </c>
      <c r="AU168" s="198" t="s">
        <v>24</v>
      </c>
      <c r="AY168" s="197" t="s">
        <v>146</v>
      </c>
      <c r="BK168" s="199">
        <f>SUM(BK169:BK181)</f>
        <v>0</v>
      </c>
    </row>
    <row r="169" spans="2:65" s="1" customFormat="1" ht="22.5" customHeight="1">
      <c r="B169" s="42"/>
      <c r="C169" s="203" t="s">
        <v>220</v>
      </c>
      <c r="D169" s="203" t="s">
        <v>149</v>
      </c>
      <c r="E169" s="204" t="s">
        <v>1022</v>
      </c>
      <c r="F169" s="205" t="s">
        <v>1023</v>
      </c>
      <c r="G169" s="206" t="s">
        <v>152</v>
      </c>
      <c r="H169" s="207">
        <v>1</v>
      </c>
      <c r="I169" s="208"/>
      <c r="J169" s="209">
        <f>ROUND(I169*H169,2)</f>
        <v>0</v>
      </c>
      <c r="K169" s="205" t="s">
        <v>153</v>
      </c>
      <c r="L169" s="62"/>
      <c r="M169" s="210" t="s">
        <v>22</v>
      </c>
      <c r="N169" s="211" t="s">
        <v>47</v>
      </c>
      <c r="O169" s="43"/>
      <c r="P169" s="212">
        <f>O169*H169</f>
        <v>0</v>
      </c>
      <c r="Q169" s="212">
        <v>0</v>
      </c>
      <c r="R169" s="212">
        <f>Q169*H169</f>
        <v>0</v>
      </c>
      <c r="S169" s="212">
        <v>0.48199999999999998</v>
      </c>
      <c r="T169" s="213">
        <f>S169*H169</f>
        <v>0.48199999999999998</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1024</v>
      </c>
    </row>
    <row r="170" spans="2:65" s="1" customFormat="1" ht="67.5">
      <c r="B170" s="42"/>
      <c r="C170" s="64"/>
      <c r="D170" s="215" t="s">
        <v>156</v>
      </c>
      <c r="E170" s="64"/>
      <c r="F170" s="216" t="s">
        <v>1025</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581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1026</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3" customFormat="1" ht="13.5">
      <c r="B173" s="229"/>
      <c r="C173" s="230"/>
      <c r="D173" s="242" t="s">
        <v>158</v>
      </c>
      <c r="E173" s="252" t="s">
        <v>22</v>
      </c>
      <c r="F173" s="253" t="s">
        <v>24</v>
      </c>
      <c r="G173" s="230"/>
      <c r="H173" s="254">
        <v>1</v>
      </c>
      <c r="I173" s="234"/>
      <c r="J173" s="230"/>
      <c r="K173" s="230"/>
      <c r="L173" s="235"/>
      <c r="M173" s="236"/>
      <c r="N173" s="237"/>
      <c r="O173" s="237"/>
      <c r="P173" s="237"/>
      <c r="Q173" s="237"/>
      <c r="R173" s="237"/>
      <c r="S173" s="237"/>
      <c r="T173" s="238"/>
      <c r="AT173" s="239" t="s">
        <v>158</v>
      </c>
      <c r="AU173" s="239" t="s">
        <v>85</v>
      </c>
      <c r="AV173" s="13" t="s">
        <v>85</v>
      </c>
      <c r="AW173" s="13" t="s">
        <v>39</v>
      </c>
      <c r="AX173" s="13" t="s">
        <v>24</v>
      </c>
      <c r="AY173" s="239" t="s">
        <v>146</v>
      </c>
    </row>
    <row r="174" spans="2:65" s="1" customFormat="1" ht="22.5" customHeight="1">
      <c r="B174" s="42"/>
      <c r="C174" s="203" t="s">
        <v>10</v>
      </c>
      <c r="D174" s="203" t="s">
        <v>149</v>
      </c>
      <c r="E174" s="204" t="s">
        <v>1027</v>
      </c>
      <c r="F174" s="205" t="s">
        <v>1028</v>
      </c>
      <c r="G174" s="206" t="s">
        <v>152</v>
      </c>
      <c r="H174" s="207">
        <v>1</v>
      </c>
      <c r="I174" s="208"/>
      <c r="J174" s="209">
        <f>ROUND(I174*H174,2)</f>
        <v>0</v>
      </c>
      <c r="K174" s="205" t="s">
        <v>153</v>
      </c>
      <c r="L174" s="62"/>
      <c r="M174" s="210" t="s">
        <v>22</v>
      </c>
      <c r="N174" s="211" t="s">
        <v>47</v>
      </c>
      <c r="O174" s="43"/>
      <c r="P174" s="212">
        <f>O174*H174</f>
        <v>0</v>
      </c>
      <c r="Q174" s="212">
        <v>0</v>
      </c>
      <c r="R174" s="212">
        <f>Q174*H174</f>
        <v>0</v>
      </c>
      <c r="S174" s="212">
        <v>8.6999999999999994E-2</v>
      </c>
      <c r="T174" s="213">
        <f>S174*H174</f>
        <v>8.6999999999999994E-2</v>
      </c>
      <c r="AR174" s="25" t="s">
        <v>154</v>
      </c>
      <c r="AT174" s="25" t="s">
        <v>149</v>
      </c>
      <c r="AU174" s="25" t="s">
        <v>85</v>
      </c>
      <c r="AY174" s="25" t="s">
        <v>146</v>
      </c>
      <c r="BE174" s="214">
        <f>IF(N174="základní",J174,0)</f>
        <v>0</v>
      </c>
      <c r="BF174" s="214">
        <f>IF(N174="snížená",J174,0)</f>
        <v>0</v>
      </c>
      <c r="BG174" s="214">
        <f>IF(N174="zákl. přenesená",J174,0)</f>
        <v>0</v>
      </c>
      <c r="BH174" s="214">
        <f>IF(N174="sníž. přenesená",J174,0)</f>
        <v>0</v>
      </c>
      <c r="BI174" s="214">
        <f>IF(N174="nulová",J174,0)</f>
        <v>0</v>
      </c>
      <c r="BJ174" s="25" t="s">
        <v>24</v>
      </c>
      <c r="BK174" s="214">
        <f>ROUND(I174*H174,2)</f>
        <v>0</v>
      </c>
      <c r="BL174" s="25" t="s">
        <v>154</v>
      </c>
      <c r="BM174" s="25" t="s">
        <v>1029</v>
      </c>
    </row>
    <row r="175" spans="2:65" s="1" customFormat="1" ht="67.5">
      <c r="B175" s="42"/>
      <c r="C175" s="64"/>
      <c r="D175" s="215" t="s">
        <v>156</v>
      </c>
      <c r="E175" s="64"/>
      <c r="F175" s="216" t="s">
        <v>1030</v>
      </c>
      <c r="G175" s="64"/>
      <c r="H175" s="64"/>
      <c r="I175" s="173"/>
      <c r="J175" s="64"/>
      <c r="K175" s="64"/>
      <c r="L175" s="62"/>
      <c r="M175" s="217"/>
      <c r="N175" s="43"/>
      <c r="O175" s="43"/>
      <c r="P175" s="43"/>
      <c r="Q175" s="43"/>
      <c r="R175" s="43"/>
      <c r="S175" s="43"/>
      <c r="T175" s="79"/>
      <c r="AT175" s="25" t="s">
        <v>156</v>
      </c>
      <c r="AU175" s="25" t="s">
        <v>85</v>
      </c>
    </row>
    <row r="176" spans="2:65" s="12" customFormat="1" ht="13.5">
      <c r="B176" s="218"/>
      <c r="C176" s="219"/>
      <c r="D176" s="215" t="s">
        <v>158</v>
      </c>
      <c r="E176" s="220" t="s">
        <v>22</v>
      </c>
      <c r="F176" s="221" t="s">
        <v>581</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3" customFormat="1" ht="13.5">
      <c r="B177" s="229"/>
      <c r="C177" s="230"/>
      <c r="D177" s="242" t="s">
        <v>158</v>
      </c>
      <c r="E177" s="252" t="s">
        <v>22</v>
      </c>
      <c r="F177" s="253" t="s">
        <v>24</v>
      </c>
      <c r="G177" s="230"/>
      <c r="H177" s="254">
        <v>1</v>
      </c>
      <c r="I177" s="234"/>
      <c r="J177" s="230"/>
      <c r="K177" s="230"/>
      <c r="L177" s="235"/>
      <c r="M177" s="236"/>
      <c r="N177" s="237"/>
      <c r="O177" s="237"/>
      <c r="P177" s="237"/>
      <c r="Q177" s="237"/>
      <c r="R177" s="237"/>
      <c r="S177" s="237"/>
      <c r="T177" s="238"/>
      <c r="AT177" s="239" t="s">
        <v>158</v>
      </c>
      <c r="AU177" s="239" t="s">
        <v>85</v>
      </c>
      <c r="AV177" s="13" t="s">
        <v>85</v>
      </c>
      <c r="AW177" s="13" t="s">
        <v>39</v>
      </c>
      <c r="AX177" s="13" t="s">
        <v>24</v>
      </c>
      <c r="AY177" s="239" t="s">
        <v>146</v>
      </c>
    </row>
    <row r="178" spans="2:65" s="1" customFormat="1" ht="22.5" customHeight="1">
      <c r="B178" s="42"/>
      <c r="C178" s="203" t="s">
        <v>229</v>
      </c>
      <c r="D178" s="203" t="s">
        <v>149</v>
      </c>
      <c r="E178" s="204" t="s">
        <v>1031</v>
      </c>
      <c r="F178" s="205" t="s">
        <v>1032</v>
      </c>
      <c r="G178" s="206" t="s">
        <v>152</v>
      </c>
      <c r="H178" s="207">
        <v>1</v>
      </c>
      <c r="I178" s="208"/>
      <c r="J178" s="209">
        <f>ROUND(I178*H178,2)</f>
        <v>0</v>
      </c>
      <c r="K178" s="205" t="s">
        <v>22</v>
      </c>
      <c r="L178" s="62"/>
      <c r="M178" s="210" t="s">
        <v>22</v>
      </c>
      <c r="N178" s="211" t="s">
        <v>47</v>
      </c>
      <c r="O178" s="43"/>
      <c r="P178" s="212">
        <f>O178*H178</f>
        <v>0</v>
      </c>
      <c r="Q178" s="212">
        <v>0</v>
      </c>
      <c r="R178" s="212">
        <f>Q178*H178</f>
        <v>0</v>
      </c>
      <c r="S178" s="212">
        <v>0.23</v>
      </c>
      <c r="T178" s="213">
        <f>S178*H178</f>
        <v>0.23</v>
      </c>
      <c r="AR178" s="25" t="s">
        <v>154</v>
      </c>
      <c r="AT178" s="25" t="s">
        <v>149</v>
      </c>
      <c r="AU178" s="25" t="s">
        <v>85</v>
      </c>
      <c r="AY178" s="25" t="s">
        <v>146</v>
      </c>
      <c r="BE178" s="214">
        <f>IF(N178="základní",J178,0)</f>
        <v>0</v>
      </c>
      <c r="BF178" s="214">
        <f>IF(N178="snížená",J178,0)</f>
        <v>0</v>
      </c>
      <c r="BG178" s="214">
        <f>IF(N178="zákl. přenesená",J178,0)</f>
        <v>0</v>
      </c>
      <c r="BH178" s="214">
        <f>IF(N178="sníž. přenesená",J178,0)</f>
        <v>0</v>
      </c>
      <c r="BI178" s="214">
        <f>IF(N178="nulová",J178,0)</f>
        <v>0</v>
      </c>
      <c r="BJ178" s="25" t="s">
        <v>24</v>
      </c>
      <c r="BK178" s="214">
        <f>ROUND(I178*H178,2)</f>
        <v>0</v>
      </c>
      <c r="BL178" s="25" t="s">
        <v>154</v>
      </c>
      <c r="BM178" s="25" t="s">
        <v>1033</v>
      </c>
    </row>
    <row r="179" spans="2:65" s="12" customFormat="1" ht="13.5">
      <c r="B179" s="218"/>
      <c r="C179" s="219"/>
      <c r="D179" s="215" t="s">
        <v>158</v>
      </c>
      <c r="E179" s="220" t="s">
        <v>22</v>
      </c>
      <c r="F179" s="221" t="s">
        <v>581</v>
      </c>
      <c r="G179" s="219"/>
      <c r="H179" s="222" t="s">
        <v>22</v>
      </c>
      <c r="I179" s="223"/>
      <c r="J179" s="219"/>
      <c r="K179" s="219"/>
      <c r="L179" s="224"/>
      <c r="M179" s="225"/>
      <c r="N179" s="226"/>
      <c r="O179" s="226"/>
      <c r="P179" s="226"/>
      <c r="Q179" s="226"/>
      <c r="R179" s="226"/>
      <c r="S179" s="226"/>
      <c r="T179" s="227"/>
      <c r="AT179" s="228" t="s">
        <v>158</v>
      </c>
      <c r="AU179" s="228" t="s">
        <v>85</v>
      </c>
      <c r="AV179" s="12" t="s">
        <v>24</v>
      </c>
      <c r="AW179" s="12" t="s">
        <v>39</v>
      </c>
      <c r="AX179" s="12" t="s">
        <v>76</v>
      </c>
      <c r="AY179" s="228" t="s">
        <v>146</v>
      </c>
    </row>
    <row r="180" spans="2:65" s="12" customFormat="1" ht="13.5">
      <c r="B180" s="218"/>
      <c r="C180" s="219"/>
      <c r="D180" s="215" t="s">
        <v>158</v>
      </c>
      <c r="E180" s="220" t="s">
        <v>22</v>
      </c>
      <c r="F180" s="221" t="s">
        <v>1007</v>
      </c>
      <c r="G180" s="219"/>
      <c r="H180" s="222" t="s">
        <v>22</v>
      </c>
      <c r="I180" s="223"/>
      <c r="J180" s="219"/>
      <c r="K180" s="219"/>
      <c r="L180" s="224"/>
      <c r="M180" s="225"/>
      <c r="N180" s="226"/>
      <c r="O180" s="226"/>
      <c r="P180" s="226"/>
      <c r="Q180" s="226"/>
      <c r="R180" s="226"/>
      <c r="S180" s="226"/>
      <c r="T180" s="227"/>
      <c r="AT180" s="228" t="s">
        <v>158</v>
      </c>
      <c r="AU180" s="228" t="s">
        <v>85</v>
      </c>
      <c r="AV180" s="12" t="s">
        <v>24</v>
      </c>
      <c r="AW180" s="12" t="s">
        <v>39</v>
      </c>
      <c r="AX180" s="12" t="s">
        <v>76</v>
      </c>
      <c r="AY180" s="228" t="s">
        <v>146</v>
      </c>
    </row>
    <row r="181" spans="2:65" s="13" customFormat="1" ht="13.5">
      <c r="B181" s="229"/>
      <c r="C181" s="230"/>
      <c r="D181" s="215" t="s">
        <v>158</v>
      </c>
      <c r="E181" s="231" t="s">
        <v>22</v>
      </c>
      <c r="F181" s="232" t="s">
        <v>24</v>
      </c>
      <c r="G181" s="230"/>
      <c r="H181" s="233">
        <v>1</v>
      </c>
      <c r="I181" s="234"/>
      <c r="J181" s="230"/>
      <c r="K181" s="230"/>
      <c r="L181" s="235"/>
      <c r="M181" s="236"/>
      <c r="N181" s="237"/>
      <c r="O181" s="237"/>
      <c r="P181" s="237"/>
      <c r="Q181" s="237"/>
      <c r="R181" s="237"/>
      <c r="S181" s="237"/>
      <c r="T181" s="238"/>
      <c r="AT181" s="239" t="s">
        <v>158</v>
      </c>
      <c r="AU181" s="239" t="s">
        <v>85</v>
      </c>
      <c r="AV181" s="13" t="s">
        <v>85</v>
      </c>
      <c r="AW181" s="13" t="s">
        <v>39</v>
      </c>
      <c r="AX181" s="13" t="s">
        <v>24</v>
      </c>
      <c r="AY181" s="239" t="s">
        <v>146</v>
      </c>
    </row>
    <row r="182" spans="2:65" s="11" customFormat="1" ht="29.85" customHeight="1">
      <c r="B182" s="186"/>
      <c r="C182" s="187"/>
      <c r="D182" s="200" t="s">
        <v>75</v>
      </c>
      <c r="E182" s="201" t="s">
        <v>854</v>
      </c>
      <c r="F182" s="201" t="s">
        <v>855</v>
      </c>
      <c r="G182" s="187"/>
      <c r="H182" s="187"/>
      <c r="I182" s="190"/>
      <c r="J182" s="202">
        <f>BK182</f>
        <v>0</v>
      </c>
      <c r="K182" s="187"/>
      <c r="L182" s="192"/>
      <c r="M182" s="193"/>
      <c r="N182" s="194"/>
      <c r="O182" s="194"/>
      <c r="P182" s="195">
        <f>SUM(P183:P219)</f>
        <v>0</v>
      </c>
      <c r="Q182" s="194"/>
      <c r="R182" s="195">
        <f>SUM(R183:R219)</f>
        <v>0</v>
      </c>
      <c r="S182" s="194"/>
      <c r="T182" s="196">
        <f>SUM(T183:T219)</f>
        <v>0</v>
      </c>
      <c r="AR182" s="197" t="s">
        <v>24</v>
      </c>
      <c r="AT182" s="198" t="s">
        <v>75</v>
      </c>
      <c r="AU182" s="198" t="s">
        <v>24</v>
      </c>
      <c r="AY182" s="197" t="s">
        <v>146</v>
      </c>
      <c r="BK182" s="199">
        <f>SUM(BK183:BK219)</f>
        <v>0</v>
      </c>
    </row>
    <row r="183" spans="2:65" s="1" customFormat="1" ht="31.5" customHeight="1">
      <c r="B183" s="42"/>
      <c r="C183" s="203" t="s">
        <v>233</v>
      </c>
      <c r="D183" s="203" t="s">
        <v>149</v>
      </c>
      <c r="E183" s="204" t="s">
        <v>913</v>
      </c>
      <c r="F183" s="205" t="s">
        <v>914</v>
      </c>
      <c r="G183" s="206" t="s">
        <v>264</v>
      </c>
      <c r="H183" s="207">
        <v>0.79900000000000004</v>
      </c>
      <c r="I183" s="208"/>
      <c r="J183" s="209">
        <f>ROUND(I183*H183,2)</f>
        <v>0</v>
      </c>
      <c r="K183" s="205" t="s">
        <v>153</v>
      </c>
      <c r="L183" s="62"/>
      <c r="M183" s="210" t="s">
        <v>22</v>
      </c>
      <c r="N183" s="211" t="s">
        <v>47</v>
      </c>
      <c r="O183" s="43"/>
      <c r="P183" s="212">
        <f>O183*H183</f>
        <v>0</v>
      </c>
      <c r="Q183" s="212">
        <v>0</v>
      </c>
      <c r="R183" s="212">
        <f>Q183*H183</f>
        <v>0</v>
      </c>
      <c r="S183" s="212">
        <v>0</v>
      </c>
      <c r="T183" s="213">
        <f>S183*H183</f>
        <v>0</v>
      </c>
      <c r="AR183" s="25" t="s">
        <v>154</v>
      </c>
      <c r="AT183" s="25" t="s">
        <v>149</v>
      </c>
      <c r="AU183" s="25" t="s">
        <v>85</v>
      </c>
      <c r="AY183" s="25" t="s">
        <v>146</v>
      </c>
      <c r="BE183" s="214">
        <f>IF(N183="základní",J183,0)</f>
        <v>0</v>
      </c>
      <c r="BF183" s="214">
        <f>IF(N183="snížená",J183,0)</f>
        <v>0</v>
      </c>
      <c r="BG183" s="214">
        <f>IF(N183="zákl. přenesená",J183,0)</f>
        <v>0</v>
      </c>
      <c r="BH183" s="214">
        <f>IF(N183="sníž. přenesená",J183,0)</f>
        <v>0</v>
      </c>
      <c r="BI183" s="214">
        <f>IF(N183="nulová",J183,0)</f>
        <v>0</v>
      </c>
      <c r="BJ183" s="25" t="s">
        <v>24</v>
      </c>
      <c r="BK183" s="214">
        <f>ROUND(I183*H183,2)</f>
        <v>0</v>
      </c>
      <c r="BL183" s="25" t="s">
        <v>154</v>
      </c>
      <c r="BM183" s="25" t="s">
        <v>1034</v>
      </c>
    </row>
    <row r="184" spans="2:65" s="1" customFormat="1" ht="67.5">
      <c r="B184" s="42"/>
      <c r="C184" s="64"/>
      <c r="D184" s="215" t="s">
        <v>156</v>
      </c>
      <c r="E184" s="64"/>
      <c r="F184" s="216" t="s">
        <v>916</v>
      </c>
      <c r="G184" s="64"/>
      <c r="H184" s="64"/>
      <c r="I184" s="173"/>
      <c r="J184" s="64"/>
      <c r="K184" s="64"/>
      <c r="L184" s="62"/>
      <c r="M184" s="217"/>
      <c r="N184" s="43"/>
      <c r="O184" s="43"/>
      <c r="P184" s="43"/>
      <c r="Q184" s="43"/>
      <c r="R184" s="43"/>
      <c r="S184" s="43"/>
      <c r="T184" s="79"/>
      <c r="AT184" s="25" t="s">
        <v>156</v>
      </c>
      <c r="AU184" s="25" t="s">
        <v>85</v>
      </c>
    </row>
    <row r="185" spans="2:65" s="12" customFormat="1" ht="13.5">
      <c r="B185" s="218"/>
      <c r="C185" s="219"/>
      <c r="D185" s="215" t="s">
        <v>158</v>
      </c>
      <c r="E185" s="220" t="s">
        <v>22</v>
      </c>
      <c r="F185" s="221" t="s">
        <v>890</v>
      </c>
      <c r="G185" s="219"/>
      <c r="H185" s="222" t="s">
        <v>22</v>
      </c>
      <c r="I185" s="223"/>
      <c r="J185" s="219"/>
      <c r="K185" s="219"/>
      <c r="L185" s="224"/>
      <c r="M185" s="225"/>
      <c r="N185" s="226"/>
      <c r="O185" s="226"/>
      <c r="P185" s="226"/>
      <c r="Q185" s="226"/>
      <c r="R185" s="226"/>
      <c r="S185" s="226"/>
      <c r="T185" s="227"/>
      <c r="AT185" s="228" t="s">
        <v>158</v>
      </c>
      <c r="AU185" s="228" t="s">
        <v>85</v>
      </c>
      <c r="AV185" s="12" t="s">
        <v>24</v>
      </c>
      <c r="AW185" s="12" t="s">
        <v>39</v>
      </c>
      <c r="AX185" s="12" t="s">
        <v>76</v>
      </c>
      <c r="AY185" s="228" t="s">
        <v>146</v>
      </c>
    </row>
    <row r="186" spans="2:65" s="12" customFormat="1" ht="13.5">
      <c r="B186" s="218"/>
      <c r="C186" s="219"/>
      <c r="D186" s="215" t="s">
        <v>158</v>
      </c>
      <c r="E186" s="220" t="s">
        <v>22</v>
      </c>
      <c r="F186" s="221" t="s">
        <v>1035</v>
      </c>
      <c r="G186" s="219"/>
      <c r="H186" s="222" t="s">
        <v>22</v>
      </c>
      <c r="I186" s="223"/>
      <c r="J186" s="219"/>
      <c r="K186" s="219"/>
      <c r="L186" s="224"/>
      <c r="M186" s="225"/>
      <c r="N186" s="226"/>
      <c r="O186" s="226"/>
      <c r="P186" s="226"/>
      <c r="Q186" s="226"/>
      <c r="R186" s="226"/>
      <c r="S186" s="226"/>
      <c r="T186" s="227"/>
      <c r="AT186" s="228" t="s">
        <v>158</v>
      </c>
      <c r="AU186" s="228" t="s">
        <v>85</v>
      </c>
      <c r="AV186" s="12" t="s">
        <v>24</v>
      </c>
      <c r="AW186" s="12" t="s">
        <v>39</v>
      </c>
      <c r="AX186" s="12" t="s">
        <v>76</v>
      </c>
      <c r="AY186" s="228" t="s">
        <v>146</v>
      </c>
    </row>
    <row r="187" spans="2:65" s="13" customFormat="1" ht="13.5">
      <c r="B187" s="229"/>
      <c r="C187" s="230"/>
      <c r="D187" s="215" t="s">
        <v>158</v>
      </c>
      <c r="E187" s="231" t="s">
        <v>22</v>
      </c>
      <c r="F187" s="232" t="s">
        <v>1036</v>
      </c>
      <c r="G187" s="230"/>
      <c r="H187" s="233">
        <v>0.48199999999999998</v>
      </c>
      <c r="I187" s="234"/>
      <c r="J187" s="230"/>
      <c r="K187" s="230"/>
      <c r="L187" s="235"/>
      <c r="M187" s="236"/>
      <c r="N187" s="237"/>
      <c r="O187" s="237"/>
      <c r="P187" s="237"/>
      <c r="Q187" s="237"/>
      <c r="R187" s="237"/>
      <c r="S187" s="237"/>
      <c r="T187" s="238"/>
      <c r="AT187" s="239" t="s">
        <v>158</v>
      </c>
      <c r="AU187" s="239" t="s">
        <v>85</v>
      </c>
      <c r="AV187" s="13" t="s">
        <v>85</v>
      </c>
      <c r="AW187" s="13" t="s">
        <v>39</v>
      </c>
      <c r="AX187" s="13" t="s">
        <v>76</v>
      </c>
      <c r="AY187" s="239" t="s">
        <v>146</v>
      </c>
    </row>
    <row r="188" spans="2:65" s="12" customFormat="1" ht="13.5">
      <c r="B188" s="218"/>
      <c r="C188" s="219"/>
      <c r="D188" s="215" t="s">
        <v>158</v>
      </c>
      <c r="E188" s="220" t="s">
        <v>22</v>
      </c>
      <c r="F188" s="221" t="s">
        <v>1037</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3" customFormat="1" ht="13.5">
      <c r="B189" s="229"/>
      <c r="C189" s="230"/>
      <c r="D189" s="215" t="s">
        <v>158</v>
      </c>
      <c r="E189" s="231" t="s">
        <v>22</v>
      </c>
      <c r="F189" s="232" t="s">
        <v>1038</v>
      </c>
      <c r="G189" s="230"/>
      <c r="H189" s="233">
        <v>0.23</v>
      </c>
      <c r="I189" s="234"/>
      <c r="J189" s="230"/>
      <c r="K189" s="230"/>
      <c r="L189" s="235"/>
      <c r="M189" s="236"/>
      <c r="N189" s="237"/>
      <c r="O189" s="237"/>
      <c r="P189" s="237"/>
      <c r="Q189" s="237"/>
      <c r="R189" s="237"/>
      <c r="S189" s="237"/>
      <c r="T189" s="238"/>
      <c r="AT189" s="239" t="s">
        <v>158</v>
      </c>
      <c r="AU189" s="239" t="s">
        <v>85</v>
      </c>
      <c r="AV189" s="13" t="s">
        <v>85</v>
      </c>
      <c r="AW189" s="13" t="s">
        <v>39</v>
      </c>
      <c r="AX189" s="13" t="s">
        <v>76</v>
      </c>
      <c r="AY189" s="239" t="s">
        <v>146</v>
      </c>
    </row>
    <row r="190" spans="2:65" s="15" customFormat="1" ht="13.5">
      <c r="B190" s="276"/>
      <c r="C190" s="277"/>
      <c r="D190" s="215" t="s">
        <v>158</v>
      </c>
      <c r="E190" s="278" t="s">
        <v>22</v>
      </c>
      <c r="F190" s="279" t="s">
        <v>814</v>
      </c>
      <c r="G190" s="277"/>
      <c r="H190" s="280">
        <v>0.71199999999999997</v>
      </c>
      <c r="I190" s="281"/>
      <c r="J190" s="277"/>
      <c r="K190" s="277"/>
      <c r="L190" s="282"/>
      <c r="M190" s="283"/>
      <c r="N190" s="284"/>
      <c r="O190" s="284"/>
      <c r="P190" s="284"/>
      <c r="Q190" s="284"/>
      <c r="R190" s="284"/>
      <c r="S190" s="284"/>
      <c r="T190" s="285"/>
      <c r="AT190" s="286" t="s">
        <v>158</v>
      </c>
      <c r="AU190" s="286" t="s">
        <v>85</v>
      </c>
      <c r="AV190" s="15" t="s">
        <v>169</v>
      </c>
      <c r="AW190" s="15" t="s">
        <v>39</v>
      </c>
      <c r="AX190" s="15" t="s">
        <v>76</v>
      </c>
      <c r="AY190" s="286" t="s">
        <v>146</v>
      </c>
    </row>
    <row r="191" spans="2:65" s="12" customFormat="1" ht="13.5">
      <c r="B191" s="218"/>
      <c r="C191" s="219"/>
      <c r="D191" s="215" t="s">
        <v>158</v>
      </c>
      <c r="E191" s="220" t="s">
        <v>22</v>
      </c>
      <c r="F191" s="221" t="s">
        <v>894</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2" customFormat="1" ht="13.5">
      <c r="B192" s="218"/>
      <c r="C192" s="219"/>
      <c r="D192" s="215" t="s">
        <v>158</v>
      </c>
      <c r="E192" s="220" t="s">
        <v>22</v>
      </c>
      <c r="F192" s="221" t="s">
        <v>876</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2" customFormat="1" ht="13.5">
      <c r="B193" s="218"/>
      <c r="C193" s="219"/>
      <c r="D193" s="215" t="s">
        <v>158</v>
      </c>
      <c r="E193" s="220" t="s">
        <v>22</v>
      </c>
      <c r="F193" s="221" t="s">
        <v>1039</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3" customFormat="1" ht="13.5">
      <c r="B194" s="229"/>
      <c r="C194" s="230"/>
      <c r="D194" s="215" t="s">
        <v>158</v>
      </c>
      <c r="E194" s="231" t="s">
        <v>22</v>
      </c>
      <c r="F194" s="232" t="s">
        <v>1040</v>
      </c>
      <c r="G194" s="230"/>
      <c r="H194" s="233">
        <v>8.6999999999999994E-2</v>
      </c>
      <c r="I194" s="234"/>
      <c r="J194" s="230"/>
      <c r="K194" s="230"/>
      <c r="L194" s="235"/>
      <c r="M194" s="236"/>
      <c r="N194" s="237"/>
      <c r="O194" s="237"/>
      <c r="P194" s="237"/>
      <c r="Q194" s="237"/>
      <c r="R194" s="237"/>
      <c r="S194" s="237"/>
      <c r="T194" s="238"/>
      <c r="AT194" s="239" t="s">
        <v>158</v>
      </c>
      <c r="AU194" s="239" t="s">
        <v>85</v>
      </c>
      <c r="AV194" s="13" t="s">
        <v>85</v>
      </c>
      <c r="AW194" s="13" t="s">
        <v>39</v>
      </c>
      <c r="AX194" s="13" t="s">
        <v>76</v>
      </c>
      <c r="AY194" s="239" t="s">
        <v>146</v>
      </c>
    </row>
    <row r="195" spans="2:65" s="15" customFormat="1" ht="13.5">
      <c r="B195" s="276"/>
      <c r="C195" s="277"/>
      <c r="D195" s="215" t="s">
        <v>158</v>
      </c>
      <c r="E195" s="278" t="s">
        <v>22</v>
      </c>
      <c r="F195" s="279" t="s">
        <v>814</v>
      </c>
      <c r="G195" s="277"/>
      <c r="H195" s="280">
        <v>8.6999999999999994E-2</v>
      </c>
      <c r="I195" s="281"/>
      <c r="J195" s="277"/>
      <c r="K195" s="277"/>
      <c r="L195" s="282"/>
      <c r="M195" s="283"/>
      <c r="N195" s="284"/>
      <c r="O195" s="284"/>
      <c r="P195" s="284"/>
      <c r="Q195" s="284"/>
      <c r="R195" s="284"/>
      <c r="S195" s="284"/>
      <c r="T195" s="285"/>
      <c r="AT195" s="286" t="s">
        <v>158</v>
      </c>
      <c r="AU195" s="286" t="s">
        <v>85</v>
      </c>
      <c r="AV195" s="15" t="s">
        <v>169</v>
      </c>
      <c r="AW195" s="15" t="s">
        <v>39</v>
      </c>
      <c r="AX195" s="15" t="s">
        <v>76</v>
      </c>
      <c r="AY195" s="286" t="s">
        <v>146</v>
      </c>
    </row>
    <row r="196" spans="2:65" s="12" customFormat="1" ht="13.5">
      <c r="B196" s="218"/>
      <c r="C196" s="219"/>
      <c r="D196" s="215" t="s">
        <v>158</v>
      </c>
      <c r="E196" s="220" t="s">
        <v>22</v>
      </c>
      <c r="F196" s="221" t="s">
        <v>894</v>
      </c>
      <c r="G196" s="219"/>
      <c r="H196" s="222" t="s">
        <v>22</v>
      </c>
      <c r="I196" s="223"/>
      <c r="J196" s="219"/>
      <c r="K196" s="219"/>
      <c r="L196" s="224"/>
      <c r="M196" s="225"/>
      <c r="N196" s="226"/>
      <c r="O196" s="226"/>
      <c r="P196" s="226"/>
      <c r="Q196" s="226"/>
      <c r="R196" s="226"/>
      <c r="S196" s="226"/>
      <c r="T196" s="227"/>
      <c r="AT196" s="228" t="s">
        <v>158</v>
      </c>
      <c r="AU196" s="228" t="s">
        <v>85</v>
      </c>
      <c r="AV196" s="12" t="s">
        <v>24</v>
      </c>
      <c r="AW196" s="12" t="s">
        <v>39</v>
      </c>
      <c r="AX196" s="12" t="s">
        <v>76</v>
      </c>
      <c r="AY196" s="228" t="s">
        <v>146</v>
      </c>
    </row>
    <row r="197" spans="2:65" s="14" customFormat="1" ht="13.5">
      <c r="B197" s="240"/>
      <c r="C197" s="241"/>
      <c r="D197" s="242" t="s">
        <v>158</v>
      </c>
      <c r="E197" s="243" t="s">
        <v>22</v>
      </c>
      <c r="F197" s="244" t="s">
        <v>162</v>
      </c>
      <c r="G197" s="241"/>
      <c r="H197" s="245">
        <v>0.79900000000000004</v>
      </c>
      <c r="I197" s="246"/>
      <c r="J197" s="241"/>
      <c r="K197" s="241"/>
      <c r="L197" s="247"/>
      <c r="M197" s="248"/>
      <c r="N197" s="249"/>
      <c r="O197" s="249"/>
      <c r="P197" s="249"/>
      <c r="Q197" s="249"/>
      <c r="R197" s="249"/>
      <c r="S197" s="249"/>
      <c r="T197" s="250"/>
      <c r="AT197" s="251" t="s">
        <v>158</v>
      </c>
      <c r="AU197" s="251" t="s">
        <v>85</v>
      </c>
      <c r="AV197" s="14" t="s">
        <v>154</v>
      </c>
      <c r="AW197" s="14" t="s">
        <v>39</v>
      </c>
      <c r="AX197" s="14" t="s">
        <v>24</v>
      </c>
      <c r="AY197" s="251" t="s">
        <v>146</v>
      </c>
    </row>
    <row r="198" spans="2:65" s="1" customFormat="1" ht="31.5" customHeight="1">
      <c r="B198" s="42"/>
      <c r="C198" s="203" t="s">
        <v>237</v>
      </c>
      <c r="D198" s="203" t="s">
        <v>149</v>
      </c>
      <c r="E198" s="204" t="s">
        <v>924</v>
      </c>
      <c r="F198" s="205" t="s">
        <v>925</v>
      </c>
      <c r="G198" s="206" t="s">
        <v>264</v>
      </c>
      <c r="H198" s="207">
        <v>16.608000000000001</v>
      </c>
      <c r="I198" s="208"/>
      <c r="J198" s="209">
        <f>ROUND(I198*H198,2)</f>
        <v>0</v>
      </c>
      <c r="K198" s="205" t="s">
        <v>153</v>
      </c>
      <c r="L198" s="62"/>
      <c r="M198" s="210" t="s">
        <v>22</v>
      </c>
      <c r="N198" s="211" t="s">
        <v>47</v>
      </c>
      <c r="O198" s="43"/>
      <c r="P198" s="212">
        <f>O198*H198</f>
        <v>0</v>
      </c>
      <c r="Q198" s="212">
        <v>0</v>
      </c>
      <c r="R198" s="212">
        <f>Q198*H198</f>
        <v>0</v>
      </c>
      <c r="S198" s="212">
        <v>0</v>
      </c>
      <c r="T198" s="213">
        <f>S198*H198</f>
        <v>0</v>
      </c>
      <c r="AR198" s="25" t="s">
        <v>154</v>
      </c>
      <c r="AT198" s="25" t="s">
        <v>149</v>
      </c>
      <c r="AU198" s="25" t="s">
        <v>85</v>
      </c>
      <c r="AY198" s="25" t="s">
        <v>146</v>
      </c>
      <c r="BE198" s="214">
        <f>IF(N198="základní",J198,0)</f>
        <v>0</v>
      </c>
      <c r="BF198" s="214">
        <f>IF(N198="snížená",J198,0)</f>
        <v>0</v>
      </c>
      <c r="BG198" s="214">
        <f>IF(N198="zákl. přenesená",J198,0)</f>
        <v>0</v>
      </c>
      <c r="BH198" s="214">
        <f>IF(N198="sníž. přenesená",J198,0)</f>
        <v>0</v>
      </c>
      <c r="BI198" s="214">
        <f>IF(N198="nulová",J198,0)</f>
        <v>0</v>
      </c>
      <c r="BJ198" s="25" t="s">
        <v>24</v>
      </c>
      <c r="BK198" s="214">
        <f>ROUND(I198*H198,2)</f>
        <v>0</v>
      </c>
      <c r="BL198" s="25" t="s">
        <v>154</v>
      </c>
      <c r="BM198" s="25" t="s">
        <v>1041</v>
      </c>
    </row>
    <row r="199" spans="2:65" s="1" customFormat="1" ht="67.5">
      <c r="B199" s="42"/>
      <c r="C199" s="64"/>
      <c r="D199" s="215" t="s">
        <v>156</v>
      </c>
      <c r="E199" s="64"/>
      <c r="F199" s="216" t="s">
        <v>916</v>
      </c>
      <c r="G199" s="64"/>
      <c r="H199" s="64"/>
      <c r="I199" s="173"/>
      <c r="J199" s="64"/>
      <c r="K199" s="64"/>
      <c r="L199" s="62"/>
      <c r="M199" s="217"/>
      <c r="N199" s="43"/>
      <c r="O199" s="43"/>
      <c r="P199" s="43"/>
      <c r="Q199" s="43"/>
      <c r="R199" s="43"/>
      <c r="S199" s="43"/>
      <c r="T199" s="79"/>
      <c r="AT199" s="25" t="s">
        <v>156</v>
      </c>
      <c r="AU199" s="25" t="s">
        <v>85</v>
      </c>
    </row>
    <row r="200" spans="2:65" s="12" customFormat="1" ht="13.5">
      <c r="B200" s="218"/>
      <c r="C200" s="219"/>
      <c r="D200" s="215" t="s">
        <v>158</v>
      </c>
      <c r="E200" s="220" t="s">
        <v>22</v>
      </c>
      <c r="F200" s="221" t="s">
        <v>927</v>
      </c>
      <c r="G200" s="219"/>
      <c r="H200" s="222" t="s">
        <v>22</v>
      </c>
      <c r="I200" s="223"/>
      <c r="J200" s="219"/>
      <c r="K200" s="219"/>
      <c r="L200" s="224"/>
      <c r="M200" s="225"/>
      <c r="N200" s="226"/>
      <c r="O200" s="226"/>
      <c r="P200" s="226"/>
      <c r="Q200" s="226"/>
      <c r="R200" s="226"/>
      <c r="S200" s="226"/>
      <c r="T200" s="227"/>
      <c r="AT200" s="228" t="s">
        <v>158</v>
      </c>
      <c r="AU200" s="228" t="s">
        <v>85</v>
      </c>
      <c r="AV200" s="12" t="s">
        <v>24</v>
      </c>
      <c r="AW200" s="12" t="s">
        <v>39</v>
      </c>
      <c r="AX200" s="12" t="s">
        <v>76</v>
      </c>
      <c r="AY200" s="228" t="s">
        <v>146</v>
      </c>
    </row>
    <row r="201" spans="2:65" s="12" customFormat="1" ht="13.5">
      <c r="B201" s="218"/>
      <c r="C201" s="219"/>
      <c r="D201" s="215" t="s">
        <v>158</v>
      </c>
      <c r="E201" s="220" t="s">
        <v>22</v>
      </c>
      <c r="F201" s="221" t="s">
        <v>1039</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3" customFormat="1" ht="13.5">
      <c r="B202" s="229"/>
      <c r="C202" s="230"/>
      <c r="D202" s="215" t="s">
        <v>158</v>
      </c>
      <c r="E202" s="231" t="s">
        <v>22</v>
      </c>
      <c r="F202" s="232" t="s">
        <v>1042</v>
      </c>
      <c r="G202" s="230"/>
      <c r="H202" s="233">
        <v>2.0880000000000001</v>
      </c>
      <c r="I202" s="234"/>
      <c r="J202" s="230"/>
      <c r="K202" s="230"/>
      <c r="L202" s="235"/>
      <c r="M202" s="236"/>
      <c r="N202" s="237"/>
      <c r="O202" s="237"/>
      <c r="P202" s="237"/>
      <c r="Q202" s="237"/>
      <c r="R202" s="237"/>
      <c r="S202" s="237"/>
      <c r="T202" s="238"/>
      <c r="AT202" s="239" t="s">
        <v>158</v>
      </c>
      <c r="AU202" s="239" t="s">
        <v>85</v>
      </c>
      <c r="AV202" s="13" t="s">
        <v>85</v>
      </c>
      <c r="AW202" s="13" t="s">
        <v>39</v>
      </c>
      <c r="AX202" s="13" t="s">
        <v>76</v>
      </c>
      <c r="AY202" s="239" t="s">
        <v>146</v>
      </c>
    </row>
    <row r="203" spans="2:65" s="12" customFormat="1" ht="13.5">
      <c r="B203" s="218"/>
      <c r="C203" s="219"/>
      <c r="D203" s="215" t="s">
        <v>158</v>
      </c>
      <c r="E203" s="220" t="s">
        <v>22</v>
      </c>
      <c r="F203" s="221" t="s">
        <v>1043</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1044</v>
      </c>
      <c r="G204" s="230"/>
      <c r="H204" s="233">
        <v>9.7680000000000007</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1045</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3" customFormat="1" ht="13.5">
      <c r="B206" s="229"/>
      <c r="C206" s="230"/>
      <c r="D206" s="215" t="s">
        <v>158</v>
      </c>
      <c r="E206" s="231" t="s">
        <v>22</v>
      </c>
      <c r="F206" s="232" t="s">
        <v>1046</v>
      </c>
      <c r="G206" s="230"/>
      <c r="H206" s="233">
        <v>4.7519999999999998</v>
      </c>
      <c r="I206" s="234"/>
      <c r="J206" s="230"/>
      <c r="K206" s="230"/>
      <c r="L206" s="235"/>
      <c r="M206" s="236"/>
      <c r="N206" s="237"/>
      <c r="O206" s="237"/>
      <c r="P206" s="237"/>
      <c r="Q206" s="237"/>
      <c r="R206" s="237"/>
      <c r="S206" s="237"/>
      <c r="T206" s="238"/>
      <c r="AT206" s="239" t="s">
        <v>158</v>
      </c>
      <c r="AU206" s="239" t="s">
        <v>85</v>
      </c>
      <c r="AV206" s="13" t="s">
        <v>85</v>
      </c>
      <c r="AW206" s="13" t="s">
        <v>39</v>
      </c>
      <c r="AX206" s="13" t="s">
        <v>76</v>
      </c>
      <c r="AY206" s="239" t="s">
        <v>146</v>
      </c>
    </row>
    <row r="207" spans="2:65" s="14" customFormat="1" ht="13.5">
      <c r="B207" s="240"/>
      <c r="C207" s="241"/>
      <c r="D207" s="242" t="s">
        <v>158</v>
      </c>
      <c r="E207" s="243" t="s">
        <v>22</v>
      </c>
      <c r="F207" s="244" t="s">
        <v>162</v>
      </c>
      <c r="G207" s="241"/>
      <c r="H207" s="245">
        <v>16.608000000000001</v>
      </c>
      <c r="I207" s="246"/>
      <c r="J207" s="241"/>
      <c r="K207" s="241"/>
      <c r="L207" s="247"/>
      <c r="M207" s="248"/>
      <c r="N207" s="249"/>
      <c r="O207" s="249"/>
      <c r="P207" s="249"/>
      <c r="Q207" s="249"/>
      <c r="R207" s="249"/>
      <c r="S207" s="249"/>
      <c r="T207" s="250"/>
      <c r="AT207" s="251" t="s">
        <v>158</v>
      </c>
      <c r="AU207" s="251" t="s">
        <v>85</v>
      </c>
      <c r="AV207" s="14" t="s">
        <v>154</v>
      </c>
      <c r="AW207" s="14" t="s">
        <v>39</v>
      </c>
      <c r="AX207" s="14" t="s">
        <v>24</v>
      </c>
      <c r="AY207" s="251" t="s">
        <v>146</v>
      </c>
    </row>
    <row r="208" spans="2:65" s="1" customFormat="1" ht="22.5" customHeight="1">
      <c r="B208" s="42"/>
      <c r="C208" s="203" t="s">
        <v>241</v>
      </c>
      <c r="D208" s="203" t="s">
        <v>149</v>
      </c>
      <c r="E208" s="204" t="s">
        <v>933</v>
      </c>
      <c r="F208" s="205" t="s">
        <v>934</v>
      </c>
      <c r="G208" s="206" t="s">
        <v>264</v>
      </c>
      <c r="H208" s="207">
        <v>0.53300000000000003</v>
      </c>
      <c r="I208" s="208"/>
      <c r="J208" s="209">
        <f>ROUND(I208*H208,2)</f>
        <v>0</v>
      </c>
      <c r="K208" s="205" t="s">
        <v>22</v>
      </c>
      <c r="L208" s="62"/>
      <c r="M208" s="210" t="s">
        <v>22</v>
      </c>
      <c r="N208" s="211" t="s">
        <v>47</v>
      </c>
      <c r="O208" s="43"/>
      <c r="P208" s="212">
        <f>O208*H208</f>
        <v>0</v>
      </c>
      <c r="Q208" s="212">
        <v>0</v>
      </c>
      <c r="R208" s="212">
        <f>Q208*H208</f>
        <v>0</v>
      </c>
      <c r="S208" s="212">
        <v>0</v>
      </c>
      <c r="T208" s="213">
        <f>S208*H208</f>
        <v>0</v>
      </c>
      <c r="AR208" s="25" t="s">
        <v>154</v>
      </c>
      <c r="AT208" s="25" t="s">
        <v>149</v>
      </c>
      <c r="AU208" s="25" t="s">
        <v>85</v>
      </c>
      <c r="AY208" s="25" t="s">
        <v>146</v>
      </c>
      <c r="BE208" s="214">
        <f>IF(N208="základní",J208,0)</f>
        <v>0</v>
      </c>
      <c r="BF208" s="214">
        <f>IF(N208="snížená",J208,0)</f>
        <v>0</v>
      </c>
      <c r="BG208" s="214">
        <f>IF(N208="zákl. přenesená",J208,0)</f>
        <v>0</v>
      </c>
      <c r="BH208" s="214">
        <f>IF(N208="sníž. přenesená",J208,0)</f>
        <v>0</v>
      </c>
      <c r="BI208" s="214">
        <f>IF(N208="nulová",J208,0)</f>
        <v>0</v>
      </c>
      <c r="BJ208" s="25" t="s">
        <v>24</v>
      </c>
      <c r="BK208" s="214">
        <f>ROUND(I208*H208,2)</f>
        <v>0</v>
      </c>
      <c r="BL208" s="25" t="s">
        <v>154</v>
      </c>
      <c r="BM208" s="25" t="s">
        <v>1047</v>
      </c>
    </row>
    <row r="209" spans="2:65" s="1" customFormat="1" ht="67.5">
      <c r="B209" s="42"/>
      <c r="C209" s="64"/>
      <c r="D209" s="215" t="s">
        <v>156</v>
      </c>
      <c r="E209" s="64"/>
      <c r="F209" s="216" t="s">
        <v>936</v>
      </c>
      <c r="G209" s="64"/>
      <c r="H209" s="64"/>
      <c r="I209" s="173"/>
      <c r="J209" s="64"/>
      <c r="K209" s="64"/>
      <c r="L209" s="62"/>
      <c r="M209" s="217"/>
      <c r="N209" s="43"/>
      <c r="O209" s="43"/>
      <c r="P209" s="43"/>
      <c r="Q209" s="43"/>
      <c r="R209" s="43"/>
      <c r="S209" s="43"/>
      <c r="T209" s="79"/>
      <c r="AT209" s="25" t="s">
        <v>156</v>
      </c>
      <c r="AU209" s="25" t="s">
        <v>85</v>
      </c>
    </row>
    <row r="210" spans="2:65" s="12" customFormat="1" ht="13.5">
      <c r="B210" s="218"/>
      <c r="C210" s="219"/>
      <c r="D210" s="215" t="s">
        <v>158</v>
      </c>
      <c r="E210" s="220" t="s">
        <v>22</v>
      </c>
      <c r="F210" s="221" t="s">
        <v>1039</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3" customFormat="1" ht="13.5">
      <c r="B211" s="229"/>
      <c r="C211" s="230"/>
      <c r="D211" s="215" t="s">
        <v>158</v>
      </c>
      <c r="E211" s="231" t="s">
        <v>22</v>
      </c>
      <c r="F211" s="232" t="s">
        <v>1040</v>
      </c>
      <c r="G211" s="230"/>
      <c r="H211" s="233">
        <v>8.6999999999999994E-2</v>
      </c>
      <c r="I211" s="234"/>
      <c r="J211" s="230"/>
      <c r="K211" s="230"/>
      <c r="L211" s="235"/>
      <c r="M211" s="236"/>
      <c r="N211" s="237"/>
      <c r="O211" s="237"/>
      <c r="P211" s="237"/>
      <c r="Q211" s="237"/>
      <c r="R211" s="237"/>
      <c r="S211" s="237"/>
      <c r="T211" s="238"/>
      <c r="AT211" s="239" t="s">
        <v>158</v>
      </c>
      <c r="AU211" s="239" t="s">
        <v>85</v>
      </c>
      <c r="AV211" s="13" t="s">
        <v>85</v>
      </c>
      <c r="AW211" s="13" t="s">
        <v>39</v>
      </c>
      <c r="AX211" s="13" t="s">
        <v>76</v>
      </c>
      <c r="AY211" s="239" t="s">
        <v>146</v>
      </c>
    </row>
    <row r="212" spans="2:65" s="12" customFormat="1" ht="13.5">
      <c r="B212" s="218"/>
      <c r="C212" s="219"/>
      <c r="D212" s="215" t="s">
        <v>158</v>
      </c>
      <c r="E212" s="220" t="s">
        <v>22</v>
      </c>
      <c r="F212" s="221" t="s">
        <v>894</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2" customFormat="1" ht="13.5">
      <c r="B213" s="218"/>
      <c r="C213" s="219"/>
      <c r="D213" s="215" t="s">
        <v>158</v>
      </c>
      <c r="E213" s="220" t="s">
        <v>22</v>
      </c>
      <c r="F213" s="221" t="s">
        <v>1043</v>
      </c>
      <c r="G213" s="219"/>
      <c r="H213" s="222" t="s">
        <v>22</v>
      </c>
      <c r="I213" s="223"/>
      <c r="J213" s="219"/>
      <c r="K213" s="219"/>
      <c r="L213" s="224"/>
      <c r="M213" s="225"/>
      <c r="N213" s="226"/>
      <c r="O213" s="226"/>
      <c r="P213" s="226"/>
      <c r="Q213" s="226"/>
      <c r="R213" s="226"/>
      <c r="S213" s="226"/>
      <c r="T213" s="227"/>
      <c r="AT213" s="228" t="s">
        <v>158</v>
      </c>
      <c r="AU213" s="228" t="s">
        <v>85</v>
      </c>
      <c r="AV213" s="12" t="s">
        <v>24</v>
      </c>
      <c r="AW213" s="12" t="s">
        <v>39</v>
      </c>
      <c r="AX213" s="12" t="s">
        <v>76</v>
      </c>
      <c r="AY213" s="228" t="s">
        <v>146</v>
      </c>
    </row>
    <row r="214" spans="2:65" s="13" customFormat="1" ht="13.5">
      <c r="B214" s="229"/>
      <c r="C214" s="230"/>
      <c r="D214" s="215" t="s">
        <v>158</v>
      </c>
      <c r="E214" s="231" t="s">
        <v>22</v>
      </c>
      <c r="F214" s="232" t="s">
        <v>1048</v>
      </c>
      <c r="G214" s="230"/>
      <c r="H214" s="233">
        <v>0.40699999999999997</v>
      </c>
      <c r="I214" s="234"/>
      <c r="J214" s="230"/>
      <c r="K214" s="230"/>
      <c r="L214" s="235"/>
      <c r="M214" s="236"/>
      <c r="N214" s="237"/>
      <c r="O214" s="237"/>
      <c r="P214" s="237"/>
      <c r="Q214" s="237"/>
      <c r="R214" s="237"/>
      <c r="S214" s="237"/>
      <c r="T214" s="238"/>
      <c r="AT214" s="239" t="s">
        <v>158</v>
      </c>
      <c r="AU214" s="239" t="s">
        <v>85</v>
      </c>
      <c r="AV214" s="13" t="s">
        <v>85</v>
      </c>
      <c r="AW214" s="13" t="s">
        <v>39</v>
      </c>
      <c r="AX214" s="13" t="s">
        <v>76</v>
      </c>
      <c r="AY214" s="239" t="s">
        <v>146</v>
      </c>
    </row>
    <row r="215" spans="2:65" s="12" customFormat="1" ht="13.5">
      <c r="B215" s="218"/>
      <c r="C215" s="219"/>
      <c r="D215" s="215" t="s">
        <v>158</v>
      </c>
      <c r="E215" s="220" t="s">
        <v>22</v>
      </c>
      <c r="F215" s="221" t="s">
        <v>894</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2" customFormat="1" ht="13.5">
      <c r="B216" s="218"/>
      <c r="C216" s="219"/>
      <c r="D216" s="215" t="s">
        <v>158</v>
      </c>
      <c r="E216" s="220" t="s">
        <v>22</v>
      </c>
      <c r="F216" s="221" t="s">
        <v>1045</v>
      </c>
      <c r="G216" s="219"/>
      <c r="H216" s="222" t="s">
        <v>22</v>
      </c>
      <c r="I216" s="223"/>
      <c r="J216" s="219"/>
      <c r="K216" s="219"/>
      <c r="L216" s="224"/>
      <c r="M216" s="225"/>
      <c r="N216" s="226"/>
      <c r="O216" s="226"/>
      <c r="P216" s="226"/>
      <c r="Q216" s="226"/>
      <c r="R216" s="226"/>
      <c r="S216" s="226"/>
      <c r="T216" s="227"/>
      <c r="AT216" s="228" t="s">
        <v>158</v>
      </c>
      <c r="AU216" s="228" t="s">
        <v>85</v>
      </c>
      <c r="AV216" s="12" t="s">
        <v>24</v>
      </c>
      <c r="AW216" s="12" t="s">
        <v>39</v>
      </c>
      <c r="AX216" s="12" t="s">
        <v>76</v>
      </c>
      <c r="AY216" s="228" t="s">
        <v>146</v>
      </c>
    </row>
    <row r="217" spans="2:65" s="13" customFormat="1" ht="13.5">
      <c r="B217" s="229"/>
      <c r="C217" s="230"/>
      <c r="D217" s="215" t="s">
        <v>158</v>
      </c>
      <c r="E217" s="231" t="s">
        <v>22</v>
      </c>
      <c r="F217" s="232" t="s">
        <v>1049</v>
      </c>
      <c r="G217" s="230"/>
      <c r="H217" s="233">
        <v>3.9E-2</v>
      </c>
      <c r="I217" s="234"/>
      <c r="J217" s="230"/>
      <c r="K217" s="230"/>
      <c r="L217" s="235"/>
      <c r="M217" s="236"/>
      <c r="N217" s="237"/>
      <c r="O217" s="237"/>
      <c r="P217" s="237"/>
      <c r="Q217" s="237"/>
      <c r="R217" s="237"/>
      <c r="S217" s="237"/>
      <c r="T217" s="238"/>
      <c r="AT217" s="239" t="s">
        <v>158</v>
      </c>
      <c r="AU217" s="239" t="s">
        <v>85</v>
      </c>
      <c r="AV217" s="13" t="s">
        <v>85</v>
      </c>
      <c r="AW217" s="13" t="s">
        <v>39</v>
      </c>
      <c r="AX217" s="13" t="s">
        <v>76</v>
      </c>
      <c r="AY217" s="239" t="s">
        <v>146</v>
      </c>
    </row>
    <row r="218" spans="2:65" s="12" customFormat="1" ht="13.5">
      <c r="B218" s="218"/>
      <c r="C218" s="219"/>
      <c r="D218" s="215" t="s">
        <v>158</v>
      </c>
      <c r="E218" s="220" t="s">
        <v>22</v>
      </c>
      <c r="F218" s="221" t="s">
        <v>894</v>
      </c>
      <c r="G218" s="219"/>
      <c r="H218" s="222" t="s">
        <v>22</v>
      </c>
      <c r="I218" s="223"/>
      <c r="J218" s="219"/>
      <c r="K218" s="219"/>
      <c r="L218" s="224"/>
      <c r="M218" s="225"/>
      <c r="N218" s="226"/>
      <c r="O218" s="226"/>
      <c r="P218" s="226"/>
      <c r="Q218" s="226"/>
      <c r="R218" s="226"/>
      <c r="S218" s="226"/>
      <c r="T218" s="227"/>
      <c r="AT218" s="228" t="s">
        <v>158</v>
      </c>
      <c r="AU218" s="228" t="s">
        <v>85</v>
      </c>
      <c r="AV218" s="12" t="s">
        <v>24</v>
      </c>
      <c r="AW218" s="12" t="s">
        <v>39</v>
      </c>
      <c r="AX218" s="12" t="s">
        <v>76</v>
      </c>
      <c r="AY218" s="228" t="s">
        <v>146</v>
      </c>
    </row>
    <row r="219" spans="2:65" s="14" customFormat="1" ht="13.5">
      <c r="B219" s="240"/>
      <c r="C219" s="241"/>
      <c r="D219" s="215" t="s">
        <v>158</v>
      </c>
      <c r="E219" s="273" t="s">
        <v>22</v>
      </c>
      <c r="F219" s="274" t="s">
        <v>162</v>
      </c>
      <c r="G219" s="241"/>
      <c r="H219" s="275">
        <v>0.53300000000000003</v>
      </c>
      <c r="I219" s="246"/>
      <c r="J219" s="241"/>
      <c r="K219" s="241"/>
      <c r="L219" s="247"/>
      <c r="M219" s="248"/>
      <c r="N219" s="249"/>
      <c r="O219" s="249"/>
      <c r="P219" s="249"/>
      <c r="Q219" s="249"/>
      <c r="R219" s="249"/>
      <c r="S219" s="249"/>
      <c r="T219" s="250"/>
      <c r="AT219" s="251" t="s">
        <v>158</v>
      </c>
      <c r="AU219" s="251" t="s">
        <v>85</v>
      </c>
      <c r="AV219" s="14" t="s">
        <v>154</v>
      </c>
      <c r="AW219" s="14" t="s">
        <v>39</v>
      </c>
      <c r="AX219" s="14" t="s">
        <v>24</v>
      </c>
      <c r="AY219" s="251" t="s">
        <v>146</v>
      </c>
    </row>
    <row r="220" spans="2:65" s="11" customFormat="1" ht="29.85" customHeight="1">
      <c r="B220" s="186"/>
      <c r="C220" s="187"/>
      <c r="D220" s="200" t="s">
        <v>75</v>
      </c>
      <c r="E220" s="201" t="s">
        <v>259</v>
      </c>
      <c r="F220" s="201" t="s">
        <v>260</v>
      </c>
      <c r="G220" s="187"/>
      <c r="H220" s="187"/>
      <c r="I220" s="190"/>
      <c r="J220" s="202">
        <f>BK220</f>
        <v>0</v>
      </c>
      <c r="K220" s="187"/>
      <c r="L220" s="192"/>
      <c r="M220" s="193"/>
      <c r="N220" s="194"/>
      <c r="O220" s="194"/>
      <c r="P220" s="195">
        <f>P221</f>
        <v>0</v>
      </c>
      <c r="Q220" s="194"/>
      <c r="R220" s="195">
        <f>R221</f>
        <v>0</v>
      </c>
      <c r="S220" s="194"/>
      <c r="T220" s="196">
        <f>T221</f>
        <v>0</v>
      </c>
      <c r="AR220" s="197" t="s">
        <v>24</v>
      </c>
      <c r="AT220" s="198" t="s">
        <v>75</v>
      </c>
      <c r="AU220" s="198" t="s">
        <v>24</v>
      </c>
      <c r="AY220" s="197" t="s">
        <v>146</v>
      </c>
      <c r="BK220" s="199">
        <f>BK221</f>
        <v>0</v>
      </c>
    </row>
    <row r="221" spans="2:65" s="1" customFormat="1" ht="31.5" customHeight="1">
      <c r="B221" s="42"/>
      <c r="C221" s="203" t="s">
        <v>249</v>
      </c>
      <c r="D221" s="203" t="s">
        <v>149</v>
      </c>
      <c r="E221" s="204" t="s">
        <v>262</v>
      </c>
      <c r="F221" s="205" t="s">
        <v>263</v>
      </c>
      <c r="G221" s="206" t="s">
        <v>264</v>
      </c>
      <c r="H221" s="207">
        <v>5.35</v>
      </c>
      <c r="I221" s="208"/>
      <c r="J221" s="209">
        <f>ROUND(I221*H221,2)</f>
        <v>0</v>
      </c>
      <c r="K221" s="205" t="s">
        <v>153</v>
      </c>
      <c r="L221" s="62"/>
      <c r="M221" s="210" t="s">
        <v>22</v>
      </c>
      <c r="N221" s="256" t="s">
        <v>47</v>
      </c>
      <c r="O221" s="257"/>
      <c r="P221" s="258">
        <f>O221*H221</f>
        <v>0</v>
      </c>
      <c r="Q221" s="258">
        <v>0</v>
      </c>
      <c r="R221" s="258">
        <f>Q221*H221</f>
        <v>0</v>
      </c>
      <c r="S221" s="258">
        <v>0</v>
      </c>
      <c r="T221" s="259">
        <f>S221*H221</f>
        <v>0</v>
      </c>
      <c r="AR221" s="25" t="s">
        <v>154</v>
      </c>
      <c r="AT221" s="25" t="s">
        <v>149</v>
      </c>
      <c r="AU221" s="25" t="s">
        <v>85</v>
      </c>
      <c r="AY221" s="25" t="s">
        <v>146</v>
      </c>
      <c r="BE221" s="214">
        <f>IF(N221="základní",J221,0)</f>
        <v>0</v>
      </c>
      <c r="BF221" s="214">
        <f>IF(N221="snížená",J221,0)</f>
        <v>0</v>
      </c>
      <c r="BG221" s="214">
        <f>IF(N221="zákl. přenesená",J221,0)</f>
        <v>0</v>
      </c>
      <c r="BH221" s="214">
        <f>IF(N221="sníž. přenesená",J221,0)</f>
        <v>0</v>
      </c>
      <c r="BI221" s="214">
        <f>IF(N221="nulová",J221,0)</f>
        <v>0</v>
      </c>
      <c r="BJ221" s="25" t="s">
        <v>24</v>
      </c>
      <c r="BK221" s="214">
        <f>ROUND(I221*H221,2)</f>
        <v>0</v>
      </c>
      <c r="BL221" s="25" t="s">
        <v>154</v>
      </c>
      <c r="BM221" s="25" t="s">
        <v>1050</v>
      </c>
    </row>
    <row r="222" spans="2:65" s="1" customFormat="1" ht="6.95" customHeight="1">
      <c r="B222" s="57"/>
      <c r="C222" s="58"/>
      <c r="D222" s="58"/>
      <c r="E222" s="58"/>
      <c r="F222" s="58"/>
      <c r="G222" s="58"/>
      <c r="H222" s="58"/>
      <c r="I222" s="149"/>
      <c r="J222" s="58"/>
      <c r="K222" s="58"/>
      <c r="L222" s="62"/>
    </row>
  </sheetData>
  <sheetProtection password="CC35" sheet="1" objects="1" scenarios="1" formatCells="0" formatColumns="0" formatRows="0" sort="0" autoFilter="0"/>
  <autoFilter ref="C89:K221"/>
  <mergeCells count="12">
    <mergeCell ref="G1:H1"/>
    <mergeCell ref="L2:V2"/>
    <mergeCell ref="E49:H49"/>
    <mergeCell ref="E51:H51"/>
    <mergeCell ref="E78:H78"/>
    <mergeCell ref="E80:H80"/>
    <mergeCell ref="E82:H82"/>
    <mergeCell ref="E7:H7"/>
    <mergeCell ref="E9:H9"/>
    <mergeCell ref="E11:H11"/>
    <mergeCell ref="E26:H26"/>
    <mergeCell ref="E47:H47"/>
  </mergeCells>
  <hyperlinks>
    <hyperlink ref="F1:G1" location="C2" display="1) Krycí list soupisu"/>
    <hyperlink ref="G1:H1" location="C58" display="2) Rekapitulace"/>
    <hyperlink ref="J1" location="C8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5.xml><?xml version="1.0" encoding="utf-8"?>
<worksheet xmlns="http://schemas.openxmlformats.org/spreadsheetml/2006/main" xmlns:r="http://schemas.openxmlformats.org/officeDocument/2006/relationships">
  <sheetPr>
    <pageSetUpPr fitToPage="1"/>
  </sheetPr>
  <dimension ref="A1:BR48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99</v>
      </c>
      <c r="AZ2" s="260" t="s">
        <v>1051</v>
      </c>
      <c r="BA2" s="260" t="s">
        <v>1052</v>
      </c>
      <c r="BB2" s="260" t="s">
        <v>268</v>
      </c>
      <c r="BC2" s="260" t="s">
        <v>1053</v>
      </c>
      <c r="BD2" s="260" t="s">
        <v>85</v>
      </c>
    </row>
    <row r="3" spans="1:70" ht="6.95" customHeight="1">
      <c r="B3" s="26"/>
      <c r="C3" s="27"/>
      <c r="D3" s="27"/>
      <c r="E3" s="27"/>
      <c r="F3" s="27"/>
      <c r="G3" s="27"/>
      <c r="H3" s="27"/>
      <c r="I3" s="126"/>
      <c r="J3" s="27"/>
      <c r="K3" s="28"/>
      <c r="AT3" s="25" t="s">
        <v>85</v>
      </c>
      <c r="AZ3" s="260" t="s">
        <v>1054</v>
      </c>
      <c r="BA3" s="260" t="s">
        <v>1055</v>
      </c>
      <c r="BB3" s="260" t="s">
        <v>268</v>
      </c>
      <c r="BC3" s="260" t="s">
        <v>1056</v>
      </c>
      <c r="BD3" s="260" t="s">
        <v>85</v>
      </c>
    </row>
    <row r="4" spans="1:70" ht="36.950000000000003" customHeight="1">
      <c r="B4" s="29"/>
      <c r="C4" s="30"/>
      <c r="D4" s="31" t="s">
        <v>119</v>
      </c>
      <c r="E4" s="30"/>
      <c r="F4" s="30"/>
      <c r="G4" s="30"/>
      <c r="H4" s="30"/>
      <c r="I4" s="127"/>
      <c r="J4" s="30"/>
      <c r="K4" s="32"/>
      <c r="M4" s="33" t="s">
        <v>12</v>
      </c>
      <c r="AT4" s="25" t="s">
        <v>6</v>
      </c>
      <c r="AZ4" s="260" t="s">
        <v>1057</v>
      </c>
      <c r="BA4" s="260" t="s">
        <v>1058</v>
      </c>
      <c r="BB4" s="260" t="s">
        <v>268</v>
      </c>
      <c r="BC4" s="260" t="s">
        <v>1059</v>
      </c>
      <c r="BD4" s="260" t="s">
        <v>85</v>
      </c>
    </row>
    <row r="5" spans="1:70" ht="6.95" customHeight="1">
      <c r="B5" s="29"/>
      <c r="C5" s="30"/>
      <c r="D5" s="30"/>
      <c r="E5" s="30"/>
      <c r="F5" s="30"/>
      <c r="G5" s="30"/>
      <c r="H5" s="30"/>
      <c r="I5" s="127"/>
      <c r="J5" s="30"/>
      <c r="K5" s="32"/>
      <c r="AZ5" s="260" t="s">
        <v>1060</v>
      </c>
      <c r="BA5" s="260" t="s">
        <v>1061</v>
      </c>
      <c r="BB5" s="260" t="s">
        <v>268</v>
      </c>
      <c r="BC5" s="260" t="s">
        <v>1062</v>
      </c>
      <c r="BD5" s="260" t="s">
        <v>85</v>
      </c>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1063</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100</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ROUND(J91,2)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ROUND(SUM(BE91:BE479), 2)</f>
        <v>0</v>
      </c>
      <c r="G30" s="43"/>
      <c r="H30" s="43"/>
      <c r="I30" s="141">
        <v>0.21</v>
      </c>
      <c r="J30" s="140">
        <f>ROUND(ROUND((SUM(BE91:BE479)), 2)*I30, 2)</f>
        <v>0</v>
      </c>
      <c r="K30" s="46"/>
    </row>
    <row r="31" spans="2:11" s="1" customFormat="1" ht="14.45" customHeight="1">
      <c r="B31" s="42"/>
      <c r="C31" s="43"/>
      <c r="D31" s="43"/>
      <c r="E31" s="50" t="s">
        <v>48</v>
      </c>
      <c r="F31" s="140">
        <f>ROUND(SUM(BF91:BF479), 2)</f>
        <v>0</v>
      </c>
      <c r="G31" s="43"/>
      <c r="H31" s="43"/>
      <c r="I31" s="141">
        <v>0.15</v>
      </c>
      <c r="J31" s="140">
        <f>ROUND(ROUND((SUM(BF91:BF479)), 2)*I31, 2)</f>
        <v>0</v>
      </c>
      <c r="K31" s="46"/>
    </row>
    <row r="32" spans="2:11" s="1" customFormat="1" ht="14.45" hidden="1" customHeight="1">
      <c r="B32" s="42"/>
      <c r="C32" s="43"/>
      <c r="D32" s="43"/>
      <c r="E32" s="50" t="s">
        <v>49</v>
      </c>
      <c r="F32" s="140">
        <f>ROUND(SUM(BG91:BG479), 2)</f>
        <v>0</v>
      </c>
      <c r="G32" s="43"/>
      <c r="H32" s="43"/>
      <c r="I32" s="141">
        <v>0.21</v>
      </c>
      <c r="J32" s="140">
        <v>0</v>
      </c>
      <c r="K32" s="46"/>
    </row>
    <row r="33" spans="2:11" s="1" customFormat="1" ht="14.45" hidden="1" customHeight="1">
      <c r="B33" s="42"/>
      <c r="C33" s="43"/>
      <c r="D33" s="43"/>
      <c r="E33" s="50" t="s">
        <v>50</v>
      </c>
      <c r="F33" s="140">
        <f>ROUND(SUM(BH91:BH479), 2)</f>
        <v>0</v>
      </c>
      <c r="G33" s="43"/>
      <c r="H33" s="43"/>
      <c r="I33" s="141">
        <v>0.15</v>
      </c>
      <c r="J33" s="140">
        <v>0</v>
      </c>
      <c r="K33" s="46"/>
    </row>
    <row r="34" spans="2:11" s="1" customFormat="1" ht="14.45" hidden="1" customHeight="1">
      <c r="B34" s="42"/>
      <c r="C34" s="43"/>
      <c r="D34" s="43"/>
      <c r="E34" s="50" t="s">
        <v>51</v>
      </c>
      <c r="F34" s="140">
        <f>ROUND(SUM(BI91:BI479),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102 - SO 102 Parkovací stání (Nezpůsobilé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J91</f>
        <v>0</v>
      </c>
      <c r="K56" s="46"/>
      <c r="AU56" s="25" t="s">
        <v>126</v>
      </c>
    </row>
    <row r="57" spans="2:47" s="8" customFormat="1" ht="24.95" customHeight="1">
      <c r="B57" s="159"/>
      <c r="C57" s="160"/>
      <c r="D57" s="161" t="s">
        <v>127</v>
      </c>
      <c r="E57" s="162"/>
      <c r="F57" s="162"/>
      <c r="G57" s="162"/>
      <c r="H57" s="162"/>
      <c r="I57" s="163"/>
      <c r="J57" s="164">
        <f>J92</f>
        <v>0</v>
      </c>
      <c r="K57" s="165"/>
    </row>
    <row r="58" spans="2:47" s="9" customFormat="1" ht="19.899999999999999" customHeight="1">
      <c r="B58" s="166"/>
      <c r="C58" s="167"/>
      <c r="D58" s="168" t="s">
        <v>285</v>
      </c>
      <c r="E58" s="169"/>
      <c r="F58" s="169"/>
      <c r="G58" s="169"/>
      <c r="H58" s="169"/>
      <c r="I58" s="170"/>
      <c r="J58" s="171">
        <f>J93</f>
        <v>0</v>
      </c>
      <c r="K58" s="172"/>
    </row>
    <row r="59" spans="2:47" s="9" customFormat="1" ht="19.899999999999999" customHeight="1">
      <c r="B59" s="166"/>
      <c r="C59" s="167"/>
      <c r="D59" s="168" t="s">
        <v>286</v>
      </c>
      <c r="E59" s="169"/>
      <c r="F59" s="169"/>
      <c r="G59" s="169"/>
      <c r="H59" s="169"/>
      <c r="I59" s="170"/>
      <c r="J59" s="171">
        <f>J206</f>
        <v>0</v>
      </c>
      <c r="K59" s="172"/>
    </row>
    <row r="60" spans="2:47" s="9" customFormat="1" ht="19.899999999999999" customHeight="1">
      <c r="B60" s="166"/>
      <c r="C60" s="167"/>
      <c r="D60" s="168" t="s">
        <v>1064</v>
      </c>
      <c r="E60" s="169"/>
      <c r="F60" s="169"/>
      <c r="G60" s="169"/>
      <c r="H60" s="169"/>
      <c r="I60" s="170"/>
      <c r="J60" s="171">
        <f>J237</f>
        <v>0</v>
      </c>
      <c r="K60" s="172"/>
    </row>
    <row r="61" spans="2:47" s="9" customFormat="1" ht="19.899999999999999" customHeight="1">
      <c r="B61" s="166"/>
      <c r="C61" s="167"/>
      <c r="D61" s="168" t="s">
        <v>287</v>
      </c>
      <c r="E61" s="169"/>
      <c r="F61" s="169"/>
      <c r="G61" s="169"/>
      <c r="H61" s="169"/>
      <c r="I61" s="170"/>
      <c r="J61" s="171">
        <f>J242</f>
        <v>0</v>
      </c>
      <c r="K61" s="172"/>
    </row>
    <row r="62" spans="2:47" s="9" customFormat="1" ht="19.899999999999999" customHeight="1">
      <c r="B62" s="166"/>
      <c r="C62" s="167"/>
      <c r="D62" s="168" t="s">
        <v>288</v>
      </c>
      <c r="E62" s="169"/>
      <c r="F62" s="169"/>
      <c r="G62" s="169"/>
      <c r="H62" s="169"/>
      <c r="I62" s="170"/>
      <c r="J62" s="171">
        <f>J255</f>
        <v>0</v>
      </c>
      <c r="K62" s="172"/>
    </row>
    <row r="63" spans="2:47" s="9" customFormat="1" ht="19.899999999999999" customHeight="1">
      <c r="B63" s="166"/>
      <c r="C63" s="167"/>
      <c r="D63" s="168" t="s">
        <v>289</v>
      </c>
      <c r="E63" s="169"/>
      <c r="F63" s="169"/>
      <c r="G63" s="169"/>
      <c r="H63" s="169"/>
      <c r="I63" s="170"/>
      <c r="J63" s="171">
        <f>J267</f>
        <v>0</v>
      </c>
      <c r="K63" s="172"/>
    </row>
    <row r="64" spans="2:47" s="9" customFormat="1" ht="19.899999999999999" customHeight="1">
      <c r="B64" s="166"/>
      <c r="C64" s="167"/>
      <c r="D64" s="168" t="s">
        <v>290</v>
      </c>
      <c r="E64" s="169"/>
      <c r="F64" s="169"/>
      <c r="G64" s="169"/>
      <c r="H64" s="169"/>
      <c r="I64" s="170"/>
      <c r="J64" s="171">
        <f>J289</f>
        <v>0</v>
      </c>
      <c r="K64" s="172"/>
    </row>
    <row r="65" spans="2:12" s="9" customFormat="1" ht="19.899999999999999" customHeight="1">
      <c r="B65" s="166"/>
      <c r="C65" s="167"/>
      <c r="D65" s="168" t="s">
        <v>291</v>
      </c>
      <c r="E65" s="169"/>
      <c r="F65" s="169"/>
      <c r="G65" s="169"/>
      <c r="H65" s="169"/>
      <c r="I65" s="170"/>
      <c r="J65" s="171">
        <f>J294</f>
        <v>0</v>
      </c>
      <c r="K65" s="172"/>
    </row>
    <row r="66" spans="2:12" s="9" customFormat="1" ht="19.899999999999999" customHeight="1">
      <c r="B66" s="166"/>
      <c r="C66" s="167"/>
      <c r="D66" s="168" t="s">
        <v>128</v>
      </c>
      <c r="E66" s="169"/>
      <c r="F66" s="169"/>
      <c r="G66" s="169"/>
      <c r="H66" s="169"/>
      <c r="I66" s="170"/>
      <c r="J66" s="171">
        <f>J336</f>
        <v>0</v>
      </c>
      <c r="K66" s="172"/>
    </row>
    <row r="67" spans="2:12" s="9" customFormat="1" ht="19.899999999999999" customHeight="1">
      <c r="B67" s="166"/>
      <c r="C67" s="167"/>
      <c r="D67" s="168" t="s">
        <v>293</v>
      </c>
      <c r="E67" s="169"/>
      <c r="F67" s="169"/>
      <c r="G67" s="169"/>
      <c r="H67" s="169"/>
      <c r="I67" s="170"/>
      <c r="J67" s="171">
        <f>J374</f>
        <v>0</v>
      </c>
      <c r="K67" s="172"/>
    </row>
    <row r="68" spans="2:12" s="9" customFormat="1" ht="19.899999999999999" customHeight="1">
      <c r="B68" s="166"/>
      <c r="C68" s="167"/>
      <c r="D68" s="168" t="s">
        <v>129</v>
      </c>
      <c r="E68" s="169"/>
      <c r="F68" s="169"/>
      <c r="G68" s="169"/>
      <c r="H68" s="169"/>
      <c r="I68" s="170"/>
      <c r="J68" s="171">
        <f>J469</f>
        <v>0</v>
      </c>
      <c r="K68" s="172"/>
    </row>
    <row r="69" spans="2:12" s="8" customFormat="1" ht="24.95" customHeight="1">
      <c r="B69" s="159"/>
      <c r="C69" s="160"/>
      <c r="D69" s="161" t="s">
        <v>1065</v>
      </c>
      <c r="E69" s="162"/>
      <c r="F69" s="162"/>
      <c r="G69" s="162"/>
      <c r="H69" s="162"/>
      <c r="I69" s="163"/>
      <c r="J69" s="164">
        <f>J471</f>
        <v>0</v>
      </c>
      <c r="K69" s="165"/>
    </row>
    <row r="70" spans="2:12" s="9" customFormat="1" ht="19.899999999999999" customHeight="1">
      <c r="B70" s="166"/>
      <c r="C70" s="167"/>
      <c r="D70" s="168" t="s">
        <v>1066</v>
      </c>
      <c r="E70" s="169"/>
      <c r="F70" s="169"/>
      <c r="G70" s="169"/>
      <c r="H70" s="169"/>
      <c r="I70" s="170"/>
      <c r="J70" s="171">
        <f>J472</f>
        <v>0</v>
      </c>
      <c r="K70" s="172"/>
    </row>
    <row r="71" spans="2:12" s="9" customFormat="1" ht="19.899999999999999" customHeight="1">
      <c r="B71" s="166"/>
      <c r="C71" s="167"/>
      <c r="D71" s="168" t="s">
        <v>1067</v>
      </c>
      <c r="E71" s="169"/>
      <c r="F71" s="169"/>
      <c r="G71" s="169"/>
      <c r="H71" s="169"/>
      <c r="I71" s="170"/>
      <c r="J71" s="171">
        <f>J476</f>
        <v>0</v>
      </c>
      <c r="K71" s="172"/>
    </row>
    <row r="72" spans="2:12" s="1" customFormat="1" ht="21.75" customHeight="1">
      <c r="B72" s="42"/>
      <c r="C72" s="43"/>
      <c r="D72" s="43"/>
      <c r="E72" s="43"/>
      <c r="F72" s="43"/>
      <c r="G72" s="43"/>
      <c r="H72" s="43"/>
      <c r="I72" s="128"/>
      <c r="J72" s="43"/>
      <c r="K72" s="46"/>
    </row>
    <row r="73" spans="2:12" s="1" customFormat="1" ht="6.95" customHeight="1">
      <c r="B73" s="57"/>
      <c r="C73" s="58"/>
      <c r="D73" s="58"/>
      <c r="E73" s="58"/>
      <c r="F73" s="58"/>
      <c r="G73" s="58"/>
      <c r="H73" s="58"/>
      <c r="I73" s="149"/>
      <c r="J73" s="58"/>
      <c r="K73" s="59"/>
    </row>
    <row r="77" spans="2:12" s="1" customFormat="1" ht="6.95" customHeight="1">
      <c r="B77" s="60"/>
      <c r="C77" s="61"/>
      <c r="D77" s="61"/>
      <c r="E77" s="61"/>
      <c r="F77" s="61"/>
      <c r="G77" s="61"/>
      <c r="H77" s="61"/>
      <c r="I77" s="152"/>
      <c r="J77" s="61"/>
      <c r="K77" s="61"/>
      <c r="L77" s="62"/>
    </row>
    <row r="78" spans="2:12" s="1" customFormat="1" ht="36.950000000000003" customHeight="1">
      <c r="B78" s="42"/>
      <c r="C78" s="63" t="s">
        <v>130</v>
      </c>
      <c r="D78" s="64"/>
      <c r="E78" s="64"/>
      <c r="F78" s="64"/>
      <c r="G78" s="64"/>
      <c r="H78" s="64"/>
      <c r="I78" s="173"/>
      <c r="J78" s="64"/>
      <c r="K78" s="64"/>
      <c r="L78" s="62"/>
    </row>
    <row r="79" spans="2:12" s="1" customFormat="1" ht="6.95" customHeight="1">
      <c r="B79" s="42"/>
      <c r="C79" s="64"/>
      <c r="D79" s="64"/>
      <c r="E79" s="64"/>
      <c r="F79" s="64"/>
      <c r="G79" s="64"/>
      <c r="H79" s="64"/>
      <c r="I79" s="173"/>
      <c r="J79" s="64"/>
      <c r="K79" s="64"/>
      <c r="L79" s="62"/>
    </row>
    <row r="80" spans="2:12" s="1" customFormat="1" ht="14.45" customHeight="1">
      <c r="B80" s="42"/>
      <c r="C80" s="66" t="s">
        <v>18</v>
      </c>
      <c r="D80" s="64"/>
      <c r="E80" s="64"/>
      <c r="F80" s="64"/>
      <c r="G80" s="64"/>
      <c r="H80" s="64"/>
      <c r="I80" s="173"/>
      <c r="J80" s="64"/>
      <c r="K80" s="64"/>
      <c r="L80" s="62"/>
    </row>
    <row r="81" spans="2:65" s="1" customFormat="1" ht="22.5" customHeight="1">
      <c r="B81" s="42"/>
      <c r="C81" s="64"/>
      <c r="D81" s="64"/>
      <c r="E81" s="414" t="str">
        <f>E7</f>
        <v>Cholina - chodníky náves (DSP)</v>
      </c>
      <c r="F81" s="415"/>
      <c r="G81" s="415"/>
      <c r="H81" s="415"/>
      <c r="I81" s="173"/>
      <c r="J81" s="64"/>
      <c r="K81" s="64"/>
      <c r="L81" s="62"/>
    </row>
    <row r="82" spans="2:65" s="1" customFormat="1" ht="14.45" customHeight="1">
      <c r="B82" s="42"/>
      <c r="C82" s="66" t="s">
        <v>120</v>
      </c>
      <c r="D82" s="64"/>
      <c r="E82" s="64"/>
      <c r="F82" s="64"/>
      <c r="G82" s="64"/>
      <c r="H82" s="64"/>
      <c r="I82" s="173"/>
      <c r="J82" s="64"/>
      <c r="K82" s="64"/>
      <c r="L82" s="62"/>
    </row>
    <row r="83" spans="2:65" s="1" customFormat="1" ht="23.25" customHeight="1">
      <c r="B83" s="42"/>
      <c r="C83" s="64"/>
      <c r="D83" s="64"/>
      <c r="E83" s="386" t="str">
        <f>E9</f>
        <v>102 - SO 102 Parkovací stání (Nezpůsobilé výdaje)</v>
      </c>
      <c r="F83" s="416"/>
      <c r="G83" s="416"/>
      <c r="H83" s="416"/>
      <c r="I83" s="173"/>
      <c r="J83" s="64"/>
      <c r="K83" s="64"/>
      <c r="L83" s="62"/>
    </row>
    <row r="84" spans="2:65" s="1" customFormat="1" ht="6.95" customHeight="1">
      <c r="B84" s="42"/>
      <c r="C84" s="64"/>
      <c r="D84" s="64"/>
      <c r="E84" s="64"/>
      <c r="F84" s="64"/>
      <c r="G84" s="64"/>
      <c r="H84" s="64"/>
      <c r="I84" s="173"/>
      <c r="J84" s="64"/>
      <c r="K84" s="64"/>
      <c r="L84" s="62"/>
    </row>
    <row r="85" spans="2:65" s="1" customFormat="1" ht="18" customHeight="1">
      <c r="B85" s="42"/>
      <c r="C85" s="66" t="s">
        <v>25</v>
      </c>
      <c r="D85" s="64"/>
      <c r="E85" s="64"/>
      <c r="F85" s="174" t="str">
        <f>F12</f>
        <v>Cholina</v>
      </c>
      <c r="G85" s="64"/>
      <c r="H85" s="64"/>
      <c r="I85" s="175" t="s">
        <v>27</v>
      </c>
      <c r="J85" s="74" t="str">
        <f>IF(J12="","",J12)</f>
        <v>23.10.2017</v>
      </c>
      <c r="K85" s="64"/>
      <c r="L85" s="62"/>
    </row>
    <row r="86" spans="2:65" s="1" customFormat="1" ht="6.95" customHeight="1">
      <c r="B86" s="42"/>
      <c r="C86" s="64"/>
      <c r="D86" s="64"/>
      <c r="E86" s="64"/>
      <c r="F86" s="64"/>
      <c r="G86" s="64"/>
      <c r="H86" s="64"/>
      <c r="I86" s="173"/>
      <c r="J86" s="64"/>
      <c r="K86" s="64"/>
      <c r="L86" s="62"/>
    </row>
    <row r="87" spans="2:65" s="1" customFormat="1">
      <c r="B87" s="42"/>
      <c r="C87" s="66" t="s">
        <v>31</v>
      </c>
      <c r="D87" s="64"/>
      <c r="E87" s="64"/>
      <c r="F87" s="174" t="str">
        <f>E15</f>
        <v>Obec Cholina, Cholina 52, 78322 Cholina</v>
      </c>
      <c r="G87" s="64"/>
      <c r="H87" s="64"/>
      <c r="I87" s="175" t="s">
        <v>37</v>
      </c>
      <c r="J87" s="174" t="str">
        <f>E21</f>
        <v xml:space="preserve"> </v>
      </c>
      <c r="K87" s="64"/>
      <c r="L87" s="62"/>
    </row>
    <row r="88" spans="2:65" s="1" customFormat="1" ht="14.45" customHeight="1">
      <c r="B88" s="42"/>
      <c r="C88" s="66" t="s">
        <v>35</v>
      </c>
      <c r="D88" s="64"/>
      <c r="E88" s="64"/>
      <c r="F88" s="174" t="str">
        <f>IF(E18="","",E18)</f>
        <v/>
      </c>
      <c r="G88" s="64"/>
      <c r="H88" s="64"/>
      <c r="I88" s="173"/>
      <c r="J88" s="64"/>
      <c r="K88" s="64"/>
      <c r="L88" s="62"/>
    </row>
    <row r="89" spans="2:65" s="1" customFormat="1" ht="10.35" customHeight="1">
      <c r="B89" s="42"/>
      <c r="C89" s="64"/>
      <c r="D89" s="64"/>
      <c r="E89" s="64"/>
      <c r="F89" s="64"/>
      <c r="G89" s="64"/>
      <c r="H89" s="64"/>
      <c r="I89" s="173"/>
      <c r="J89" s="64"/>
      <c r="K89" s="64"/>
      <c r="L89" s="62"/>
    </row>
    <row r="90" spans="2:65" s="10" customFormat="1" ht="29.25" customHeight="1">
      <c r="B90" s="176"/>
      <c r="C90" s="177" t="s">
        <v>131</v>
      </c>
      <c r="D90" s="178" t="s">
        <v>61</v>
      </c>
      <c r="E90" s="178" t="s">
        <v>57</v>
      </c>
      <c r="F90" s="178" t="s">
        <v>132</v>
      </c>
      <c r="G90" s="178" t="s">
        <v>133</v>
      </c>
      <c r="H90" s="178" t="s">
        <v>134</v>
      </c>
      <c r="I90" s="179" t="s">
        <v>135</v>
      </c>
      <c r="J90" s="178" t="s">
        <v>124</v>
      </c>
      <c r="K90" s="180" t="s">
        <v>136</v>
      </c>
      <c r="L90" s="181"/>
      <c r="M90" s="82" t="s">
        <v>137</v>
      </c>
      <c r="N90" s="83" t="s">
        <v>46</v>
      </c>
      <c r="O90" s="83" t="s">
        <v>138</v>
      </c>
      <c r="P90" s="83" t="s">
        <v>139</v>
      </c>
      <c r="Q90" s="83" t="s">
        <v>140</v>
      </c>
      <c r="R90" s="83" t="s">
        <v>141</v>
      </c>
      <c r="S90" s="83" t="s">
        <v>142</v>
      </c>
      <c r="T90" s="84" t="s">
        <v>143</v>
      </c>
    </row>
    <row r="91" spans="2:65" s="1" customFormat="1" ht="29.25" customHeight="1">
      <c r="B91" s="42"/>
      <c r="C91" s="88" t="s">
        <v>125</v>
      </c>
      <c r="D91" s="64"/>
      <c r="E91" s="64"/>
      <c r="F91" s="64"/>
      <c r="G91" s="64"/>
      <c r="H91" s="64"/>
      <c r="I91" s="173"/>
      <c r="J91" s="182">
        <f>BK91</f>
        <v>0</v>
      </c>
      <c r="K91" s="64"/>
      <c r="L91" s="62"/>
      <c r="M91" s="85"/>
      <c r="N91" s="86"/>
      <c r="O91" s="86"/>
      <c r="P91" s="183">
        <f>P92+P471</f>
        <v>0</v>
      </c>
      <c r="Q91" s="86"/>
      <c r="R91" s="183">
        <f>R92+R471</f>
        <v>317.20345955200003</v>
      </c>
      <c r="S91" s="86"/>
      <c r="T91" s="184">
        <f>T92+T471</f>
        <v>264.846</v>
      </c>
      <c r="AT91" s="25" t="s">
        <v>75</v>
      </c>
      <c r="AU91" s="25" t="s">
        <v>126</v>
      </c>
      <c r="BK91" s="185">
        <f>BK92+BK471</f>
        <v>0</v>
      </c>
    </row>
    <row r="92" spans="2:65" s="11" customFormat="1" ht="37.35" customHeight="1">
      <c r="B92" s="186"/>
      <c r="C92" s="187"/>
      <c r="D92" s="188" t="s">
        <v>75</v>
      </c>
      <c r="E92" s="189" t="s">
        <v>144</v>
      </c>
      <c r="F92" s="189" t="s">
        <v>145</v>
      </c>
      <c r="G92" s="187"/>
      <c r="H92" s="187"/>
      <c r="I92" s="190"/>
      <c r="J92" s="191">
        <f>BK92</f>
        <v>0</v>
      </c>
      <c r="K92" s="187"/>
      <c r="L92" s="192"/>
      <c r="M92" s="193"/>
      <c r="N92" s="194"/>
      <c r="O92" s="194"/>
      <c r="P92" s="195">
        <f>P93+P206+P237+P242+P255+P267+P289+P294+P336+P374+P469</f>
        <v>0</v>
      </c>
      <c r="Q92" s="194"/>
      <c r="R92" s="195">
        <f>R93+R206+R237+R242+R255+R267+R289+R294+R336+R374+R469</f>
        <v>317.20260275200002</v>
      </c>
      <c r="S92" s="194"/>
      <c r="T92" s="196">
        <f>T93+T206+T237+T242+T255+T267+T289+T294+T336+T374+T469</f>
        <v>264.846</v>
      </c>
      <c r="AR92" s="197" t="s">
        <v>24</v>
      </c>
      <c r="AT92" s="198" t="s">
        <v>75</v>
      </c>
      <c r="AU92" s="198" t="s">
        <v>76</v>
      </c>
      <c r="AY92" s="197" t="s">
        <v>146</v>
      </c>
      <c r="BK92" s="199">
        <f>BK93+BK206+BK237+BK242+BK255+BK267+BK289+BK294+BK336+BK374+BK469</f>
        <v>0</v>
      </c>
    </row>
    <row r="93" spans="2:65" s="11" customFormat="1" ht="19.899999999999999" customHeight="1">
      <c r="B93" s="186"/>
      <c r="C93" s="187"/>
      <c r="D93" s="200" t="s">
        <v>75</v>
      </c>
      <c r="E93" s="201" t="s">
        <v>29</v>
      </c>
      <c r="F93" s="201" t="s">
        <v>294</v>
      </c>
      <c r="G93" s="187"/>
      <c r="H93" s="187"/>
      <c r="I93" s="190"/>
      <c r="J93" s="202">
        <f>BK93</f>
        <v>0</v>
      </c>
      <c r="K93" s="187"/>
      <c r="L93" s="192"/>
      <c r="M93" s="193"/>
      <c r="N93" s="194"/>
      <c r="O93" s="194"/>
      <c r="P93" s="195">
        <f>SUM(P94:P205)</f>
        <v>0</v>
      </c>
      <c r="Q93" s="194"/>
      <c r="R93" s="195">
        <f>SUM(R94:R205)</f>
        <v>72.354310600000005</v>
      </c>
      <c r="S93" s="194"/>
      <c r="T93" s="196">
        <f>SUM(T94:T205)</f>
        <v>0</v>
      </c>
      <c r="AR93" s="197" t="s">
        <v>24</v>
      </c>
      <c r="AT93" s="198" t="s">
        <v>75</v>
      </c>
      <c r="AU93" s="198" t="s">
        <v>24</v>
      </c>
      <c r="AY93" s="197" t="s">
        <v>146</v>
      </c>
      <c r="BK93" s="199">
        <f>SUM(BK94:BK205)</f>
        <v>0</v>
      </c>
    </row>
    <row r="94" spans="2:65" s="1" customFormat="1" ht="31.5" customHeight="1">
      <c r="B94" s="42"/>
      <c r="C94" s="203" t="s">
        <v>24</v>
      </c>
      <c r="D94" s="203" t="s">
        <v>149</v>
      </c>
      <c r="E94" s="204" t="s">
        <v>295</v>
      </c>
      <c r="F94" s="205" t="s">
        <v>296</v>
      </c>
      <c r="G94" s="206" t="s">
        <v>268</v>
      </c>
      <c r="H94" s="207">
        <v>19</v>
      </c>
      <c r="I94" s="208"/>
      <c r="J94" s="209">
        <f>ROUND(I94*H94,2)</f>
        <v>0</v>
      </c>
      <c r="K94" s="205" t="s">
        <v>153</v>
      </c>
      <c r="L94" s="62"/>
      <c r="M94" s="210" t="s">
        <v>22</v>
      </c>
      <c r="N94" s="211" t="s">
        <v>47</v>
      </c>
      <c r="O94" s="43"/>
      <c r="P94" s="212">
        <f>O94*H94</f>
        <v>0</v>
      </c>
      <c r="Q94" s="212">
        <v>0</v>
      </c>
      <c r="R94" s="212">
        <f>Q94*H94</f>
        <v>0</v>
      </c>
      <c r="S94" s="212">
        <v>0</v>
      </c>
      <c r="T94" s="213">
        <f>S94*H94</f>
        <v>0</v>
      </c>
      <c r="AR94" s="25" t="s">
        <v>154</v>
      </c>
      <c r="AT94" s="25" t="s">
        <v>149</v>
      </c>
      <c r="AU94" s="25" t="s">
        <v>85</v>
      </c>
      <c r="AY94" s="25" t="s">
        <v>146</v>
      </c>
      <c r="BE94" s="214">
        <f>IF(N94="základní",J94,0)</f>
        <v>0</v>
      </c>
      <c r="BF94" s="214">
        <f>IF(N94="snížená",J94,0)</f>
        <v>0</v>
      </c>
      <c r="BG94" s="214">
        <f>IF(N94="zákl. přenesená",J94,0)</f>
        <v>0</v>
      </c>
      <c r="BH94" s="214">
        <f>IF(N94="sníž. přenesená",J94,0)</f>
        <v>0</v>
      </c>
      <c r="BI94" s="214">
        <f>IF(N94="nulová",J94,0)</f>
        <v>0</v>
      </c>
      <c r="BJ94" s="25" t="s">
        <v>24</v>
      </c>
      <c r="BK94" s="214">
        <f>ROUND(I94*H94,2)</f>
        <v>0</v>
      </c>
      <c r="BL94" s="25" t="s">
        <v>154</v>
      </c>
      <c r="BM94" s="25" t="s">
        <v>1068</v>
      </c>
    </row>
    <row r="95" spans="2:65" s="1" customFormat="1" ht="175.5">
      <c r="B95" s="42"/>
      <c r="C95" s="64"/>
      <c r="D95" s="215" t="s">
        <v>156</v>
      </c>
      <c r="E95" s="64"/>
      <c r="F95" s="216" t="s">
        <v>298</v>
      </c>
      <c r="G95" s="64"/>
      <c r="H95" s="64"/>
      <c r="I95" s="173"/>
      <c r="J95" s="64"/>
      <c r="K95" s="64"/>
      <c r="L95" s="62"/>
      <c r="M95" s="217"/>
      <c r="N95" s="43"/>
      <c r="O95" s="43"/>
      <c r="P95" s="43"/>
      <c r="Q95" s="43"/>
      <c r="R95" s="43"/>
      <c r="S95" s="43"/>
      <c r="T95" s="79"/>
      <c r="AT95" s="25" t="s">
        <v>156</v>
      </c>
      <c r="AU95" s="25" t="s">
        <v>85</v>
      </c>
    </row>
    <row r="96" spans="2:65" s="12" customFormat="1" ht="13.5">
      <c r="B96" s="218"/>
      <c r="C96" s="219"/>
      <c r="D96" s="215" t="s">
        <v>158</v>
      </c>
      <c r="E96" s="220" t="s">
        <v>22</v>
      </c>
      <c r="F96" s="221" t="s">
        <v>299</v>
      </c>
      <c r="G96" s="219"/>
      <c r="H96" s="222" t="s">
        <v>22</v>
      </c>
      <c r="I96" s="223"/>
      <c r="J96" s="219"/>
      <c r="K96" s="219"/>
      <c r="L96" s="224"/>
      <c r="M96" s="225"/>
      <c r="N96" s="226"/>
      <c r="O96" s="226"/>
      <c r="P96" s="226"/>
      <c r="Q96" s="226"/>
      <c r="R96" s="226"/>
      <c r="S96" s="226"/>
      <c r="T96" s="227"/>
      <c r="AT96" s="228" t="s">
        <v>158</v>
      </c>
      <c r="AU96" s="228" t="s">
        <v>85</v>
      </c>
      <c r="AV96" s="12" t="s">
        <v>24</v>
      </c>
      <c r="AW96" s="12" t="s">
        <v>39</v>
      </c>
      <c r="AX96" s="12" t="s">
        <v>76</v>
      </c>
      <c r="AY96" s="228" t="s">
        <v>146</v>
      </c>
    </row>
    <row r="97" spans="2:65" s="12" customFormat="1" ht="13.5">
      <c r="B97" s="218"/>
      <c r="C97" s="219"/>
      <c r="D97" s="215" t="s">
        <v>158</v>
      </c>
      <c r="E97" s="220" t="s">
        <v>22</v>
      </c>
      <c r="F97" s="221" t="s">
        <v>300</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42" t="s">
        <v>158</v>
      </c>
      <c r="E98" s="252" t="s">
        <v>22</v>
      </c>
      <c r="F98" s="253" t="s">
        <v>1069</v>
      </c>
      <c r="G98" s="230"/>
      <c r="H98" s="254">
        <v>19</v>
      </c>
      <c r="I98" s="234"/>
      <c r="J98" s="230"/>
      <c r="K98" s="230"/>
      <c r="L98" s="235"/>
      <c r="M98" s="236"/>
      <c r="N98" s="237"/>
      <c r="O98" s="237"/>
      <c r="P98" s="237"/>
      <c r="Q98" s="237"/>
      <c r="R98" s="237"/>
      <c r="S98" s="237"/>
      <c r="T98" s="238"/>
      <c r="AT98" s="239" t="s">
        <v>158</v>
      </c>
      <c r="AU98" s="239" t="s">
        <v>85</v>
      </c>
      <c r="AV98" s="13" t="s">
        <v>85</v>
      </c>
      <c r="AW98" s="13" t="s">
        <v>39</v>
      </c>
      <c r="AX98" s="13" t="s">
        <v>24</v>
      </c>
      <c r="AY98" s="239" t="s">
        <v>146</v>
      </c>
    </row>
    <row r="99" spans="2:65" s="1" customFormat="1" ht="31.5" customHeight="1">
      <c r="B99" s="42"/>
      <c r="C99" s="203" t="s">
        <v>85</v>
      </c>
      <c r="D99" s="203" t="s">
        <v>149</v>
      </c>
      <c r="E99" s="204" t="s">
        <v>302</v>
      </c>
      <c r="F99" s="205" t="s">
        <v>303</v>
      </c>
      <c r="G99" s="206" t="s">
        <v>268</v>
      </c>
      <c r="H99" s="207">
        <v>284.35500000000002</v>
      </c>
      <c r="I99" s="208"/>
      <c r="J99" s="209">
        <f>ROUND(I99*H99,2)</f>
        <v>0</v>
      </c>
      <c r="K99" s="205" t="s">
        <v>153</v>
      </c>
      <c r="L99" s="62"/>
      <c r="M99" s="210" t="s">
        <v>22</v>
      </c>
      <c r="N99" s="211" t="s">
        <v>47</v>
      </c>
      <c r="O99" s="43"/>
      <c r="P99" s="212">
        <f>O99*H99</f>
        <v>0</v>
      </c>
      <c r="Q99" s="212">
        <v>0</v>
      </c>
      <c r="R99" s="212">
        <f>Q99*H99</f>
        <v>0</v>
      </c>
      <c r="S99" s="212">
        <v>0</v>
      </c>
      <c r="T99" s="213">
        <f>S99*H99</f>
        <v>0</v>
      </c>
      <c r="AR99" s="25" t="s">
        <v>154</v>
      </c>
      <c r="AT99" s="25" t="s">
        <v>149</v>
      </c>
      <c r="AU99" s="25" t="s">
        <v>85</v>
      </c>
      <c r="AY99" s="25" t="s">
        <v>146</v>
      </c>
      <c r="BE99" s="214">
        <f>IF(N99="základní",J99,0)</f>
        <v>0</v>
      </c>
      <c r="BF99" s="214">
        <f>IF(N99="snížená",J99,0)</f>
        <v>0</v>
      </c>
      <c r="BG99" s="214">
        <f>IF(N99="zákl. přenesená",J99,0)</f>
        <v>0</v>
      </c>
      <c r="BH99" s="214">
        <f>IF(N99="sníž. přenesená",J99,0)</f>
        <v>0</v>
      </c>
      <c r="BI99" s="214">
        <f>IF(N99="nulová",J99,0)</f>
        <v>0</v>
      </c>
      <c r="BJ99" s="25" t="s">
        <v>24</v>
      </c>
      <c r="BK99" s="214">
        <f>ROUND(I99*H99,2)</f>
        <v>0</v>
      </c>
      <c r="BL99" s="25" t="s">
        <v>154</v>
      </c>
      <c r="BM99" s="25" t="s">
        <v>1070</v>
      </c>
    </row>
    <row r="100" spans="2:65" s="1" customFormat="1" ht="94.5">
      <c r="B100" s="42"/>
      <c r="C100" s="64"/>
      <c r="D100" s="215" t="s">
        <v>156</v>
      </c>
      <c r="E100" s="64"/>
      <c r="F100" s="216" t="s">
        <v>305</v>
      </c>
      <c r="G100" s="64"/>
      <c r="H100" s="64"/>
      <c r="I100" s="173"/>
      <c r="J100" s="64"/>
      <c r="K100" s="64"/>
      <c r="L100" s="62"/>
      <c r="M100" s="217"/>
      <c r="N100" s="43"/>
      <c r="O100" s="43"/>
      <c r="P100" s="43"/>
      <c r="Q100" s="43"/>
      <c r="R100" s="43"/>
      <c r="S100" s="43"/>
      <c r="T100" s="79"/>
      <c r="AT100" s="25" t="s">
        <v>156</v>
      </c>
      <c r="AU100" s="25" t="s">
        <v>85</v>
      </c>
    </row>
    <row r="101" spans="2:65" s="12" customFormat="1" ht="13.5">
      <c r="B101" s="218"/>
      <c r="C101" s="219"/>
      <c r="D101" s="215" t="s">
        <v>158</v>
      </c>
      <c r="E101" s="220" t="s">
        <v>22</v>
      </c>
      <c r="F101" s="221" t="s">
        <v>299</v>
      </c>
      <c r="G101" s="219"/>
      <c r="H101" s="222" t="s">
        <v>22</v>
      </c>
      <c r="I101" s="223"/>
      <c r="J101" s="219"/>
      <c r="K101" s="219"/>
      <c r="L101" s="224"/>
      <c r="M101" s="225"/>
      <c r="N101" s="226"/>
      <c r="O101" s="226"/>
      <c r="P101" s="226"/>
      <c r="Q101" s="226"/>
      <c r="R101" s="226"/>
      <c r="S101" s="226"/>
      <c r="T101" s="227"/>
      <c r="AT101" s="228" t="s">
        <v>158</v>
      </c>
      <c r="AU101" s="228" t="s">
        <v>85</v>
      </c>
      <c r="AV101" s="12" t="s">
        <v>24</v>
      </c>
      <c r="AW101" s="12" t="s">
        <v>39</v>
      </c>
      <c r="AX101" s="12" t="s">
        <v>76</v>
      </c>
      <c r="AY101" s="228" t="s">
        <v>146</v>
      </c>
    </row>
    <row r="102" spans="2:65" s="12" customFormat="1" ht="13.5">
      <c r="B102" s="218"/>
      <c r="C102" s="219"/>
      <c r="D102" s="215" t="s">
        <v>158</v>
      </c>
      <c r="E102" s="220" t="s">
        <v>22</v>
      </c>
      <c r="F102" s="221" t="s">
        <v>300</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1071</v>
      </c>
      <c r="G103" s="230"/>
      <c r="H103" s="233">
        <v>204</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2" customFormat="1" ht="13.5">
      <c r="B104" s="218"/>
      <c r="C104" s="219"/>
      <c r="D104" s="215" t="s">
        <v>158</v>
      </c>
      <c r="E104" s="220" t="s">
        <v>22</v>
      </c>
      <c r="F104" s="221" t="s">
        <v>1072</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1073</v>
      </c>
      <c r="G105" s="230"/>
      <c r="H105" s="233">
        <v>80.355000000000004</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42" t="s">
        <v>158</v>
      </c>
      <c r="E106" s="243" t="s">
        <v>1054</v>
      </c>
      <c r="F106" s="244" t="s">
        <v>162</v>
      </c>
      <c r="G106" s="241"/>
      <c r="H106" s="245">
        <v>284.35500000000002</v>
      </c>
      <c r="I106" s="246"/>
      <c r="J106" s="241"/>
      <c r="K106" s="241"/>
      <c r="L106" s="247"/>
      <c r="M106" s="248"/>
      <c r="N106" s="249"/>
      <c r="O106" s="249"/>
      <c r="P106" s="249"/>
      <c r="Q106" s="249"/>
      <c r="R106" s="249"/>
      <c r="S106" s="249"/>
      <c r="T106" s="250"/>
      <c r="AT106" s="251" t="s">
        <v>158</v>
      </c>
      <c r="AU106" s="251" t="s">
        <v>85</v>
      </c>
      <c r="AV106" s="14" t="s">
        <v>154</v>
      </c>
      <c r="AW106" s="14" t="s">
        <v>39</v>
      </c>
      <c r="AX106" s="14" t="s">
        <v>24</v>
      </c>
      <c r="AY106" s="251" t="s">
        <v>146</v>
      </c>
    </row>
    <row r="107" spans="2:65" s="1" customFormat="1" ht="44.25" customHeight="1">
      <c r="B107" s="42"/>
      <c r="C107" s="203" t="s">
        <v>169</v>
      </c>
      <c r="D107" s="203" t="s">
        <v>149</v>
      </c>
      <c r="E107" s="204" t="s">
        <v>307</v>
      </c>
      <c r="F107" s="205" t="s">
        <v>308</v>
      </c>
      <c r="G107" s="206" t="s">
        <v>268</v>
      </c>
      <c r="H107" s="207">
        <v>71.088999999999999</v>
      </c>
      <c r="I107" s="208"/>
      <c r="J107" s="209">
        <f>ROUND(I107*H107,2)</f>
        <v>0</v>
      </c>
      <c r="K107" s="205" t="s">
        <v>153</v>
      </c>
      <c r="L107" s="62"/>
      <c r="M107" s="210" t="s">
        <v>22</v>
      </c>
      <c r="N107" s="211" t="s">
        <v>47</v>
      </c>
      <c r="O107" s="43"/>
      <c r="P107" s="212">
        <f>O107*H107</f>
        <v>0</v>
      </c>
      <c r="Q107" s="212">
        <v>0</v>
      </c>
      <c r="R107" s="212">
        <f>Q107*H107</f>
        <v>0</v>
      </c>
      <c r="S107" s="212">
        <v>0</v>
      </c>
      <c r="T107" s="213">
        <f>S107*H107</f>
        <v>0</v>
      </c>
      <c r="AR107" s="25" t="s">
        <v>154</v>
      </c>
      <c r="AT107" s="25" t="s">
        <v>149</v>
      </c>
      <c r="AU107" s="25" t="s">
        <v>85</v>
      </c>
      <c r="AY107" s="25" t="s">
        <v>146</v>
      </c>
      <c r="BE107" s="214">
        <f>IF(N107="základní",J107,0)</f>
        <v>0</v>
      </c>
      <c r="BF107" s="214">
        <f>IF(N107="snížená",J107,0)</f>
        <v>0</v>
      </c>
      <c r="BG107" s="214">
        <f>IF(N107="zákl. přenesená",J107,0)</f>
        <v>0</v>
      </c>
      <c r="BH107" s="214">
        <f>IF(N107="sníž. přenesená",J107,0)</f>
        <v>0</v>
      </c>
      <c r="BI107" s="214">
        <f>IF(N107="nulová",J107,0)</f>
        <v>0</v>
      </c>
      <c r="BJ107" s="25" t="s">
        <v>24</v>
      </c>
      <c r="BK107" s="214">
        <f>ROUND(I107*H107,2)</f>
        <v>0</v>
      </c>
      <c r="BL107" s="25" t="s">
        <v>154</v>
      </c>
      <c r="BM107" s="25" t="s">
        <v>1074</v>
      </c>
    </row>
    <row r="108" spans="2:65" s="1" customFormat="1" ht="94.5">
      <c r="B108" s="42"/>
      <c r="C108" s="64"/>
      <c r="D108" s="215" t="s">
        <v>156</v>
      </c>
      <c r="E108" s="64"/>
      <c r="F108" s="216" t="s">
        <v>305</v>
      </c>
      <c r="G108" s="64"/>
      <c r="H108" s="64"/>
      <c r="I108" s="173"/>
      <c r="J108" s="64"/>
      <c r="K108" s="64"/>
      <c r="L108" s="62"/>
      <c r="M108" s="217"/>
      <c r="N108" s="43"/>
      <c r="O108" s="43"/>
      <c r="P108" s="43"/>
      <c r="Q108" s="43"/>
      <c r="R108" s="43"/>
      <c r="S108" s="43"/>
      <c r="T108" s="79"/>
      <c r="AT108" s="25" t="s">
        <v>156</v>
      </c>
      <c r="AU108" s="25" t="s">
        <v>85</v>
      </c>
    </row>
    <row r="109" spans="2:65" s="1" customFormat="1" ht="27">
      <c r="B109" s="42"/>
      <c r="C109" s="64"/>
      <c r="D109" s="215" t="s">
        <v>166</v>
      </c>
      <c r="E109" s="64"/>
      <c r="F109" s="216" t="s">
        <v>1075</v>
      </c>
      <c r="G109" s="64"/>
      <c r="H109" s="64"/>
      <c r="I109" s="173"/>
      <c r="J109" s="64"/>
      <c r="K109" s="64"/>
      <c r="L109" s="62"/>
      <c r="M109" s="217"/>
      <c r="N109" s="43"/>
      <c r="O109" s="43"/>
      <c r="P109" s="43"/>
      <c r="Q109" s="43"/>
      <c r="R109" s="43"/>
      <c r="S109" s="43"/>
      <c r="T109" s="79"/>
      <c r="AT109" s="25" t="s">
        <v>166</v>
      </c>
      <c r="AU109" s="25" t="s">
        <v>85</v>
      </c>
    </row>
    <row r="110" spans="2:65" s="13" customFormat="1" ht="13.5">
      <c r="B110" s="229"/>
      <c r="C110" s="230"/>
      <c r="D110" s="242" t="s">
        <v>158</v>
      </c>
      <c r="E110" s="252" t="s">
        <v>22</v>
      </c>
      <c r="F110" s="253" t="s">
        <v>1076</v>
      </c>
      <c r="G110" s="230"/>
      <c r="H110" s="254">
        <v>71.088999999999999</v>
      </c>
      <c r="I110" s="234"/>
      <c r="J110" s="230"/>
      <c r="K110" s="230"/>
      <c r="L110" s="235"/>
      <c r="M110" s="236"/>
      <c r="N110" s="237"/>
      <c r="O110" s="237"/>
      <c r="P110" s="237"/>
      <c r="Q110" s="237"/>
      <c r="R110" s="237"/>
      <c r="S110" s="237"/>
      <c r="T110" s="238"/>
      <c r="AT110" s="239" t="s">
        <v>158</v>
      </c>
      <c r="AU110" s="239" t="s">
        <v>85</v>
      </c>
      <c r="AV110" s="13" t="s">
        <v>85</v>
      </c>
      <c r="AW110" s="13" t="s">
        <v>39</v>
      </c>
      <c r="AX110" s="13" t="s">
        <v>24</v>
      </c>
      <c r="AY110" s="239" t="s">
        <v>146</v>
      </c>
    </row>
    <row r="111" spans="2:65" s="1" customFormat="1" ht="31.5" customHeight="1">
      <c r="B111" s="42"/>
      <c r="C111" s="203" t="s">
        <v>154</v>
      </c>
      <c r="D111" s="203" t="s">
        <v>149</v>
      </c>
      <c r="E111" s="204" t="s">
        <v>313</v>
      </c>
      <c r="F111" s="205" t="s">
        <v>314</v>
      </c>
      <c r="G111" s="206" t="s">
        <v>268</v>
      </c>
      <c r="H111" s="207">
        <v>35.988999999999997</v>
      </c>
      <c r="I111" s="208"/>
      <c r="J111" s="209">
        <f>ROUND(I111*H111,2)</f>
        <v>0</v>
      </c>
      <c r="K111" s="205" t="s">
        <v>153</v>
      </c>
      <c r="L111" s="62"/>
      <c r="M111" s="210" t="s">
        <v>22</v>
      </c>
      <c r="N111" s="211" t="s">
        <v>47</v>
      </c>
      <c r="O111" s="43"/>
      <c r="P111" s="212">
        <f>O111*H111</f>
        <v>0</v>
      </c>
      <c r="Q111" s="212">
        <v>0</v>
      </c>
      <c r="R111" s="212">
        <f>Q111*H111</f>
        <v>0</v>
      </c>
      <c r="S111" s="212">
        <v>0</v>
      </c>
      <c r="T111" s="213">
        <f>S111*H111</f>
        <v>0</v>
      </c>
      <c r="AR111" s="25" t="s">
        <v>154</v>
      </c>
      <c r="AT111" s="25" t="s">
        <v>149</v>
      </c>
      <c r="AU111" s="25" t="s">
        <v>85</v>
      </c>
      <c r="AY111" s="25" t="s">
        <v>146</v>
      </c>
      <c r="BE111" s="214">
        <f>IF(N111="základní",J111,0)</f>
        <v>0</v>
      </c>
      <c r="BF111" s="214">
        <f>IF(N111="snížená",J111,0)</f>
        <v>0</v>
      </c>
      <c r="BG111" s="214">
        <f>IF(N111="zákl. přenesená",J111,0)</f>
        <v>0</v>
      </c>
      <c r="BH111" s="214">
        <f>IF(N111="sníž. přenesená",J111,0)</f>
        <v>0</v>
      </c>
      <c r="BI111" s="214">
        <f>IF(N111="nulová",J111,0)</f>
        <v>0</v>
      </c>
      <c r="BJ111" s="25" t="s">
        <v>24</v>
      </c>
      <c r="BK111" s="214">
        <f>ROUND(I111*H111,2)</f>
        <v>0</v>
      </c>
      <c r="BL111" s="25" t="s">
        <v>154</v>
      </c>
      <c r="BM111" s="25" t="s">
        <v>1077</v>
      </c>
    </row>
    <row r="112" spans="2:65" s="1" customFormat="1" ht="175.5">
      <c r="B112" s="42"/>
      <c r="C112" s="64"/>
      <c r="D112" s="215" t="s">
        <v>156</v>
      </c>
      <c r="E112" s="64"/>
      <c r="F112" s="216" t="s">
        <v>316</v>
      </c>
      <c r="G112" s="64"/>
      <c r="H112" s="64"/>
      <c r="I112" s="173"/>
      <c r="J112" s="64"/>
      <c r="K112" s="64"/>
      <c r="L112" s="62"/>
      <c r="M112" s="217"/>
      <c r="N112" s="43"/>
      <c r="O112" s="43"/>
      <c r="P112" s="43"/>
      <c r="Q112" s="43"/>
      <c r="R112" s="43"/>
      <c r="S112" s="43"/>
      <c r="T112" s="79"/>
      <c r="AT112" s="25" t="s">
        <v>156</v>
      </c>
      <c r="AU112" s="25" t="s">
        <v>85</v>
      </c>
    </row>
    <row r="113" spans="2:65" s="12" customFormat="1" ht="13.5">
      <c r="B113" s="218"/>
      <c r="C113" s="219"/>
      <c r="D113" s="215" t="s">
        <v>158</v>
      </c>
      <c r="E113" s="220" t="s">
        <v>22</v>
      </c>
      <c r="F113" s="221" t="s">
        <v>1078</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1079</v>
      </c>
      <c r="G114" s="230"/>
      <c r="H114" s="233">
        <v>16.8</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2" customFormat="1" ht="13.5">
      <c r="B115" s="218"/>
      <c r="C115" s="219"/>
      <c r="D115" s="215" t="s">
        <v>158</v>
      </c>
      <c r="E115" s="220" t="s">
        <v>22</v>
      </c>
      <c r="F115" s="221" t="s">
        <v>319</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2" customFormat="1" ht="13.5">
      <c r="B116" s="218"/>
      <c r="C116" s="219"/>
      <c r="D116" s="215" t="s">
        <v>158</v>
      </c>
      <c r="E116" s="220" t="s">
        <v>22</v>
      </c>
      <c r="F116" s="221" t="s">
        <v>320</v>
      </c>
      <c r="G116" s="219"/>
      <c r="H116" s="222" t="s">
        <v>22</v>
      </c>
      <c r="I116" s="223"/>
      <c r="J116" s="219"/>
      <c r="K116" s="219"/>
      <c r="L116" s="224"/>
      <c r="M116" s="225"/>
      <c r="N116" s="226"/>
      <c r="O116" s="226"/>
      <c r="P116" s="226"/>
      <c r="Q116" s="226"/>
      <c r="R116" s="226"/>
      <c r="S116" s="226"/>
      <c r="T116" s="227"/>
      <c r="AT116" s="228" t="s">
        <v>158</v>
      </c>
      <c r="AU116" s="228" t="s">
        <v>85</v>
      </c>
      <c r="AV116" s="12" t="s">
        <v>24</v>
      </c>
      <c r="AW116" s="12" t="s">
        <v>39</v>
      </c>
      <c r="AX116" s="12" t="s">
        <v>76</v>
      </c>
      <c r="AY116" s="228" t="s">
        <v>146</v>
      </c>
    </row>
    <row r="117" spans="2:65" s="13" customFormat="1" ht="13.5">
      <c r="B117" s="229"/>
      <c r="C117" s="230"/>
      <c r="D117" s="215" t="s">
        <v>158</v>
      </c>
      <c r="E117" s="231" t="s">
        <v>22</v>
      </c>
      <c r="F117" s="232" t="s">
        <v>1080</v>
      </c>
      <c r="G117" s="230"/>
      <c r="H117" s="233">
        <v>12.468999999999999</v>
      </c>
      <c r="I117" s="234"/>
      <c r="J117" s="230"/>
      <c r="K117" s="230"/>
      <c r="L117" s="235"/>
      <c r="M117" s="236"/>
      <c r="N117" s="237"/>
      <c r="O117" s="237"/>
      <c r="P117" s="237"/>
      <c r="Q117" s="237"/>
      <c r="R117" s="237"/>
      <c r="S117" s="237"/>
      <c r="T117" s="238"/>
      <c r="AT117" s="239" t="s">
        <v>158</v>
      </c>
      <c r="AU117" s="239" t="s">
        <v>85</v>
      </c>
      <c r="AV117" s="13" t="s">
        <v>85</v>
      </c>
      <c r="AW117" s="13" t="s">
        <v>39</v>
      </c>
      <c r="AX117" s="13" t="s">
        <v>76</v>
      </c>
      <c r="AY117" s="239" t="s">
        <v>146</v>
      </c>
    </row>
    <row r="118" spans="2:65" s="15" customFormat="1" ht="13.5">
      <c r="B118" s="276"/>
      <c r="C118" s="277"/>
      <c r="D118" s="215" t="s">
        <v>158</v>
      </c>
      <c r="E118" s="278" t="s">
        <v>22</v>
      </c>
      <c r="F118" s="279" t="s">
        <v>814</v>
      </c>
      <c r="G118" s="277"/>
      <c r="H118" s="280">
        <v>29.268999999999998</v>
      </c>
      <c r="I118" s="281"/>
      <c r="J118" s="277"/>
      <c r="K118" s="277"/>
      <c r="L118" s="282"/>
      <c r="M118" s="283"/>
      <c r="N118" s="284"/>
      <c r="O118" s="284"/>
      <c r="P118" s="284"/>
      <c r="Q118" s="284"/>
      <c r="R118" s="284"/>
      <c r="S118" s="284"/>
      <c r="T118" s="285"/>
      <c r="AT118" s="286" t="s">
        <v>158</v>
      </c>
      <c r="AU118" s="286" t="s">
        <v>85</v>
      </c>
      <c r="AV118" s="15" t="s">
        <v>169</v>
      </c>
      <c r="AW118" s="15" t="s">
        <v>39</v>
      </c>
      <c r="AX118" s="15" t="s">
        <v>76</v>
      </c>
      <c r="AY118" s="286" t="s">
        <v>146</v>
      </c>
    </row>
    <row r="119" spans="2:65" s="12" customFormat="1" ht="13.5">
      <c r="B119" s="218"/>
      <c r="C119" s="219"/>
      <c r="D119" s="215" t="s">
        <v>158</v>
      </c>
      <c r="E119" s="220" t="s">
        <v>22</v>
      </c>
      <c r="F119" s="221" t="s">
        <v>1081</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2" customFormat="1" ht="13.5">
      <c r="B120" s="218"/>
      <c r="C120" s="219"/>
      <c r="D120" s="215" t="s">
        <v>158</v>
      </c>
      <c r="E120" s="220" t="s">
        <v>22</v>
      </c>
      <c r="F120" s="221" t="s">
        <v>1082</v>
      </c>
      <c r="G120" s="219"/>
      <c r="H120" s="222" t="s">
        <v>22</v>
      </c>
      <c r="I120" s="223"/>
      <c r="J120" s="219"/>
      <c r="K120" s="219"/>
      <c r="L120" s="224"/>
      <c r="M120" s="225"/>
      <c r="N120" s="226"/>
      <c r="O120" s="226"/>
      <c r="P120" s="226"/>
      <c r="Q120" s="226"/>
      <c r="R120" s="226"/>
      <c r="S120" s="226"/>
      <c r="T120" s="227"/>
      <c r="AT120" s="228" t="s">
        <v>158</v>
      </c>
      <c r="AU120" s="228" t="s">
        <v>85</v>
      </c>
      <c r="AV120" s="12" t="s">
        <v>24</v>
      </c>
      <c r="AW120" s="12" t="s">
        <v>39</v>
      </c>
      <c r="AX120" s="12" t="s">
        <v>76</v>
      </c>
      <c r="AY120" s="228" t="s">
        <v>146</v>
      </c>
    </row>
    <row r="121" spans="2:65" s="13" customFormat="1" ht="13.5">
      <c r="B121" s="229"/>
      <c r="C121" s="230"/>
      <c r="D121" s="215" t="s">
        <v>158</v>
      </c>
      <c r="E121" s="231" t="s">
        <v>22</v>
      </c>
      <c r="F121" s="232" t="s">
        <v>1083</v>
      </c>
      <c r="G121" s="230"/>
      <c r="H121" s="233">
        <v>6.72</v>
      </c>
      <c r="I121" s="234"/>
      <c r="J121" s="230"/>
      <c r="K121" s="230"/>
      <c r="L121" s="235"/>
      <c r="M121" s="236"/>
      <c r="N121" s="237"/>
      <c r="O121" s="237"/>
      <c r="P121" s="237"/>
      <c r="Q121" s="237"/>
      <c r="R121" s="237"/>
      <c r="S121" s="237"/>
      <c r="T121" s="238"/>
      <c r="AT121" s="239" t="s">
        <v>158</v>
      </c>
      <c r="AU121" s="239" t="s">
        <v>85</v>
      </c>
      <c r="AV121" s="13" t="s">
        <v>85</v>
      </c>
      <c r="AW121" s="13" t="s">
        <v>39</v>
      </c>
      <c r="AX121" s="13" t="s">
        <v>76</v>
      </c>
      <c r="AY121" s="239" t="s">
        <v>146</v>
      </c>
    </row>
    <row r="122" spans="2:65" s="12" customFormat="1" ht="13.5">
      <c r="B122" s="218"/>
      <c r="C122" s="219"/>
      <c r="D122" s="215" t="s">
        <v>158</v>
      </c>
      <c r="E122" s="220" t="s">
        <v>22</v>
      </c>
      <c r="F122" s="221" t="s">
        <v>1081</v>
      </c>
      <c r="G122" s="219"/>
      <c r="H122" s="222" t="s">
        <v>22</v>
      </c>
      <c r="I122" s="223"/>
      <c r="J122" s="219"/>
      <c r="K122" s="219"/>
      <c r="L122" s="224"/>
      <c r="M122" s="225"/>
      <c r="N122" s="226"/>
      <c r="O122" s="226"/>
      <c r="P122" s="226"/>
      <c r="Q122" s="226"/>
      <c r="R122" s="226"/>
      <c r="S122" s="226"/>
      <c r="T122" s="227"/>
      <c r="AT122" s="228" t="s">
        <v>158</v>
      </c>
      <c r="AU122" s="228" t="s">
        <v>85</v>
      </c>
      <c r="AV122" s="12" t="s">
        <v>24</v>
      </c>
      <c r="AW122" s="12" t="s">
        <v>39</v>
      </c>
      <c r="AX122" s="12" t="s">
        <v>76</v>
      </c>
      <c r="AY122" s="228" t="s">
        <v>146</v>
      </c>
    </row>
    <row r="123" spans="2:65" s="14" customFormat="1" ht="13.5">
      <c r="B123" s="240"/>
      <c r="C123" s="241"/>
      <c r="D123" s="242" t="s">
        <v>158</v>
      </c>
      <c r="E123" s="243" t="s">
        <v>1057</v>
      </c>
      <c r="F123" s="244" t="s">
        <v>162</v>
      </c>
      <c r="G123" s="241"/>
      <c r="H123" s="245">
        <v>35.988999999999997</v>
      </c>
      <c r="I123" s="246"/>
      <c r="J123" s="241"/>
      <c r="K123" s="241"/>
      <c r="L123" s="247"/>
      <c r="M123" s="248"/>
      <c r="N123" s="249"/>
      <c r="O123" s="249"/>
      <c r="P123" s="249"/>
      <c r="Q123" s="249"/>
      <c r="R123" s="249"/>
      <c r="S123" s="249"/>
      <c r="T123" s="250"/>
      <c r="AT123" s="251" t="s">
        <v>158</v>
      </c>
      <c r="AU123" s="251" t="s">
        <v>85</v>
      </c>
      <c r="AV123" s="14" t="s">
        <v>154</v>
      </c>
      <c r="AW123" s="14" t="s">
        <v>39</v>
      </c>
      <c r="AX123" s="14" t="s">
        <v>24</v>
      </c>
      <c r="AY123" s="251" t="s">
        <v>146</v>
      </c>
    </row>
    <row r="124" spans="2:65" s="1" customFormat="1" ht="31.5" customHeight="1">
      <c r="B124" s="42"/>
      <c r="C124" s="203" t="s">
        <v>179</v>
      </c>
      <c r="D124" s="203" t="s">
        <v>149</v>
      </c>
      <c r="E124" s="204" t="s">
        <v>322</v>
      </c>
      <c r="F124" s="205" t="s">
        <v>323</v>
      </c>
      <c r="G124" s="206" t="s">
        <v>268</v>
      </c>
      <c r="H124" s="207">
        <v>10.797000000000001</v>
      </c>
      <c r="I124" s="208"/>
      <c r="J124" s="209">
        <f>ROUND(I124*H124,2)</f>
        <v>0</v>
      </c>
      <c r="K124" s="205" t="s">
        <v>153</v>
      </c>
      <c r="L124" s="62"/>
      <c r="M124" s="210" t="s">
        <v>22</v>
      </c>
      <c r="N124" s="211" t="s">
        <v>47</v>
      </c>
      <c r="O124" s="43"/>
      <c r="P124" s="212">
        <f>O124*H124</f>
        <v>0</v>
      </c>
      <c r="Q124" s="212">
        <v>0</v>
      </c>
      <c r="R124" s="212">
        <f>Q124*H124</f>
        <v>0</v>
      </c>
      <c r="S124" s="212">
        <v>0</v>
      </c>
      <c r="T124" s="213">
        <f>S124*H124</f>
        <v>0</v>
      </c>
      <c r="AR124" s="25" t="s">
        <v>154</v>
      </c>
      <c r="AT124" s="25" t="s">
        <v>149</v>
      </c>
      <c r="AU124" s="25" t="s">
        <v>85</v>
      </c>
      <c r="AY124" s="25" t="s">
        <v>146</v>
      </c>
      <c r="BE124" s="214">
        <f>IF(N124="základní",J124,0)</f>
        <v>0</v>
      </c>
      <c r="BF124" s="214">
        <f>IF(N124="snížená",J124,0)</f>
        <v>0</v>
      </c>
      <c r="BG124" s="214">
        <f>IF(N124="zákl. přenesená",J124,0)</f>
        <v>0</v>
      </c>
      <c r="BH124" s="214">
        <f>IF(N124="sníž. přenesená",J124,0)</f>
        <v>0</v>
      </c>
      <c r="BI124" s="214">
        <f>IF(N124="nulová",J124,0)</f>
        <v>0</v>
      </c>
      <c r="BJ124" s="25" t="s">
        <v>24</v>
      </c>
      <c r="BK124" s="214">
        <f>ROUND(I124*H124,2)</f>
        <v>0</v>
      </c>
      <c r="BL124" s="25" t="s">
        <v>154</v>
      </c>
      <c r="BM124" s="25" t="s">
        <v>1084</v>
      </c>
    </row>
    <row r="125" spans="2:65" s="1" customFormat="1" ht="175.5">
      <c r="B125" s="42"/>
      <c r="C125" s="64"/>
      <c r="D125" s="215" t="s">
        <v>156</v>
      </c>
      <c r="E125" s="64"/>
      <c r="F125" s="216" t="s">
        <v>316</v>
      </c>
      <c r="G125" s="64"/>
      <c r="H125" s="64"/>
      <c r="I125" s="173"/>
      <c r="J125" s="64"/>
      <c r="K125" s="64"/>
      <c r="L125" s="62"/>
      <c r="M125" s="217"/>
      <c r="N125" s="43"/>
      <c r="O125" s="43"/>
      <c r="P125" s="43"/>
      <c r="Q125" s="43"/>
      <c r="R125" s="43"/>
      <c r="S125" s="43"/>
      <c r="T125" s="79"/>
      <c r="AT125" s="25" t="s">
        <v>156</v>
      </c>
      <c r="AU125" s="25" t="s">
        <v>85</v>
      </c>
    </row>
    <row r="126" spans="2:65" s="1" customFormat="1" ht="27">
      <c r="B126" s="42"/>
      <c r="C126" s="64"/>
      <c r="D126" s="215" t="s">
        <v>166</v>
      </c>
      <c r="E126" s="64"/>
      <c r="F126" s="216" t="s">
        <v>325</v>
      </c>
      <c r="G126" s="64"/>
      <c r="H126" s="64"/>
      <c r="I126" s="173"/>
      <c r="J126" s="64"/>
      <c r="K126" s="64"/>
      <c r="L126" s="62"/>
      <c r="M126" s="217"/>
      <c r="N126" s="43"/>
      <c r="O126" s="43"/>
      <c r="P126" s="43"/>
      <c r="Q126" s="43"/>
      <c r="R126" s="43"/>
      <c r="S126" s="43"/>
      <c r="T126" s="79"/>
      <c r="AT126" s="25" t="s">
        <v>166</v>
      </c>
      <c r="AU126" s="25" t="s">
        <v>85</v>
      </c>
    </row>
    <row r="127" spans="2:65" s="13" customFormat="1" ht="13.5">
      <c r="B127" s="229"/>
      <c r="C127" s="230"/>
      <c r="D127" s="242" t="s">
        <v>158</v>
      </c>
      <c r="E127" s="252" t="s">
        <v>22</v>
      </c>
      <c r="F127" s="253" t="s">
        <v>1085</v>
      </c>
      <c r="G127" s="230"/>
      <c r="H127" s="254">
        <v>10.797000000000001</v>
      </c>
      <c r="I127" s="234"/>
      <c r="J127" s="230"/>
      <c r="K127" s="230"/>
      <c r="L127" s="235"/>
      <c r="M127" s="236"/>
      <c r="N127" s="237"/>
      <c r="O127" s="237"/>
      <c r="P127" s="237"/>
      <c r="Q127" s="237"/>
      <c r="R127" s="237"/>
      <c r="S127" s="237"/>
      <c r="T127" s="238"/>
      <c r="AT127" s="239" t="s">
        <v>158</v>
      </c>
      <c r="AU127" s="239" t="s">
        <v>85</v>
      </c>
      <c r="AV127" s="13" t="s">
        <v>85</v>
      </c>
      <c r="AW127" s="13" t="s">
        <v>39</v>
      </c>
      <c r="AX127" s="13" t="s">
        <v>24</v>
      </c>
      <c r="AY127" s="239" t="s">
        <v>146</v>
      </c>
    </row>
    <row r="128" spans="2:65" s="1" customFormat="1" ht="31.5" customHeight="1">
      <c r="B128" s="42"/>
      <c r="C128" s="203" t="s">
        <v>185</v>
      </c>
      <c r="D128" s="203" t="s">
        <v>149</v>
      </c>
      <c r="E128" s="204" t="s">
        <v>328</v>
      </c>
      <c r="F128" s="205" t="s">
        <v>329</v>
      </c>
      <c r="G128" s="206" t="s">
        <v>244</v>
      </c>
      <c r="H128" s="207">
        <v>60</v>
      </c>
      <c r="I128" s="208"/>
      <c r="J128" s="209">
        <f>ROUND(I128*H128,2)</f>
        <v>0</v>
      </c>
      <c r="K128" s="205" t="s">
        <v>153</v>
      </c>
      <c r="L128" s="62"/>
      <c r="M128" s="210" t="s">
        <v>22</v>
      </c>
      <c r="N128" s="211" t="s">
        <v>47</v>
      </c>
      <c r="O128" s="43"/>
      <c r="P128" s="212">
        <f>O128*H128</f>
        <v>0</v>
      </c>
      <c r="Q128" s="212">
        <v>8.3850999999999999E-4</v>
      </c>
      <c r="R128" s="212">
        <f>Q128*H128</f>
        <v>5.0310599999999997E-2</v>
      </c>
      <c r="S128" s="212">
        <v>0</v>
      </c>
      <c r="T128" s="213">
        <f>S128*H128</f>
        <v>0</v>
      </c>
      <c r="AR128" s="25" t="s">
        <v>154</v>
      </c>
      <c r="AT128" s="25" t="s">
        <v>149</v>
      </c>
      <c r="AU128" s="25" t="s">
        <v>85</v>
      </c>
      <c r="AY128" s="25" t="s">
        <v>146</v>
      </c>
      <c r="BE128" s="214">
        <f>IF(N128="základní",J128,0)</f>
        <v>0</v>
      </c>
      <c r="BF128" s="214">
        <f>IF(N128="snížená",J128,0)</f>
        <v>0</v>
      </c>
      <c r="BG128" s="214">
        <f>IF(N128="zákl. přenesená",J128,0)</f>
        <v>0</v>
      </c>
      <c r="BH128" s="214">
        <f>IF(N128="sníž. přenesená",J128,0)</f>
        <v>0</v>
      </c>
      <c r="BI128" s="214">
        <f>IF(N128="nulová",J128,0)</f>
        <v>0</v>
      </c>
      <c r="BJ128" s="25" t="s">
        <v>24</v>
      </c>
      <c r="BK128" s="214">
        <f>ROUND(I128*H128,2)</f>
        <v>0</v>
      </c>
      <c r="BL128" s="25" t="s">
        <v>154</v>
      </c>
      <c r="BM128" s="25" t="s">
        <v>1086</v>
      </c>
    </row>
    <row r="129" spans="2:65" s="1" customFormat="1" ht="148.5">
      <c r="B129" s="42"/>
      <c r="C129" s="64"/>
      <c r="D129" s="215" t="s">
        <v>156</v>
      </c>
      <c r="E129" s="64"/>
      <c r="F129" s="216" t="s">
        <v>331</v>
      </c>
      <c r="G129" s="64"/>
      <c r="H129" s="64"/>
      <c r="I129" s="173"/>
      <c r="J129" s="64"/>
      <c r="K129" s="64"/>
      <c r="L129" s="62"/>
      <c r="M129" s="217"/>
      <c r="N129" s="43"/>
      <c r="O129" s="43"/>
      <c r="P129" s="43"/>
      <c r="Q129" s="43"/>
      <c r="R129" s="43"/>
      <c r="S129" s="43"/>
      <c r="T129" s="79"/>
      <c r="AT129" s="25" t="s">
        <v>156</v>
      </c>
      <c r="AU129" s="25" t="s">
        <v>85</v>
      </c>
    </row>
    <row r="130" spans="2:65" s="12" customFormat="1" ht="13.5">
      <c r="B130" s="218"/>
      <c r="C130" s="219"/>
      <c r="D130" s="215" t="s">
        <v>158</v>
      </c>
      <c r="E130" s="220" t="s">
        <v>22</v>
      </c>
      <c r="F130" s="221" t="s">
        <v>1078</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1087</v>
      </c>
      <c r="G131" s="230"/>
      <c r="H131" s="233">
        <v>42</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2" customFormat="1" ht="13.5">
      <c r="B132" s="218"/>
      <c r="C132" s="219"/>
      <c r="D132" s="215" t="s">
        <v>158</v>
      </c>
      <c r="E132" s="220" t="s">
        <v>22</v>
      </c>
      <c r="F132" s="221" t="s">
        <v>319</v>
      </c>
      <c r="G132" s="219"/>
      <c r="H132" s="222" t="s">
        <v>22</v>
      </c>
      <c r="I132" s="223"/>
      <c r="J132" s="219"/>
      <c r="K132" s="219"/>
      <c r="L132" s="224"/>
      <c r="M132" s="225"/>
      <c r="N132" s="226"/>
      <c r="O132" s="226"/>
      <c r="P132" s="226"/>
      <c r="Q132" s="226"/>
      <c r="R132" s="226"/>
      <c r="S132" s="226"/>
      <c r="T132" s="227"/>
      <c r="AT132" s="228" t="s">
        <v>158</v>
      </c>
      <c r="AU132" s="228" t="s">
        <v>85</v>
      </c>
      <c r="AV132" s="12" t="s">
        <v>24</v>
      </c>
      <c r="AW132" s="12" t="s">
        <v>39</v>
      </c>
      <c r="AX132" s="12" t="s">
        <v>76</v>
      </c>
      <c r="AY132" s="228" t="s">
        <v>146</v>
      </c>
    </row>
    <row r="133" spans="2:65" s="12" customFormat="1" ht="13.5">
      <c r="B133" s="218"/>
      <c r="C133" s="219"/>
      <c r="D133" s="215" t="s">
        <v>158</v>
      </c>
      <c r="E133" s="220" t="s">
        <v>22</v>
      </c>
      <c r="F133" s="221" t="s">
        <v>320</v>
      </c>
      <c r="G133" s="219"/>
      <c r="H133" s="222" t="s">
        <v>22</v>
      </c>
      <c r="I133" s="223"/>
      <c r="J133" s="219"/>
      <c r="K133" s="219"/>
      <c r="L133" s="224"/>
      <c r="M133" s="225"/>
      <c r="N133" s="226"/>
      <c r="O133" s="226"/>
      <c r="P133" s="226"/>
      <c r="Q133" s="226"/>
      <c r="R133" s="226"/>
      <c r="S133" s="226"/>
      <c r="T133" s="227"/>
      <c r="AT133" s="228" t="s">
        <v>158</v>
      </c>
      <c r="AU133" s="228" t="s">
        <v>85</v>
      </c>
      <c r="AV133" s="12" t="s">
        <v>24</v>
      </c>
      <c r="AW133" s="12" t="s">
        <v>39</v>
      </c>
      <c r="AX133" s="12" t="s">
        <v>76</v>
      </c>
      <c r="AY133" s="228" t="s">
        <v>146</v>
      </c>
    </row>
    <row r="134" spans="2:65" s="13" customFormat="1" ht="13.5">
      <c r="B134" s="229"/>
      <c r="C134" s="230"/>
      <c r="D134" s="215" t="s">
        <v>158</v>
      </c>
      <c r="E134" s="231" t="s">
        <v>22</v>
      </c>
      <c r="F134" s="232" t="s">
        <v>1088</v>
      </c>
      <c r="G134" s="230"/>
      <c r="H134" s="233">
        <v>18</v>
      </c>
      <c r="I134" s="234"/>
      <c r="J134" s="230"/>
      <c r="K134" s="230"/>
      <c r="L134" s="235"/>
      <c r="M134" s="236"/>
      <c r="N134" s="237"/>
      <c r="O134" s="237"/>
      <c r="P134" s="237"/>
      <c r="Q134" s="237"/>
      <c r="R134" s="237"/>
      <c r="S134" s="237"/>
      <c r="T134" s="238"/>
      <c r="AT134" s="239" t="s">
        <v>158</v>
      </c>
      <c r="AU134" s="239" t="s">
        <v>85</v>
      </c>
      <c r="AV134" s="13" t="s">
        <v>85</v>
      </c>
      <c r="AW134" s="13" t="s">
        <v>39</v>
      </c>
      <c r="AX134" s="13" t="s">
        <v>76</v>
      </c>
      <c r="AY134" s="239" t="s">
        <v>146</v>
      </c>
    </row>
    <row r="135" spans="2:65" s="14" customFormat="1" ht="13.5">
      <c r="B135" s="240"/>
      <c r="C135" s="241"/>
      <c r="D135" s="242" t="s">
        <v>158</v>
      </c>
      <c r="E135" s="243" t="s">
        <v>22</v>
      </c>
      <c r="F135" s="244" t="s">
        <v>162</v>
      </c>
      <c r="G135" s="241"/>
      <c r="H135" s="245">
        <v>60</v>
      </c>
      <c r="I135" s="246"/>
      <c r="J135" s="241"/>
      <c r="K135" s="241"/>
      <c r="L135" s="247"/>
      <c r="M135" s="248"/>
      <c r="N135" s="249"/>
      <c r="O135" s="249"/>
      <c r="P135" s="249"/>
      <c r="Q135" s="249"/>
      <c r="R135" s="249"/>
      <c r="S135" s="249"/>
      <c r="T135" s="250"/>
      <c r="AT135" s="251" t="s">
        <v>158</v>
      </c>
      <c r="AU135" s="251" t="s">
        <v>85</v>
      </c>
      <c r="AV135" s="14" t="s">
        <v>154</v>
      </c>
      <c r="AW135" s="14" t="s">
        <v>39</v>
      </c>
      <c r="AX135" s="14" t="s">
        <v>24</v>
      </c>
      <c r="AY135" s="251" t="s">
        <v>146</v>
      </c>
    </row>
    <row r="136" spans="2:65" s="1" customFormat="1" ht="31.5" customHeight="1">
      <c r="B136" s="42"/>
      <c r="C136" s="203" t="s">
        <v>189</v>
      </c>
      <c r="D136" s="203" t="s">
        <v>149</v>
      </c>
      <c r="E136" s="204" t="s">
        <v>334</v>
      </c>
      <c r="F136" s="205" t="s">
        <v>335</v>
      </c>
      <c r="G136" s="206" t="s">
        <v>244</v>
      </c>
      <c r="H136" s="207">
        <v>60</v>
      </c>
      <c r="I136" s="208"/>
      <c r="J136" s="209">
        <f>ROUND(I136*H136,2)</f>
        <v>0</v>
      </c>
      <c r="K136" s="205" t="s">
        <v>153</v>
      </c>
      <c r="L136" s="62"/>
      <c r="M136" s="210" t="s">
        <v>22</v>
      </c>
      <c r="N136" s="211" t="s">
        <v>47</v>
      </c>
      <c r="O136" s="43"/>
      <c r="P136" s="212">
        <f>O136*H136</f>
        <v>0</v>
      </c>
      <c r="Q136" s="212">
        <v>0</v>
      </c>
      <c r="R136" s="212">
        <f>Q136*H136</f>
        <v>0</v>
      </c>
      <c r="S136" s="212">
        <v>0</v>
      </c>
      <c r="T136" s="213">
        <f>S136*H136</f>
        <v>0</v>
      </c>
      <c r="AR136" s="25" t="s">
        <v>154</v>
      </c>
      <c r="AT136" s="25" t="s">
        <v>149</v>
      </c>
      <c r="AU136" s="25" t="s">
        <v>85</v>
      </c>
      <c r="AY136" s="25" t="s">
        <v>146</v>
      </c>
      <c r="BE136" s="214">
        <f>IF(N136="základní",J136,0)</f>
        <v>0</v>
      </c>
      <c r="BF136" s="214">
        <f>IF(N136="snížená",J136,0)</f>
        <v>0</v>
      </c>
      <c r="BG136" s="214">
        <f>IF(N136="zákl. přenesená",J136,0)</f>
        <v>0</v>
      </c>
      <c r="BH136" s="214">
        <f>IF(N136="sníž. přenesená",J136,0)</f>
        <v>0</v>
      </c>
      <c r="BI136" s="214">
        <f>IF(N136="nulová",J136,0)</f>
        <v>0</v>
      </c>
      <c r="BJ136" s="25" t="s">
        <v>24</v>
      </c>
      <c r="BK136" s="214">
        <f>ROUND(I136*H136,2)</f>
        <v>0</v>
      </c>
      <c r="BL136" s="25" t="s">
        <v>154</v>
      </c>
      <c r="BM136" s="25" t="s">
        <v>1089</v>
      </c>
    </row>
    <row r="137" spans="2:65" s="1" customFormat="1" ht="44.25" customHeight="1">
      <c r="B137" s="42"/>
      <c r="C137" s="203" t="s">
        <v>193</v>
      </c>
      <c r="D137" s="203" t="s">
        <v>149</v>
      </c>
      <c r="E137" s="204" t="s">
        <v>337</v>
      </c>
      <c r="F137" s="205" t="s">
        <v>338</v>
      </c>
      <c r="G137" s="206" t="s">
        <v>268</v>
      </c>
      <c r="H137" s="207">
        <v>29.268999999999998</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1090</v>
      </c>
    </row>
    <row r="138" spans="2:65" s="1" customFormat="1" ht="94.5">
      <c r="B138" s="42"/>
      <c r="C138" s="64"/>
      <c r="D138" s="215" t="s">
        <v>156</v>
      </c>
      <c r="E138" s="64"/>
      <c r="F138" s="216" t="s">
        <v>340</v>
      </c>
      <c r="G138" s="64"/>
      <c r="H138" s="64"/>
      <c r="I138" s="173"/>
      <c r="J138" s="64"/>
      <c r="K138" s="64"/>
      <c r="L138" s="62"/>
      <c r="M138" s="217"/>
      <c r="N138" s="43"/>
      <c r="O138" s="43"/>
      <c r="P138" s="43"/>
      <c r="Q138" s="43"/>
      <c r="R138" s="43"/>
      <c r="S138" s="43"/>
      <c r="T138" s="79"/>
      <c r="AT138" s="25" t="s">
        <v>156</v>
      </c>
      <c r="AU138" s="25" t="s">
        <v>85</v>
      </c>
    </row>
    <row r="139" spans="2:65" s="12" customFormat="1" ht="13.5">
      <c r="B139" s="218"/>
      <c r="C139" s="219"/>
      <c r="D139" s="215" t="s">
        <v>158</v>
      </c>
      <c r="E139" s="220" t="s">
        <v>22</v>
      </c>
      <c r="F139" s="221" t="s">
        <v>1078</v>
      </c>
      <c r="G139" s="219"/>
      <c r="H139" s="222" t="s">
        <v>22</v>
      </c>
      <c r="I139" s="223"/>
      <c r="J139" s="219"/>
      <c r="K139" s="219"/>
      <c r="L139" s="224"/>
      <c r="M139" s="225"/>
      <c r="N139" s="226"/>
      <c r="O139" s="226"/>
      <c r="P139" s="226"/>
      <c r="Q139" s="226"/>
      <c r="R139" s="226"/>
      <c r="S139" s="226"/>
      <c r="T139" s="227"/>
      <c r="AT139" s="228" t="s">
        <v>158</v>
      </c>
      <c r="AU139" s="228" t="s">
        <v>85</v>
      </c>
      <c r="AV139" s="12" t="s">
        <v>24</v>
      </c>
      <c r="AW139" s="12" t="s">
        <v>39</v>
      </c>
      <c r="AX139" s="12" t="s">
        <v>76</v>
      </c>
      <c r="AY139" s="228" t="s">
        <v>146</v>
      </c>
    </row>
    <row r="140" spans="2:65" s="13" customFormat="1" ht="13.5">
      <c r="B140" s="229"/>
      <c r="C140" s="230"/>
      <c r="D140" s="215" t="s">
        <v>158</v>
      </c>
      <c r="E140" s="231" t="s">
        <v>22</v>
      </c>
      <c r="F140" s="232" t="s">
        <v>1079</v>
      </c>
      <c r="G140" s="230"/>
      <c r="H140" s="233">
        <v>16.8</v>
      </c>
      <c r="I140" s="234"/>
      <c r="J140" s="230"/>
      <c r="K140" s="230"/>
      <c r="L140" s="235"/>
      <c r="M140" s="236"/>
      <c r="N140" s="237"/>
      <c r="O140" s="237"/>
      <c r="P140" s="237"/>
      <c r="Q140" s="237"/>
      <c r="R140" s="237"/>
      <c r="S140" s="237"/>
      <c r="T140" s="238"/>
      <c r="AT140" s="239" t="s">
        <v>158</v>
      </c>
      <c r="AU140" s="239" t="s">
        <v>85</v>
      </c>
      <c r="AV140" s="13" t="s">
        <v>85</v>
      </c>
      <c r="AW140" s="13" t="s">
        <v>39</v>
      </c>
      <c r="AX140" s="13" t="s">
        <v>76</v>
      </c>
      <c r="AY140" s="239" t="s">
        <v>146</v>
      </c>
    </row>
    <row r="141" spans="2:65" s="12" customFormat="1" ht="13.5">
      <c r="B141" s="218"/>
      <c r="C141" s="219"/>
      <c r="D141" s="215" t="s">
        <v>158</v>
      </c>
      <c r="E141" s="220" t="s">
        <v>22</v>
      </c>
      <c r="F141" s="221" t="s">
        <v>319</v>
      </c>
      <c r="G141" s="219"/>
      <c r="H141" s="222" t="s">
        <v>22</v>
      </c>
      <c r="I141" s="223"/>
      <c r="J141" s="219"/>
      <c r="K141" s="219"/>
      <c r="L141" s="224"/>
      <c r="M141" s="225"/>
      <c r="N141" s="226"/>
      <c r="O141" s="226"/>
      <c r="P141" s="226"/>
      <c r="Q141" s="226"/>
      <c r="R141" s="226"/>
      <c r="S141" s="226"/>
      <c r="T141" s="227"/>
      <c r="AT141" s="228" t="s">
        <v>158</v>
      </c>
      <c r="AU141" s="228" t="s">
        <v>85</v>
      </c>
      <c r="AV141" s="12" t="s">
        <v>24</v>
      </c>
      <c r="AW141" s="12" t="s">
        <v>39</v>
      </c>
      <c r="AX141" s="12" t="s">
        <v>76</v>
      </c>
      <c r="AY141" s="228" t="s">
        <v>146</v>
      </c>
    </row>
    <row r="142" spans="2:65" s="12" customFormat="1" ht="13.5">
      <c r="B142" s="218"/>
      <c r="C142" s="219"/>
      <c r="D142" s="215" t="s">
        <v>158</v>
      </c>
      <c r="E142" s="220" t="s">
        <v>22</v>
      </c>
      <c r="F142" s="221" t="s">
        <v>320</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3" customFormat="1" ht="13.5">
      <c r="B143" s="229"/>
      <c r="C143" s="230"/>
      <c r="D143" s="215" t="s">
        <v>158</v>
      </c>
      <c r="E143" s="231" t="s">
        <v>22</v>
      </c>
      <c r="F143" s="232" t="s">
        <v>1080</v>
      </c>
      <c r="G143" s="230"/>
      <c r="H143" s="233">
        <v>12.468999999999999</v>
      </c>
      <c r="I143" s="234"/>
      <c r="J143" s="230"/>
      <c r="K143" s="230"/>
      <c r="L143" s="235"/>
      <c r="M143" s="236"/>
      <c r="N143" s="237"/>
      <c r="O143" s="237"/>
      <c r="P143" s="237"/>
      <c r="Q143" s="237"/>
      <c r="R143" s="237"/>
      <c r="S143" s="237"/>
      <c r="T143" s="238"/>
      <c r="AT143" s="239" t="s">
        <v>158</v>
      </c>
      <c r="AU143" s="239" t="s">
        <v>85</v>
      </c>
      <c r="AV143" s="13" t="s">
        <v>85</v>
      </c>
      <c r="AW143" s="13" t="s">
        <v>39</v>
      </c>
      <c r="AX143" s="13" t="s">
        <v>76</v>
      </c>
      <c r="AY143" s="239" t="s">
        <v>146</v>
      </c>
    </row>
    <row r="144" spans="2:65" s="14" customFormat="1" ht="13.5">
      <c r="B144" s="240"/>
      <c r="C144" s="241"/>
      <c r="D144" s="242" t="s">
        <v>158</v>
      </c>
      <c r="E144" s="243" t="s">
        <v>22</v>
      </c>
      <c r="F144" s="244" t="s">
        <v>162</v>
      </c>
      <c r="G144" s="241"/>
      <c r="H144" s="245">
        <v>29.268999999999998</v>
      </c>
      <c r="I144" s="246"/>
      <c r="J144" s="241"/>
      <c r="K144" s="241"/>
      <c r="L144" s="247"/>
      <c r="M144" s="248"/>
      <c r="N144" s="249"/>
      <c r="O144" s="249"/>
      <c r="P144" s="249"/>
      <c r="Q144" s="249"/>
      <c r="R144" s="249"/>
      <c r="S144" s="249"/>
      <c r="T144" s="250"/>
      <c r="AT144" s="251" t="s">
        <v>158</v>
      </c>
      <c r="AU144" s="251" t="s">
        <v>85</v>
      </c>
      <c r="AV144" s="14" t="s">
        <v>154</v>
      </c>
      <c r="AW144" s="14" t="s">
        <v>39</v>
      </c>
      <c r="AX144" s="14" t="s">
        <v>24</v>
      </c>
      <c r="AY144" s="251" t="s">
        <v>146</v>
      </c>
    </row>
    <row r="145" spans="2:65" s="1" customFormat="1" ht="44.25" customHeight="1">
      <c r="B145" s="42"/>
      <c r="C145" s="203" t="s">
        <v>197</v>
      </c>
      <c r="D145" s="203" t="s">
        <v>149</v>
      </c>
      <c r="E145" s="204" t="s">
        <v>341</v>
      </c>
      <c r="F145" s="205" t="s">
        <v>342</v>
      </c>
      <c r="G145" s="206" t="s">
        <v>268</v>
      </c>
      <c r="H145" s="207">
        <v>19</v>
      </c>
      <c r="I145" s="208"/>
      <c r="J145" s="209">
        <f>ROUND(I145*H145,2)</f>
        <v>0</v>
      </c>
      <c r="K145" s="205" t="s">
        <v>153</v>
      </c>
      <c r="L145" s="62"/>
      <c r="M145" s="210" t="s">
        <v>22</v>
      </c>
      <c r="N145" s="211" t="s">
        <v>47</v>
      </c>
      <c r="O145" s="43"/>
      <c r="P145" s="212">
        <f>O145*H145</f>
        <v>0</v>
      </c>
      <c r="Q145" s="212">
        <v>0</v>
      </c>
      <c r="R145" s="212">
        <f>Q145*H145</f>
        <v>0</v>
      </c>
      <c r="S145" s="212">
        <v>0</v>
      </c>
      <c r="T145" s="213">
        <f>S145*H145</f>
        <v>0</v>
      </c>
      <c r="AR145" s="25" t="s">
        <v>154</v>
      </c>
      <c r="AT145" s="25" t="s">
        <v>149</v>
      </c>
      <c r="AU145" s="25" t="s">
        <v>85</v>
      </c>
      <c r="AY145" s="25" t="s">
        <v>146</v>
      </c>
      <c r="BE145" s="214">
        <f>IF(N145="základní",J145,0)</f>
        <v>0</v>
      </c>
      <c r="BF145" s="214">
        <f>IF(N145="snížená",J145,0)</f>
        <v>0</v>
      </c>
      <c r="BG145" s="214">
        <f>IF(N145="zákl. přenesená",J145,0)</f>
        <v>0</v>
      </c>
      <c r="BH145" s="214">
        <f>IF(N145="sníž. přenesená",J145,0)</f>
        <v>0</v>
      </c>
      <c r="BI145" s="214">
        <f>IF(N145="nulová",J145,0)</f>
        <v>0</v>
      </c>
      <c r="BJ145" s="25" t="s">
        <v>24</v>
      </c>
      <c r="BK145" s="214">
        <f>ROUND(I145*H145,2)</f>
        <v>0</v>
      </c>
      <c r="BL145" s="25" t="s">
        <v>154</v>
      </c>
      <c r="BM145" s="25" t="s">
        <v>1091</v>
      </c>
    </row>
    <row r="146" spans="2:65" s="1" customFormat="1" ht="175.5">
      <c r="B146" s="42"/>
      <c r="C146" s="64"/>
      <c r="D146" s="215" t="s">
        <v>156</v>
      </c>
      <c r="E146" s="64"/>
      <c r="F146" s="216" t="s">
        <v>344</v>
      </c>
      <c r="G146" s="64"/>
      <c r="H146" s="64"/>
      <c r="I146" s="173"/>
      <c r="J146" s="64"/>
      <c r="K146" s="64"/>
      <c r="L146" s="62"/>
      <c r="M146" s="217"/>
      <c r="N146" s="43"/>
      <c r="O146" s="43"/>
      <c r="P146" s="43"/>
      <c r="Q146" s="43"/>
      <c r="R146" s="43"/>
      <c r="S146" s="43"/>
      <c r="T146" s="79"/>
      <c r="AT146" s="25" t="s">
        <v>156</v>
      </c>
      <c r="AU146" s="25" t="s">
        <v>85</v>
      </c>
    </row>
    <row r="147" spans="2:65" s="12" customFormat="1" ht="13.5">
      <c r="B147" s="218"/>
      <c r="C147" s="219"/>
      <c r="D147" s="215" t="s">
        <v>158</v>
      </c>
      <c r="E147" s="220" t="s">
        <v>22</v>
      </c>
      <c r="F147" s="221" t="s">
        <v>376</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3" customFormat="1" ht="13.5">
      <c r="B148" s="229"/>
      <c r="C148" s="230"/>
      <c r="D148" s="242" t="s">
        <v>158</v>
      </c>
      <c r="E148" s="252" t="s">
        <v>22</v>
      </c>
      <c r="F148" s="253" t="s">
        <v>1092</v>
      </c>
      <c r="G148" s="230"/>
      <c r="H148" s="254">
        <v>19</v>
      </c>
      <c r="I148" s="234"/>
      <c r="J148" s="230"/>
      <c r="K148" s="230"/>
      <c r="L148" s="235"/>
      <c r="M148" s="236"/>
      <c r="N148" s="237"/>
      <c r="O148" s="237"/>
      <c r="P148" s="237"/>
      <c r="Q148" s="237"/>
      <c r="R148" s="237"/>
      <c r="S148" s="237"/>
      <c r="T148" s="238"/>
      <c r="AT148" s="239" t="s">
        <v>158</v>
      </c>
      <c r="AU148" s="239" t="s">
        <v>85</v>
      </c>
      <c r="AV148" s="13" t="s">
        <v>85</v>
      </c>
      <c r="AW148" s="13" t="s">
        <v>39</v>
      </c>
      <c r="AX148" s="13" t="s">
        <v>24</v>
      </c>
      <c r="AY148" s="239" t="s">
        <v>146</v>
      </c>
    </row>
    <row r="149" spans="2:65" s="1" customFormat="1" ht="44.25" customHeight="1">
      <c r="B149" s="42"/>
      <c r="C149" s="203" t="s">
        <v>29</v>
      </c>
      <c r="D149" s="203" t="s">
        <v>149</v>
      </c>
      <c r="E149" s="204" t="s">
        <v>360</v>
      </c>
      <c r="F149" s="205" t="s">
        <v>361</v>
      </c>
      <c r="G149" s="206" t="s">
        <v>268</v>
      </c>
      <c r="H149" s="207">
        <v>320.34399999999999</v>
      </c>
      <c r="I149" s="208"/>
      <c r="J149" s="209">
        <f>ROUND(I149*H149,2)</f>
        <v>0</v>
      </c>
      <c r="K149" s="205" t="s">
        <v>153</v>
      </c>
      <c r="L149" s="62"/>
      <c r="M149" s="210" t="s">
        <v>22</v>
      </c>
      <c r="N149" s="211" t="s">
        <v>47</v>
      </c>
      <c r="O149" s="43"/>
      <c r="P149" s="212">
        <f>O149*H149</f>
        <v>0</v>
      </c>
      <c r="Q149" s="212">
        <v>0</v>
      </c>
      <c r="R149" s="212">
        <f>Q149*H149</f>
        <v>0</v>
      </c>
      <c r="S149" s="212">
        <v>0</v>
      </c>
      <c r="T149" s="213">
        <f>S149*H149</f>
        <v>0</v>
      </c>
      <c r="AR149" s="25" t="s">
        <v>154</v>
      </c>
      <c r="AT149" s="25" t="s">
        <v>149</v>
      </c>
      <c r="AU149" s="25" t="s">
        <v>85</v>
      </c>
      <c r="AY149" s="25" t="s">
        <v>146</v>
      </c>
      <c r="BE149" s="214">
        <f>IF(N149="základní",J149,0)</f>
        <v>0</v>
      </c>
      <c r="BF149" s="214">
        <f>IF(N149="snížená",J149,0)</f>
        <v>0</v>
      </c>
      <c r="BG149" s="214">
        <f>IF(N149="zákl. přenesená",J149,0)</f>
        <v>0</v>
      </c>
      <c r="BH149" s="214">
        <f>IF(N149="sníž. přenesená",J149,0)</f>
        <v>0</v>
      </c>
      <c r="BI149" s="214">
        <f>IF(N149="nulová",J149,0)</f>
        <v>0</v>
      </c>
      <c r="BJ149" s="25" t="s">
        <v>24</v>
      </c>
      <c r="BK149" s="214">
        <f>ROUND(I149*H149,2)</f>
        <v>0</v>
      </c>
      <c r="BL149" s="25" t="s">
        <v>154</v>
      </c>
      <c r="BM149" s="25" t="s">
        <v>1093</v>
      </c>
    </row>
    <row r="150" spans="2:65" s="1" customFormat="1" ht="175.5">
      <c r="B150" s="42"/>
      <c r="C150" s="64"/>
      <c r="D150" s="215" t="s">
        <v>156</v>
      </c>
      <c r="E150" s="64"/>
      <c r="F150" s="216" t="s">
        <v>344</v>
      </c>
      <c r="G150" s="64"/>
      <c r="H150" s="64"/>
      <c r="I150" s="173"/>
      <c r="J150" s="64"/>
      <c r="K150" s="64"/>
      <c r="L150" s="62"/>
      <c r="M150" s="217"/>
      <c r="N150" s="43"/>
      <c r="O150" s="43"/>
      <c r="P150" s="43"/>
      <c r="Q150" s="43"/>
      <c r="R150" s="43"/>
      <c r="S150" s="43"/>
      <c r="T150" s="79"/>
      <c r="AT150" s="25" t="s">
        <v>156</v>
      </c>
      <c r="AU150" s="25" t="s">
        <v>85</v>
      </c>
    </row>
    <row r="151" spans="2:65" s="12" customFormat="1" ht="13.5">
      <c r="B151" s="218"/>
      <c r="C151" s="219"/>
      <c r="D151" s="215" t="s">
        <v>158</v>
      </c>
      <c r="E151" s="220" t="s">
        <v>22</v>
      </c>
      <c r="F151" s="221" t="s">
        <v>363</v>
      </c>
      <c r="G151" s="219"/>
      <c r="H151" s="222" t="s">
        <v>22</v>
      </c>
      <c r="I151" s="223"/>
      <c r="J151" s="219"/>
      <c r="K151" s="219"/>
      <c r="L151" s="224"/>
      <c r="M151" s="225"/>
      <c r="N151" s="226"/>
      <c r="O151" s="226"/>
      <c r="P151" s="226"/>
      <c r="Q151" s="226"/>
      <c r="R151" s="226"/>
      <c r="S151" s="226"/>
      <c r="T151" s="227"/>
      <c r="AT151" s="228" t="s">
        <v>158</v>
      </c>
      <c r="AU151" s="228" t="s">
        <v>85</v>
      </c>
      <c r="AV151" s="12" t="s">
        <v>24</v>
      </c>
      <c r="AW151" s="12" t="s">
        <v>39</v>
      </c>
      <c r="AX151" s="12" t="s">
        <v>76</v>
      </c>
      <c r="AY151" s="228" t="s">
        <v>146</v>
      </c>
    </row>
    <row r="152" spans="2:65" s="13" customFormat="1" ht="13.5">
      <c r="B152" s="229"/>
      <c r="C152" s="230"/>
      <c r="D152" s="215" t="s">
        <v>158</v>
      </c>
      <c r="E152" s="231" t="s">
        <v>22</v>
      </c>
      <c r="F152" s="232" t="s">
        <v>1054</v>
      </c>
      <c r="G152" s="230"/>
      <c r="H152" s="233">
        <v>284.35500000000002</v>
      </c>
      <c r="I152" s="234"/>
      <c r="J152" s="230"/>
      <c r="K152" s="230"/>
      <c r="L152" s="235"/>
      <c r="M152" s="236"/>
      <c r="N152" s="237"/>
      <c r="O152" s="237"/>
      <c r="P152" s="237"/>
      <c r="Q152" s="237"/>
      <c r="R152" s="237"/>
      <c r="S152" s="237"/>
      <c r="T152" s="238"/>
      <c r="AT152" s="239" t="s">
        <v>158</v>
      </c>
      <c r="AU152" s="239" t="s">
        <v>85</v>
      </c>
      <c r="AV152" s="13" t="s">
        <v>85</v>
      </c>
      <c r="AW152" s="13" t="s">
        <v>39</v>
      </c>
      <c r="AX152" s="13" t="s">
        <v>76</v>
      </c>
      <c r="AY152" s="239" t="s">
        <v>146</v>
      </c>
    </row>
    <row r="153" spans="2:65" s="13" customFormat="1" ht="13.5">
      <c r="B153" s="229"/>
      <c r="C153" s="230"/>
      <c r="D153" s="215" t="s">
        <v>158</v>
      </c>
      <c r="E153" s="231" t="s">
        <v>22</v>
      </c>
      <c r="F153" s="232" t="s">
        <v>1057</v>
      </c>
      <c r="G153" s="230"/>
      <c r="H153" s="233">
        <v>35.988999999999997</v>
      </c>
      <c r="I153" s="234"/>
      <c r="J153" s="230"/>
      <c r="K153" s="230"/>
      <c r="L153" s="235"/>
      <c r="M153" s="236"/>
      <c r="N153" s="237"/>
      <c r="O153" s="237"/>
      <c r="P153" s="237"/>
      <c r="Q153" s="237"/>
      <c r="R153" s="237"/>
      <c r="S153" s="237"/>
      <c r="T153" s="238"/>
      <c r="AT153" s="239" t="s">
        <v>158</v>
      </c>
      <c r="AU153" s="239" t="s">
        <v>85</v>
      </c>
      <c r="AV153" s="13" t="s">
        <v>85</v>
      </c>
      <c r="AW153" s="13" t="s">
        <v>39</v>
      </c>
      <c r="AX153" s="13" t="s">
        <v>76</v>
      </c>
      <c r="AY153" s="239" t="s">
        <v>146</v>
      </c>
    </row>
    <row r="154" spans="2:65" s="14" customFormat="1" ht="13.5">
      <c r="B154" s="240"/>
      <c r="C154" s="241"/>
      <c r="D154" s="242" t="s">
        <v>158</v>
      </c>
      <c r="E154" s="243" t="s">
        <v>22</v>
      </c>
      <c r="F154" s="244" t="s">
        <v>162</v>
      </c>
      <c r="G154" s="241"/>
      <c r="H154" s="245">
        <v>320.34399999999999</v>
      </c>
      <c r="I154" s="246"/>
      <c r="J154" s="241"/>
      <c r="K154" s="241"/>
      <c r="L154" s="247"/>
      <c r="M154" s="248"/>
      <c r="N154" s="249"/>
      <c r="O154" s="249"/>
      <c r="P154" s="249"/>
      <c r="Q154" s="249"/>
      <c r="R154" s="249"/>
      <c r="S154" s="249"/>
      <c r="T154" s="250"/>
      <c r="AT154" s="251" t="s">
        <v>158</v>
      </c>
      <c r="AU154" s="251" t="s">
        <v>85</v>
      </c>
      <c r="AV154" s="14" t="s">
        <v>154</v>
      </c>
      <c r="AW154" s="14" t="s">
        <v>39</v>
      </c>
      <c r="AX154" s="14" t="s">
        <v>24</v>
      </c>
      <c r="AY154" s="251" t="s">
        <v>146</v>
      </c>
    </row>
    <row r="155" spans="2:65" s="1" customFormat="1" ht="44.25" customHeight="1">
      <c r="B155" s="42"/>
      <c r="C155" s="203" t="s">
        <v>207</v>
      </c>
      <c r="D155" s="203" t="s">
        <v>149</v>
      </c>
      <c r="E155" s="204" t="s">
        <v>366</v>
      </c>
      <c r="F155" s="205" t="s">
        <v>367</v>
      </c>
      <c r="G155" s="206" t="s">
        <v>268</v>
      </c>
      <c r="H155" s="207">
        <v>4805.16</v>
      </c>
      <c r="I155" s="208"/>
      <c r="J155" s="209">
        <f>ROUND(I155*H155,2)</f>
        <v>0</v>
      </c>
      <c r="K155" s="205" t="s">
        <v>153</v>
      </c>
      <c r="L155" s="62"/>
      <c r="M155" s="210" t="s">
        <v>22</v>
      </c>
      <c r="N155" s="211" t="s">
        <v>47</v>
      </c>
      <c r="O155" s="43"/>
      <c r="P155" s="212">
        <f>O155*H155</f>
        <v>0</v>
      </c>
      <c r="Q155" s="212">
        <v>0</v>
      </c>
      <c r="R155" s="212">
        <f>Q155*H155</f>
        <v>0</v>
      </c>
      <c r="S155" s="212">
        <v>0</v>
      </c>
      <c r="T155" s="213">
        <f>S155*H155</f>
        <v>0</v>
      </c>
      <c r="AR155" s="25" t="s">
        <v>154</v>
      </c>
      <c r="AT155" s="25" t="s">
        <v>149</v>
      </c>
      <c r="AU155" s="25" t="s">
        <v>85</v>
      </c>
      <c r="AY155" s="25" t="s">
        <v>146</v>
      </c>
      <c r="BE155" s="214">
        <f>IF(N155="základní",J155,0)</f>
        <v>0</v>
      </c>
      <c r="BF155" s="214">
        <f>IF(N155="snížená",J155,0)</f>
        <v>0</v>
      </c>
      <c r="BG155" s="214">
        <f>IF(N155="zákl. přenesená",J155,0)</f>
        <v>0</v>
      </c>
      <c r="BH155" s="214">
        <f>IF(N155="sníž. přenesená",J155,0)</f>
        <v>0</v>
      </c>
      <c r="BI155" s="214">
        <f>IF(N155="nulová",J155,0)</f>
        <v>0</v>
      </c>
      <c r="BJ155" s="25" t="s">
        <v>24</v>
      </c>
      <c r="BK155" s="214">
        <f>ROUND(I155*H155,2)</f>
        <v>0</v>
      </c>
      <c r="BL155" s="25" t="s">
        <v>154</v>
      </c>
      <c r="BM155" s="25" t="s">
        <v>1094</v>
      </c>
    </row>
    <row r="156" spans="2:65" s="1" customFormat="1" ht="175.5">
      <c r="B156" s="42"/>
      <c r="C156" s="64"/>
      <c r="D156" s="215" t="s">
        <v>156</v>
      </c>
      <c r="E156" s="64"/>
      <c r="F156" s="216" t="s">
        <v>344</v>
      </c>
      <c r="G156" s="64"/>
      <c r="H156" s="64"/>
      <c r="I156" s="173"/>
      <c r="J156" s="64"/>
      <c r="K156" s="64"/>
      <c r="L156" s="62"/>
      <c r="M156" s="217"/>
      <c r="N156" s="43"/>
      <c r="O156" s="43"/>
      <c r="P156" s="43"/>
      <c r="Q156" s="43"/>
      <c r="R156" s="43"/>
      <c r="S156" s="43"/>
      <c r="T156" s="79"/>
      <c r="AT156" s="25" t="s">
        <v>156</v>
      </c>
      <c r="AU156" s="25" t="s">
        <v>85</v>
      </c>
    </row>
    <row r="157" spans="2:65" s="12" customFormat="1" ht="13.5">
      <c r="B157" s="218"/>
      <c r="C157" s="219"/>
      <c r="D157" s="215" t="s">
        <v>158</v>
      </c>
      <c r="E157" s="220" t="s">
        <v>22</v>
      </c>
      <c r="F157" s="221" t="s">
        <v>369</v>
      </c>
      <c r="G157" s="219"/>
      <c r="H157" s="222" t="s">
        <v>22</v>
      </c>
      <c r="I157" s="223"/>
      <c r="J157" s="219"/>
      <c r="K157" s="219"/>
      <c r="L157" s="224"/>
      <c r="M157" s="225"/>
      <c r="N157" s="226"/>
      <c r="O157" s="226"/>
      <c r="P157" s="226"/>
      <c r="Q157" s="226"/>
      <c r="R157" s="226"/>
      <c r="S157" s="226"/>
      <c r="T157" s="227"/>
      <c r="AT157" s="228" t="s">
        <v>158</v>
      </c>
      <c r="AU157" s="228" t="s">
        <v>85</v>
      </c>
      <c r="AV157" s="12" t="s">
        <v>24</v>
      </c>
      <c r="AW157" s="12" t="s">
        <v>39</v>
      </c>
      <c r="AX157" s="12" t="s">
        <v>76</v>
      </c>
      <c r="AY157" s="228" t="s">
        <v>146</v>
      </c>
    </row>
    <row r="158" spans="2:65" s="13" customFormat="1" ht="13.5">
      <c r="B158" s="229"/>
      <c r="C158" s="230"/>
      <c r="D158" s="215" t="s">
        <v>158</v>
      </c>
      <c r="E158" s="231" t="s">
        <v>22</v>
      </c>
      <c r="F158" s="232" t="s">
        <v>1095</v>
      </c>
      <c r="G158" s="230"/>
      <c r="H158" s="233">
        <v>4265.3249999999998</v>
      </c>
      <c r="I158" s="234"/>
      <c r="J158" s="230"/>
      <c r="K158" s="230"/>
      <c r="L158" s="235"/>
      <c r="M158" s="236"/>
      <c r="N158" s="237"/>
      <c r="O158" s="237"/>
      <c r="P158" s="237"/>
      <c r="Q158" s="237"/>
      <c r="R158" s="237"/>
      <c r="S158" s="237"/>
      <c r="T158" s="238"/>
      <c r="AT158" s="239" t="s">
        <v>158</v>
      </c>
      <c r="AU158" s="239" t="s">
        <v>85</v>
      </c>
      <c r="AV158" s="13" t="s">
        <v>85</v>
      </c>
      <c r="AW158" s="13" t="s">
        <v>39</v>
      </c>
      <c r="AX158" s="13" t="s">
        <v>76</v>
      </c>
      <c r="AY158" s="239" t="s">
        <v>146</v>
      </c>
    </row>
    <row r="159" spans="2:65" s="13" customFormat="1" ht="13.5">
      <c r="B159" s="229"/>
      <c r="C159" s="230"/>
      <c r="D159" s="215" t="s">
        <v>158</v>
      </c>
      <c r="E159" s="231" t="s">
        <v>22</v>
      </c>
      <c r="F159" s="232" t="s">
        <v>1096</v>
      </c>
      <c r="G159" s="230"/>
      <c r="H159" s="233">
        <v>539.83500000000004</v>
      </c>
      <c r="I159" s="234"/>
      <c r="J159" s="230"/>
      <c r="K159" s="230"/>
      <c r="L159" s="235"/>
      <c r="M159" s="236"/>
      <c r="N159" s="237"/>
      <c r="O159" s="237"/>
      <c r="P159" s="237"/>
      <c r="Q159" s="237"/>
      <c r="R159" s="237"/>
      <c r="S159" s="237"/>
      <c r="T159" s="238"/>
      <c r="AT159" s="239" t="s">
        <v>158</v>
      </c>
      <c r="AU159" s="239" t="s">
        <v>85</v>
      </c>
      <c r="AV159" s="13" t="s">
        <v>85</v>
      </c>
      <c r="AW159" s="13" t="s">
        <v>39</v>
      </c>
      <c r="AX159" s="13" t="s">
        <v>76</v>
      </c>
      <c r="AY159" s="239" t="s">
        <v>146</v>
      </c>
    </row>
    <row r="160" spans="2:65" s="14" customFormat="1" ht="13.5">
      <c r="B160" s="240"/>
      <c r="C160" s="241"/>
      <c r="D160" s="242" t="s">
        <v>158</v>
      </c>
      <c r="E160" s="243" t="s">
        <v>22</v>
      </c>
      <c r="F160" s="244" t="s">
        <v>162</v>
      </c>
      <c r="G160" s="241"/>
      <c r="H160" s="245">
        <v>4805.16</v>
      </c>
      <c r="I160" s="246"/>
      <c r="J160" s="241"/>
      <c r="K160" s="241"/>
      <c r="L160" s="247"/>
      <c r="M160" s="248"/>
      <c r="N160" s="249"/>
      <c r="O160" s="249"/>
      <c r="P160" s="249"/>
      <c r="Q160" s="249"/>
      <c r="R160" s="249"/>
      <c r="S160" s="249"/>
      <c r="T160" s="250"/>
      <c r="AT160" s="251" t="s">
        <v>158</v>
      </c>
      <c r="AU160" s="251" t="s">
        <v>85</v>
      </c>
      <c r="AV160" s="14" t="s">
        <v>154</v>
      </c>
      <c r="AW160" s="14" t="s">
        <v>39</v>
      </c>
      <c r="AX160" s="14" t="s">
        <v>24</v>
      </c>
      <c r="AY160" s="251" t="s">
        <v>146</v>
      </c>
    </row>
    <row r="161" spans="2:65" s="1" customFormat="1" ht="31.5" customHeight="1">
      <c r="B161" s="42"/>
      <c r="C161" s="203" t="s">
        <v>211</v>
      </c>
      <c r="D161" s="203" t="s">
        <v>149</v>
      </c>
      <c r="E161" s="204" t="s">
        <v>372</v>
      </c>
      <c r="F161" s="205" t="s">
        <v>373</v>
      </c>
      <c r="G161" s="206" t="s">
        <v>268</v>
      </c>
      <c r="H161" s="207">
        <v>19</v>
      </c>
      <c r="I161" s="208"/>
      <c r="J161" s="209">
        <f>ROUND(I161*H161,2)</f>
        <v>0</v>
      </c>
      <c r="K161" s="205" t="s">
        <v>153</v>
      </c>
      <c r="L161" s="62"/>
      <c r="M161" s="210" t="s">
        <v>22</v>
      </c>
      <c r="N161" s="211" t="s">
        <v>47</v>
      </c>
      <c r="O161" s="43"/>
      <c r="P161" s="212">
        <f>O161*H161</f>
        <v>0</v>
      </c>
      <c r="Q161" s="212">
        <v>0</v>
      </c>
      <c r="R161" s="212">
        <f>Q161*H161</f>
        <v>0</v>
      </c>
      <c r="S161" s="212">
        <v>0</v>
      </c>
      <c r="T161" s="213">
        <f>S161*H161</f>
        <v>0</v>
      </c>
      <c r="AR161" s="25" t="s">
        <v>154</v>
      </c>
      <c r="AT161" s="25" t="s">
        <v>149</v>
      </c>
      <c r="AU161" s="25" t="s">
        <v>85</v>
      </c>
      <c r="AY161" s="25" t="s">
        <v>146</v>
      </c>
      <c r="BE161" s="214">
        <f>IF(N161="základní",J161,0)</f>
        <v>0</v>
      </c>
      <c r="BF161" s="214">
        <f>IF(N161="snížená",J161,0)</f>
        <v>0</v>
      </c>
      <c r="BG161" s="214">
        <f>IF(N161="zákl. přenesená",J161,0)</f>
        <v>0</v>
      </c>
      <c r="BH161" s="214">
        <f>IF(N161="sníž. přenesená",J161,0)</f>
        <v>0</v>
      </c>
      <c r="BI161" s="214">
        <f>IF(N161="nulová",J161,0)</f>
        <v>0</v>
      </c>
      <c r="BJ161" s="25" t="s">
        <v>24</v>
      </c>
      <c r="BK161" s="214">
        <f>ROUND(I161*H161,2)</f>
        <v>0</v>
      </c>
      <c r="BL161" s="25" t="s">
        <v>154</v>
      </c>
      <c r="BM161" s="25" t="s">
        <v>1097</v>
      </c>
    </row>
    <row r="162" spans="2:65" s="1" customFormat="1" ht="148.5">
      <c r="B162" s="42"/>
      <c r="C162" s="64"/>
      <c r="D162" s="215" t="s">
        <v>156</v>
      </c>
      <c r="E162" s="64"/>
      <c r="F162" s="216" t="s">
        <v>375</v>
      </c>
      <c r="G162" s="64"/>
      <c r="H162" s="64"/>
      <c r="I162" s="173"/>
      <c r="J162" s="64"/>
      <c r="K162" s="64"/>
      <c r="L162" s="62"/>
      <c r="M162" s="217"/>
      <c r="N162" s="43"/>
      <c r="O162" s="43"/>
      <c r="P162" s="43"/>
      <c r="Q162" s="43"/>
      <c r="R162" s="43"/>
      <c r="S162" s="43"/>
      <c r="T162" s="79"/>
      <c r="AT162" s="25" t="s">
        <v>156</v>
      </c>
      <c r="AU162" s="25" t="s">
        <v>85</v>
      </c>
    </row>
    <row r="163" spans="2:65" s="12" customFormat="1" ht="13.5">
      <c r="B163" s="218"/>
      <c r="C163" s="219"/>
      <c r="D163" s="215" t="s">
        <v>158</v>
      </c>
      <c r="E163" s="220" t="s">
        <v>22</v>
      </c>
      <c r="F163" s="221" t="s">
        <v>376</v>
      </c>
      <c r="G163" s="219"/>
      <c r="H163" s="222" t="s">
        <v>22</v>
      </c>
      <c r="I163" s="223"/>
      <c r="J163" s="219"/>
      <c r="K163" s="219"/>
      <c r="L163" s="224"/>
      <c r="M163" s="225"/>
      <c r="N163" s="226"/>
      <c r="O163" s="226"/>
      <c r="P163" s="226"/>
      <c r="Q163" s="226"/>
      <c r="R163" s="226"/>
      <c r="S163" s="226"/>
      <c r="T163" s="227"/>
      <c r="AT163" s="228" t="s">
        <v>158</v>
      </c>
      <c r="AU163" s="228" t="s">
        <v>85</v>
      </c>
      <c r="AV163" s="12" t="s">
        <v>24</v>
      </c>
      <c r="AW163" s="12" t="s">
        <v>39</v>
      </c>
      <c r="AX163" s="12" t="s">
        <v>76</v>
      </c>
      <c r="AY163" s="228" t="s">
        <v>146</v>
      </c>
    </row>
    <row r="164" spans="2:65" s="13" customFormat="1" ht="13.5">
      <c r="B164" s="229"/>
      <c r="C164" s="230"/>
      <c r="D164" s="242" t="s">
        <v>158</v>
      </c>
      <c r="E164" s="252" t="s">
        <v>22</v>
      </c>
      <c r="F164" s="253" t="s">
        <v>1098</v>
      </c>
      <c r="G164" s="230"/>
      <c r="H164" s="254">
        <v>19</v>
      </c>
      <c r="I164" s="234"/>
      <c r="J164" s="230"/>
      <c r="K164" s="230"/>
      <c r="L164" s="235"/>
      <c r="M164" s="236"/>
      <c r="N164" s="237"/>
      <c r="O164" s="237"/>
      <c r="P164" s="237"/>
      <c r="Q164" s="237"/>
      <c r="R164" s="237"/>
      <c r="S164" s="237"/>
      <c r="T164" s="238"/>
      <c r="AT164" s="239" t="s">
        <v>158</v>
      </c>
      <c r="AU164" s="239" t="s">
        <v>85</v>
      </c>
      <c r="AV164" s="13" t="s">
        <v>85</v>
      </c>
      <c r="AW164" s="13" t="s">
        <v>39</v>
      </c>
      <c r="AX164" s="13" t="s">
        <v>24</v>
      </c>
      <c r="AY164" s="239" t="s">
        <v>146</v>
      </c>
    </row>
    <row r="165" spans="2:65" s="1" customFormat="1" ht="22.5" customHeight="1">
      <c r="B165" s="42"/>
      <c r="C165" s="203" t="s">
        <v>215</v>
      </c>
      <c r="D165" s="203" t="s">
        <v>149</v>
      </c>
      <c r="E165" s="204" t="s">
        <v>386</v>
      </c>
      <c r="F165" s="205" t="s">
        <v>387</v>
      </c>
      <c r="G165" s="206" t="s">
        <v>268</v>
      </c>
      <c r="H165" s="207">
        <v>320.34399999999999</v>
      </c>
      <c r="I165" s="208"/>
      <c r="J165" s="209">
        <f>ROUND(I165*H165,2)</f>
        <v>0</v>
      </c>
      <c r="K165" s="205" t="s">
        <v>153</v>
      </c>
      <c r="L165" s="62"/>
      <c r="M165" s="210" t="s">
        <v>22</v>
      </c>
      <c r="N165" s="211" t="s">
        <v>47</v>
      </c>
      <c r="O165" s="43"/>
      <c r="P165" s="212">
        <f>O165*H165</f>
        <v>0</v>
      </c>
      <c r="Q165" s="212">
        <v>0</v>
      </c>
      <c r="R165" s="212">
        <f>Q165*H165</f>
        <v>0</v>
      </c>
      <c r="S165" s="212">
        <v>0</v>
      </c>
      <c r="T165" s="213">
        <f>S165*H165</f>
        <v>0</v>
      </c>
      <c r="AR165" s="25" t="s">
        <v>154</v>
      </c>
      <c r="AT165" s="25" t="s">
        <v>149</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1099</v>
      </c>
    </row>
    <row r="166" spans="2:65" s="1" customFormat="1" ht="175.5">
      <c r="B166" s="42"/>
      <c r="C166" s="64"/>
      <c r="D166" s="215" t="s">
        <v>156</v>
      </c>
      <c r="E166" s="64"/>
      <c r="F166" s="216" t="s">
        <v>389</v>
      </c>
      <c r="G166" s="64"/>
      <c r="H166" s="64"/>
      <c r="I166" s="173"/>
      <c r="J166" s="64"/>
      <c r="K166" s="64"/>
      <c r="L166" s="62"/>
      <c r="M166" s="217"/>
      <c r="N166" s="43"/>
      <c r="O166" s="43"/>
      <c r="P166" s="43"/>
      <c r="Q166" s="43"/>
      <c r="R166" s="43"/>
      <c r="S166" s="43"/>
      <c r="T166" s="79"/>
      <c r="AT166" s="25" t="s">
        <v>156</v>
      </c>
      <c r="AU166" s="25" t="s">
        <v>85</v>
      </c>
    </row>
    <row r="167" spans="2:65" s="13" customFormat="1" ht="13.5">
      <c r="B167" s="229"/>
      <c r="C167" s="230"/>
      <c r="D167" s="215" t="s">
        <v>158</v>
      </c>
      <c r="E167" s="231" t="s">
        <v>22</v>
      </c>
      <c r="F167" s="232" t="s">
        <v>1054</v>
      </c>
      <c r="G167" s="230"/>
      <c r="H167" s="233">
        <v>284.35500000000002</v>
      </c>
      <c r="I167" s="234"/>
      <c r="J167" s="230"/>
      <c r="K167" s="230"/>
      <c r="L167" s="235"/>
      <c r="M167" s="236"/>
      <c r="N167" s="237"/>
      <c r="O167" s="237"/>
      <c r="P167" s="237"/>
      <c r="Q167" s="237"/>
      <c r="R167" s="237"/>
      <c r="S167" s="237"/>
      <c r="T167" s="238"/>
      <c r="AT167" s="239" t="s">
        <v>158</v>
      </c>
      <c r="AU167" s="239" t="s">
        <v>85</v>
      </c>
      <c r="AV167" s="13" t="s">
        <v>85</v>
      </c>
      <c r="AW167" s="13" t="s">
        <v>39</v>
      </c>
      <c r="AX167" s="13" t="s">
        <v>76</v>
      </c>
      <c r="AY167" s="239" t="s">
        <v>146</v>
      </c>
    </row>
    <row r="168" spans="2:65" s="13" customFormat="1" ht="13.5">
      <c r="B168" s="229"/>
      <c r="C168" s="230"/>
      <c r="D168" s="215" t="s">
        <v>158</v>
      </c>
      <c r="E168" s="231" t="s">
        <v>22</v>
      </c>
      <c r="F168" s="232" t="s">
        <v>1057</v>
      </c>
      <c r="G168" s="230"/>
      <c r="H168" s="233">
        <v>35.988999999999997</v>
      </c>
      <c r="I168" s="234"/>
      <c r="J168" s="230"/>
      <c r="K168" s="230"/>
      <c r="L168" s="235"/>
      <c r="M168" s="236"/>
      <c r="N168" s="237"/>
      <c r="O168" s="237"/>
      <c r="P168" s="237"/>
      <c r="Q168" s="237"/>
      <c r="R168" s="237"/>
      <c r="S168" s="237"/>
      <c r="T168" s="238"/>
      <c r="AT168" s="239" t="s">
        <v>158</v>
      </c>
      <c r="AU168" s="239" t="s">
        <v>85</v>
      </c>
      <c r="AV168" s="13" t="s">
        <v>85</v>
      </c>
      <c r="AW168" s="13" t="s">
        <v>39</v>
      </c>
      <c r="AX168" s="13" t="s">
        <v>76</v>
      </c>
      <c r="AY168" s="239" t="s">
        <v>146</v>
      </c>
    </row>
    <row r="169" spans="2:65" s="14" customFormat="1" ht="13.5">
      <c r="B169" s="240"/>
      <c r="C169" s="241"/>
      <c r="D169" s="242" t="s">
        <v>158</v>
      </c>
      <c r="E169" s="243" t="s">
        <v>22</v>
      </c>
      <c r="F169" s="244" t="s">
        <v>162</v>
      </c>
      <c r="G169" s="241"/>
      <c r="H169" s="245">
        <v>320.34399999999999</v>
      </c>
      <c r="I169" s="246"/>
      <c r="J169" s="241"/>
      <c r="K169" s="241"/>
      <c r="L169" s="247"/>
      <c r="M169" s="248"/>
      <c r="N169" s="249"/>
      <c r="O169" s="249"/>
      <c r="P169" s="249"/>
      <c r="Q169" s="249"/>
      <c r="R169" s="249"/>
      <c r="S169" s="249"/>
      <c r="T169" s="250"/>
      <c r="AT169" s="251" t="s">
        <v>158</v>
      </c>
      <c r="AU169" s="251" t="s">
        <v>85</v>
      </c>
      <c r="AV169" s="14" t="s">
        <v>154</v>
      </c>
      <c r="AW169" s="14" t="s">
        <v>39</v>
      </c>
      <c r="AX169" s="14" t="s">
        <v>24</v>
      </c>
      <c r="AY169" s="251" t="s">
        <v>146</v>
      </c>
    </row>
    <row r="170" spans="2:65" s="1" customFormat="1" ht="22.5" customHeight="1">
      <c r="B170" s="42"/>
      <c r="C170" s="203" t="s">
        <v>220</v>
      </c>
      <c r="D170" s="203" t="s">
        <v>149</v>
      </c>
      <c r="E170" s="204" t="s">
        <v>390</v>
      </c>
      <c r="F170" s="205" t="s">
        <v>391</v>
      </c>
      <c r="G170" s="206" t="s">
        <v>264</v>
      </c>
      <c r="H170" s="207">
        <v>576.61900000000003</v>
      </c>
      <c r="I170" s="208"/>
      <c r="J170" s="209">
        <f>ROUND(I170*H170,2)</f>
        <v>0</v>
      </c>
      <c r="K170" s="205" t="s">
        <v>22</v>
      </c>
      <c r="L170" s="62"/>
      <c r="M170" s="210" t="s">
        <v>22</v>
      </c>
      <c r="N170" s="211" t="s">
        <v>47</v>
      </c>
      <c r="O170" s="43"/>
      <c r="P170" s="212">
        <f>O170*H170</f>
        <v>0</v>
      </c>
      <c r="Q170" s="212">
        <v>0</v>
      </c>
      <c r="R170" s="212">
        <f>Q170*H170</f>
        <v>0</v>
      </c>
      <c r="S170" s="212">
        <v>0</v>
      </c>
      <c r="T170" s="213">
        <f>S170*H170</f>
        <v>0</v>
      </c>
      <c r="AR170" s="25" t="s">
        <v>154</v>
      </c>
      <c r="AT170" s="25" t="s">
        <v>149</v>
      </c>
      <c r="AU170" s="25" t="s">
        <v>85</v>
      </c>
      <c r="AY170" s="25" t="s">
        <v>146</v>
      </c>
      <c r="BE170" s="214">
        <f>IF(N170="základní",J170,0)</f>
        <v>0</v>
      </c>
      <c r="BF170" s="214">
        <f>IF(N170="snížená",J170,0)</f>
        <v>0</v>
      </c>
      <c r="BG170" s="214">
        <f>IF(N170="zákl. přenesená",J170,0)</f>
        <v>0</v>
      </c>
      <c r="BH170" s="214">
        <f>IF(N170="sníž. přenesená",J170,0)</f>
        <v>0</v>
      </c>
      <c r="BI170" s="214">
        <f>IF(N170="nulová",J170,0)</f>
        <v>0</v>
      </c>
      <c r="BJ170" s="25" t="s">
        <v>24</v>
      </c>
      <c r="BK170" s="214">
        <f>ROUND(I170*H170,2)</f>
        <v>0</v>
      </c>
      <c r="BL170" s="25" t="s">
        <v>154</v>
      </c>
      <c r="BM170" s="25" t="s">
        <v>1100</v>
      </c>
    </row>
    <row r="171" spans="2:65" s="12" customFormat="1" ht="13.5">
      <c r="B171" s="218"/>
      <c r="C171" s="219"/>
      <c r="D171" s="215" t="s">
        <v>158</v>
      </c>
      <c r="E171" s="220" t="s">
        <v>22</v>
      </c>
      <c r="F171" s="221" t="s">
        <v>393</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3" customFormat="1" ht="13.5">
      <c r="B172" s="229"/>
      <c r="C172" s="230"/>
      <c r="D172" s="215" t="s">
        <v>158</v>
      </c>
      <c r="E172" s="231" t="s">
        <v>22</v>
      </c>
      <c r="F172" s="232" t="s">
        <v>1101</v>
      </c>
      <c r="G172" s="230"/>
      <c r="H172" s="233">
        <v>511.839</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3" customFormat="1" ht="13.5">
      <c r="B173" s="229"/>
      <c r="C173" s="230"/>
      <c r="D173" s="215" t="s">
        <v>158</v>
      </c>
      <c r="E173" s="231" t="s">
        <v>22</v>
      </c>
      <c r="F173" s="232" t="s">
        <v>1102</v>
      </c>
      <c r="G173" s="230"/>
      <c r="H173" s="233">
        <v>64.78</v>
      </c>
      <c r="I173" s="234"/>
      <c r="J173" s="230"/>
      <c r="K173" s="230"/>
      <c r="L173" s="235"/>
      <c r="M173" s="236"/>
      <c r="N173" s="237"/>
      <c r="O173" s="237"/>
      <c r="P173" s="237"/>
      <c r="Q173" s="237"/>
      <c r="R173" s="237"/>
      <c r="S173" s="237"/>
      <c r="T173" s="238"/>
      <c r="AT173" s="239" t="s">
        <v>158</v>
      </c>
      <c r="AU173" s="239" t="s">
        <v>85</v>
      </c>
      <c r="AV173" s="13" t="s">
        <v>85</v>
      </c>
      <c r="AW173" s="13" t="s">
        <v>39</v>
      </c>
      <c r="AX173" s="13" t="s">
        <v>76</v>
      </c>
      <c r="AY173" s="239" t="s">
        <v>146</v>
      </c>
    </row>
    <row r="174" spans="2:65" s="14" customFormat="1" ht="13.5">
      <c r="B174" s="240"/>
      <c r="C174" s="241"/>
      <c r="D174" s="242" t="s">
        <v>158</v>
      </c>
      <c r="E174" s="243" t="s">
        <v>22</v>
      </c>
      <c r="F174" s="244" t="s">
        <v>162</v>
      </c>
      <c r="G174" s="241"/>
      <c r="H174" s="245">
        <v>576.61900000000003</v>
      </c>
      <c r="I174" s="246"/>
      <c r="J174" s="241"/>
      <c r="K174" s="241"/>
      <c r="L174" s="247"/>
      <c r="M174" s="248"/>
      <c r="N174" s="249"/>
      <c r="O174" s="249"/>
      <c r="P174" s="249"/>
      <c r="Q174" s="249"/>
      <c r="R174" s="249"/>
      <c r="S174" s="249"/>
      <c r="T174" s="250"/>
      <c r="AT174" s="251" t="s">
        <v>158</v>
      </c>
      <c r="AU174" s="251" t="s">
        <v>85</v>
      </c>
      <c r="AV174" s="14" t="s">
        <v>154</v>
      </c>
      <c r="AW174" s="14" t="s">
        <v>39</v>
      </c>
      <c r="AX174" s="14" t="s">
        <v>24</v>
      </c>
      <c r="AY174" s="251" t="s">
        <v>146</v>
      </c>
    </row>
    <row r="175" spans="2:65" s="1" customFormat="1" ht="31.5" customHeight="1">
      <c r="B175" s="42"/>
      <c r="C175" s="203" t="s">
        <v>10</v>
      </c>
      <c r="D175" s="203" t="s">
        <v>149</v>
      </c>
      <c r="E175" s="204" t="s">
        <v>401</v>
      </c>
      <c r="F175" s="205" t="s">
        <v>402</v>
      </c>
      <c r="G175" s="206" t="s">
        <v>268</v>
      </c>
      <c r="H175" s="207">
        <v>25.706</v>
      </c>
      <c r="I175" s="208"/>
      <c r="J175" s="209">
        <f>ROUND(I175*H175,2)</f>
        <v>0</v>
      </c>
      <c r="K175" s="205" t="s">
        <v>153</v>
      </c>
      <c r="L175" s="62"/>
      <c r="M175" s="210" t="s">
        <v>22</v>
      </c>
      <c r="N175" s="211" t="s">
        <v>47</v>
      </c>
      <c r="O175" s="43"/>
      <c r="P175" s="212">
        <f>O175*H175</f>
        <v>0</v>
      </c>
      <c r="Q175" s="212">
        <v>0</v>
      </c>
      <c r="R175" s="212">
        <f>Q175*H175</f>
        <v>0</v>
      </c>
      <c r="S175" s="212">
        <v>0</v>
      </c>
      <c r="T175" s="213">
        <f>S175*H175</f>
        <v>0</v>
      </c>
      <c r="AR175" s="25" t="s">
        <v>154</v>
      </c>
      <c r="AT175" s="25" t="s">
        <v>149</v>
      </c>
      <c r="AU175" s="25" t="s">
        <v>85</v>
      </c>
      <c r="AY175" s="25" t="s">
        <v>146</v>
      </c>
      <c r="BE175" s="214">
        <f>IF(N175="základní",J175,0)</f>
        <v>0</v>
      </c>
      <c r="BF175" s="214">
        <f>IF(N175="snížená",J175,0)</f>
        <v>0</v>
      </c>
      <c r="BG175" s="214">
        <f>IF(N175="zákl. přenesená",J175,0)</f>
        <v>0</v>
      </c>
      <c r="BH175" s="214">
        <f>IF(N175="sníž. přenesená",J175,0)</f>
        <v>0</v>
      </c>
      <c r="BI175" s="214">
        <f>IF(N175="nulová",J175,0)</f>
        <v>0</v>
      </c>
      <c r="BJ175" s="25" t="s">
        <v>24</v>
      </c>
      <c r="BK175" s="214">
        <f>ROUND(I175*H175,2)</f>
        <v>0</v>
      </c>
      <c r="BL175" s="25" t="s">
        <v>154</v>
      </c>
      <c r="BM175" s="25" t="s">
        <v>1103</v>
      </c>
    </row>
    <row r="176" spans="2:65" s="1" customFormat="1" ht="175.5">
      <c r="B176" s="42"/>
      <c r="C176" s="64"/>
      <c r="D176" s="215" t="s">
        <v>156</v>
      </c>
      <c r="E176" s="64"/>
      <c r="F176" s="216" t="s">
        <v>404</v>
      </c>
      <c r="G176" s="64"/>
      <c r="H176" s="64"/>
      <c r="I176" s="173"/>
      <c r="J176" s="64"/>
      <c r="K176" s="64"/>
      <c r="L176" s="62"/>
      <c r="M176" s="217"/>
      <c r="N176" s="43"/>
      <c r="O176" s="43"/>
      <c r="P176" s="43"/>
      <c r="Q176" s="43"/>
      <c r="R176" s="43"/>
      <c r="S176" s="43"/>
      <c r="T176" s="79"/>
      <c r="AT176" s="25" t="s">
        <v>156</v>
      </c>
      <c r="AU176" s="25" t="s">
        <v>85</v>
      </c>
    </row>
    <row r="177" spans="2:65" s="12" customFormat="1" ht="13.5">
      <c r="B177" s="218"/>
      <c r="C177" s="219"/>
      <c r="D177" s="215" t="s">
        <v>158</v>
      </c>
      <c r="E177" s="220" t="s">
        <v>22</v>
      </c>
      <c r="F177" s="221" t="s">
        <v>405</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2" customFormat="1" ht="13.5">
      <c r="B178" s="218"/>
      <c r="C178" s="219"/>
      <c r="D178" s="215" t="s">
        <v>158</v>
      </c>
      <c r="E178" s="220" t="s">
        <v>22</v>
      </c>
      <c r="F178" s="221" t="s">
        <v>1104</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1105</v>
      </c>
      <c r="G179" s="230"/>
      <c r="H179" s="233">
        <v>11.76</v>
      </c>
      <c r="I179" s="234"/>
      <c r="J179" s="230"/>
      <c r="K179" s="230"/>
      <c r="L179" s="235"/>
      <c r="M179" s="236"/>
      <c r="N179" s="237"/>
      <c r="O179" s="237"/>
      <c r="P179" s="237"/>
      <c r="Q179" s="237"/>
      <c r="R179" s="237"/>
      <c r="S179" s="237"/>
      <c r="T179" s="238"/>
      <c r="AT179" s="239" t="s">
        <v>158</v>
      </c>
      <c r="AU179" s="239" t="s">
        <v>85</v>
      </c>
      <c r="AV179" s="13" t="s">
        <v>85</v>
      </c>
      <c r="AW179" s="13" t="s">
        <v>39</v>
      </c>
      <c r="AX179" s="13" t="s">
        <v>76</v>
      </c>
      <c r="AY179" s="239" t="s">
        <v>146</v>
      </c>
    </row>
    <row r="180" spans="2:65" s="12" customFormat="1" ht="13.5">
      <c r="B180" s="218"/>
      <c r="C180" s="219"/>
      <c r="D180" s="215" t="s">
        <v>158</v>
      </c>
      <c r="E180" s="220" t="s">
        <v>22</v>
      </c>
      <c r="F180" s="221" t="s">
        <v>1106</v>
      </c>
      <c r="G180" s="219"/>
      <c r="H180" s="222" t="s">
        <v>22</v>
      </c>
      <c r="I180" s="223"/>
      <c r="J180" s="219"/>
      <c r="K180" s="219"/>
      <c r="L180" s="224"/>
      <c r="M180" s="225"/>
      <c r="N180" s="226"/>
      <c r="O180" s="226"/>
      <c r="P180" s="226"/>
      <c r="Q180" s="226"/>
      <c r="R180" s="226"/>
      <c r="S180" s="226"/>
      <c r="T180" s="227"/>
      <c r="AT180" s="228" t="s">
        <v>158</v>
      </c>
      <c r="AU180" s="228" t="s">
        <v>85</v>
      </c>
      <c r="AV180" s="12" t="s">
        <v>24</v>
      </c>
      <c r="AW180" s="12" t="s">
        <v>39</v>
      </c>
      <c r="AX180" s="12" t="s">
        <v>76</v>
      </c>
      <c r="AY180" s="228" t="s">
        <v>146</v>
      </c>
    </row>
    <row r="181" spans="2:65" s="13" customFormat="1" ht="13.5">
      <c r="B181" s="229"/>
      <c r="C181" s="230"/>
      <c r="D181" s="215" t="s">
        <v>158</v>
      </c>
      <c r="E181" s="231" t="s">
        <v>22</v>
      </c>
      <c r="F181" s="232" t="s">
        <v>1080</v>
      </c>
      <c r="G181" s="230"/>
      <c r="H181" s="233">
        <v>12.468999999999999</v>
      </c>
      <c r="I181" s="234"/>
      <c r="J181" s="230"/>
      <c r="K181" s="230"/>
      <c r="L181" s="235"/>
      <c r="M181" s="236"/>
      <c r="N181" s="237"/>
      <c r="O181" s="237"/>
      <c r="P181" s="237"/>
      <c r="Q181" s="237"/>
      <c r="R181" s="237"/>
      <c r="S181" s="237"/>
      <c r="T181" s="238"/>
      <c r="AT181" s="239" t="s">
        <v>158</v>
      </c>
      <c r="AU181" s="239" t="s">
        <v>85</v>
      </c>
      <c r="AV181" s="13" t="s">
        <v>85</v>
      </c>
      <c r="AW181" s="13" t="s">
        <v>39</v>
      </c>
      <c r="AX181" s="13" t="s">
        <v>76</v>
      </c>
      <c r="AY181" s="239" t="s">
        <v>146</v>
      </c>
    </row>
    <row r="182" spans="2:65" s="13" customFormat="1" ht="13.5">
      <c r="B182" s="229"/>
      <c r="C182" s="230"/>
      <c r="D182" s="215" t="s">
        <v>158</v>
      </c>
      <c r="E182" s="231" t="s">
        <v>22</v>
      </c>
      <c r="F182" s="232" t="s">
        <v>1107</v>
      </c>
      <c r="G182" s="230"/>
      <c r="H182" s="233">
        <v>-1.3069999999999999</v>
      </c>
      <c r="I182" s="234"/>
      <c r="J182" s="230"/>
      <c r="K182" s="230"/>
      <c r="L182" s="235"/>
      <c r="M182" s="236"/>
      <c r="N182" s="237"/>
      <c r="O182" s="237"/>
      <c r="P182" s="237"/>
      <c r="Q182" s="237"/>
      <c r="R182" s="237"/>
      <c r="S182" s="237"/>
      <c r="T182" s="238"/>
      <c r="AT182" s="239" t="s">
        <v>158</v>
      </c>
      <c r="AU182" s="239" t="s">
        <v>85</v>
      </c>
      <c r="AV182" s="13" t="s">
        <v>85</v>
      </c>
      <c r="AW182" s="13" t="s">
        <v>39</v>
      </c>
      <c r="AX182" s="13" t="s">
        <v>76</v>
      </c>
      <c r="AY182" s="239" t="s">
        <v>146</v>
      </c>
    </row>
    <row r="183" spans="2:65" s="12" customFormat="1" ht="13.5">
      <c r="B183" s="218"/>
      <c r="C183" s="219"/>
      <c r="D183" s="215" t="s">
        <v>158</v>
      </c>
      <c r="E183" s="220" t="s">
        <v>22</v>
      </c>
      <c r="F183" s="221" t="s">
        <v>1108</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3" customFormat="1" ht="13.5">
      <c r="B184" s="229"/>
      <c r="C184" s="230"/>
      <c r="D184" s="215" t="s">
        <v>158</v>
      </c>
      <c r="E184" s="231" t="s">
        <v>22</v>
      </c>
      <c r="F184" s="232" t="s">
        <v>1109</v>
      </c>
      <c r="G184" s="230"/>
      <c r="H184" s="233">
        <v>2.7839999999999998</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4" customFormat="1" ht="13.5">
      <c r="B185" s="240"/>
      <c r="C185" s="241"/>
      <c r="D185" s="242" t="s">
        <v>158</v>
      </c>
      <c r="E185" s="243" t="s">
        <v>1060</v>
      </c>
      <c r="F185" s="244" t="s">
        <v>162</v>
      </c>
      <c r="G185" s="241"/>
      <c r="H185" s="245">
        <v>25.706</v>
      </c>
      <c r="I185" s="246"/>
      <c r="J185" s="241"/>
      <c r="K185" s="241"/>
      <c r="L185" s="247"/>
      <c r="M185" s="248"/>
      <c r="N185" s="249"/>
      <c r="O185" s="249"/>
      <c r="P185" s="249"/>
      <c r="Q185" s="249"/>
      <c r="R185" s="249"/>
      <c r="S185" s="249"/>
      <c r="T185" s="250"/>
      <c r="AT185" s="251" t="s">
        <v>158</v>
      </c>
      <c r="AU185" s="251" t="s">
        <v>85</v>
      </c>
      <c r="AV185" s="14" t="s">
        <v>154</v>
      </c>
      <c r="AW185" s="14" t="s">
        <v>39</v>
      </c>
      <c r="AX185" s="14" t="s">
        <v>24</v>
      </c>
      <c r="AY185" s="251" t="s">
        <v>146</v>
      </c>
    </row>
    <row r="186" spans="2:65" s="1" customFormat="1" ht="22.5" customHeight="1">
      <c r="B186" s="42"/>
      <c r="C186" s="263" t="s">
        <v>229</v>
      </c>
      <c r="D186" s="263" t="s">
        <v>411</v>
      </c>
      <c r="E186" s="264" t="s">
        <v>412</v>
      </c>
      <c r="F186" s="265" t="s">
        <v>413</v>
      </c>
      <c r="G186" s="266" t="s">
        <v>264</v>
      </c>
      <c r="H186" s="267">
        <v>53.591000000000001</v>
      </c>
      <c r="I186" s="268"/>
      <c r="J186" s="269">
        <f>ROUND(I186*H186,2)</f>
        <v>0</v>
      </c>
      <c r="K186" s="265" t="s">
        <v>153</v>
      </c>
      <c r="L186" s="270"/>
      <c r="M186" s="271" t="s">
        <v>22</v>
      </c>
      <c r="N186" s="272" t="s">
        <v>47</v>
      </c>
      <c r="O186" s="43"/>
      <c r="P186" s="212">
        <f>O186*H186</f>
        <v>0</v>
      </c>
      <c r="Q186" s="212">
        <v>1</v>
      </c>
      <c r="R186" s="212">
        <f>Q186*H186</f>
        <v>53.591000000000001</v>
      </c>
      <c r="S186" s="212">
        <v>0</v>
      </c>
      <c r="T186" s="213">
        <f>S186*H186</f>
        <v>0</v>
      </c>
      <c r="AR186" s="25" t="s">
        <v>193</v>
      </c>
      <c r="AT186" s="25" t="s">
        <v>411</v>
      </c>
      <c r="AU186" s="25" t="s">
        <v>85</v>
      </c>
      <c r="AY186" s="25" t="s">
        <v>146</v>
      </c>
      <c r="BE186" s="214">
        <f>IF(N186="základní",J186,0)</f>
        <v>0</v>
      </c>
      <c r="BF186" s="214">
        <f>IF(N186="snížená",J186,0)</f>
        <v>0</v>
      </c>
      <c r="BG186" s="214">
        <f>IF(N186="zákl. přenesená",J186,0)</f>
        <v>0</v>
      </c>
      <c r="BH186" s="214">
        <f>IF(N186="sníž. přenesená",J186,0)</f>
        <v>0</v>
      </c>
      <c r="BI186" s="214">
        <f>IF(N186="nulová",J186,0)</f>
        <v>0</v>
      </c>
      <c r="BJ186" s="25" t="s">
        <v>24</v>
      </c>
      <c r="BK186" s="214">
        <f>ROUND(I186*H186,2)</f>
        <v>0</v>
      </c>
      <c r="BL186" s="25" t="s">
        <v>154</v>
      </c>
      <c r="BM186" s="25" t="s">
        <v>1110</v>
      </c>
    </row>
    <row r="187" spans="2:65" s="13" customFormat="1" ht="13.5">
      <c r="B187" s="229"/>
      <c r="C187" s="230"/>
      <c r="D187" s="242" t="s">
        <v>158</v>
      </c>
      <c r="E187" s="252" t="s">
        <v>22</v>
      </c>
      <c r="F187" s="253" t="s">
        <v>1111</v>
      </c>
      <c r="G187" s="230"/>
      <c r="H187" s="254">
        <v>53.591000000000001</v>
      </c>
      <c r="I187" s="234"/>
      <c r="J187" s="230"/>
      <c r="K187" s="230"/>
      <c r="L187" s="235"/>
      <c r="M187" s="236"/>
      <c r="N187" s="237"/>
      <c r="O187" s="237"/>
      <c r="P187" s="237"/>
      <c r="Q187" s="237"/>
      <c r="R187" s="237"/>
      <c r="S187" s="237"/>
      <c r="T187" s="238"/>
      <c r="AT187" s="239" t="s">
        <v>158</v>
      </c>
      <c r="AU187" s="239" t="s">
        <v>85</v>
      </c>
      <c r="AV187" s="13" t="s">
        <v>85</v>
      </c>
      <c r="AW187" s="13" t="s">
        <v>39</v>
      </c>
      <c r="AX187" s="13" t="s">
        <v>24</v>
      </c>
      <c r="AY187" s="239" t="s">
        <v>146</v>
      </c>
    </row>
    <row r="188" spans="2:65" s="1" customFormat="1" ht="44.25" customHeight="1">
      <c r="B188" s="42"/>
      <c r="C188" s="203" t="s">
        <v>233</v>
      </c>
      <c r="D188" s="203" t="s">
        <v>149</v>
      </c>
      <c r="E188" s="204" t="s">
        <v>416</v>
      </c>
      <c r="F188" s="205" t="s">
        <v>417</v>
      </c>
      <c r="G188" s="206" t="s">
        <v>268</v>
      </c>
      <c r="H188" s="207">
        <v>8.9760000000000009</v>
      </c>
      <c r="I188" s="208"/>
      <c r="J188" s="209">
        <f>ROUND(I188*H188,2)</f>
        <v>0</v>
      </c>
      <c r="K188" s="205" t="s">
        <v>153</v>
      </c>
      <c r="L188" s="62"/>
      <c r="M188" s="210" t="s">
        <v>22</v>
      </c>
      <c r="N188" s="211" t="s">
        <v>47</v>
      </c>
      <c r="O188" s="43"/>
      <c r="P188" s="212">
        <f>O188*H188</f>
        <v>0</v>
      </c>
      <c r="Q188" s="212">
        <v>0</v>
      </c>
      <c r="R188" s="212">
        <f>Q188*H188</f>
        <v>0</v>
      </c>
      <c r="S188" s="212">
        <v>0</v>
      </c>
      <c r="T188" s="213">
        <f>S188*H188</f>
        <v>0</v>
      </c>
      <c r="AR188" s="25" t="s">
        <v>154</v>
      </c>
      <c r="AT188" s="25" t="s">
        <v>149</v>
      </c>
      <c r="AU188" s="25" t="s">
        <v>85</v>
      </c>
      <c r="AY188" s="25" t="s">
        <v>146</v>
      </c>
      <c r="BE188" s="214">
        <f>IF(N188="základní",J188,0)</f>
        <v>0</v>
      </c>
      <c r="BF188" s="214">
        <f>IF(N188="snížená",J188,0)</f>
        <v>0</v>
      </c>
      <c r="BG188" s="214">
        <f>IF(N188="zákl. přenesená",J188,0)</f>
        <v>0</v>
      </c>
      <c r="BH188" s="214">
        <f>IF(N188="sníž. přenesená",J188,0)</f>
        <v>0</v>
      </c>
      <c r="BI188" s="214">
        <f>IF(N188="nulová",J188,0)</f>
        <v>0</v>
      </c>
      <c r="BJ188" s="25" t="s">
        <v>24</v>
      </c>
      <c r="BK188" s="214">
        <f>ROUND(I188*H188,2)</f>
        <v>0</v>
      </c>
      <c r="BL188" s="25" t="s">
        <v>154</v>
      </c>
      <c r="BM188" s="25" t="s">
        <v>1112</v>
      </c>
    </row>
    <row r="189" spans="2:65" s="1" customFormat="1" ht="108">
      <c r="B189" s="42"/>
      <c r="C189" s="64"/>
      <c r="D189" s="215" t="s">
        <v>156</v>
      </c>
      <c r="E189" s="64"/>
      <c r="F189" s="216" t="s">
        <v>419</v>
      </c>
      <c r="G189" s="64"/>
      <c r="H189" s="64"/>
      <c r="I189" s="173"/>
      <c r="J189" s="64"/>
      <c r="K189" s="64"/>
      <c r="L189" s="62"/>
      <c r="M189" s="217"/>
      <c r="N189" s="43"/>
      <c r="O189" s="43"/>
      <c r="P189" s="43"/>
      <c r="Q189" s="43"/>
      <c r="R189" s="43"/>
      <c r="S189" s="43"/>
      <c r="T189" s="79"/>
      <c r="AT189" s="25" t="s">
        <v>156</v>
      </c>
      <c r="AU189" s="25" t="s">
        <v>85</v>
      </c>
    </row>
    <row r="190" spans="2:65" s="12" customFormat="1" ht="13.5">
      <c r="B190" s="218"/>
      <c r="C190" s="219"/>
      <c r="D190" s="215" t="s">
        <v>158</v>
      </c>
      <c r="E190" s="220" t="s">
        <v>22</v>
      </c>
      <c r="F190" s="221" t="s">
        <v>1113</v>
      </c>
      <c r="G190" s="219"/>
      <c r="H190" s="222" t="s">
        <v>22</v>
      </c>
      <c r="I190" s="223"/>
      <c r="J190" s="219"/>
      <c r="K190" s="219"/>
      <c r="L190" s="224"/>
      <c r="M190" s="225"/>
      <c r="N190" s="226"/>
      <c r="O190" s="226"/>
      <c r="P190" s="226"/>
      <c r="Q190" s="226"/>
      <c r="R190" s="226"/>
      <c r="S190" s="226"/>
      <c r="T190" s="227"/>
      <c r="AT190" s="228" t="s">
        <v>158</v>
      </c>
      <c r="AU190" s="228" t="s">
        <v>85</v>
      </c>
      <c r="AV190" s="12" t="s">
        <v>24</v>
      </c>
      <c r="AW190" s="12" t="s">
        <v>39</v>
      </c>
      <c r="AX190" s="12" t="s">
        <v>76</v>
      </c>
      <c r="AY190" s="228" t="s">
        <v>146</v>
      </c>
    </row>
    <row r="191" spans="2:65" s="12" customFormat="1" ht="13.5">
      <c r="B191" s="218"/>
      <c r="C191" s="219"/>
      <c r="D191" s="215" t="s">
        <v>158</v>
      </c>
      <c r="E191" s="220" t="s">
        <v>22</v>
      </c>
      <c r="F191" s="221" t="s">
        <v>1108</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3" customFormat="1" ht="13.5">
      <c r="B192" s="229"/>
      <c r="C192" s="230"/>
      <c r="D192" s="215" t="s">
        <v>158</v>
      </c>
      <c r="E192" s="231" t="s">
        <v>22</v>
      </c>
      <c r="F192" s="232" t="s">
        <v>1114</v>
      </c>
      <c r="G192" s="230"/>
      <c r="H192" s="233">
        <v>3.9359999999999999</v>
      </c>
      <c r="I192" s="234"/>
      <c r="J192" s="230"/>
      <c r="K192" s="230"/>
      <c r="L192" s="235"/>
      <c r="M192" s="236"/>
      <c r="N192" s="237"/>
      <c r="O192" s="237"/>
      <c r="P192" s="237"/>
      <c r="Q192" s="237"/>
      <c r="R192" s="237"/>
      <c r="S192" s="237"/>
      <c r="T192" s="238"/>
      <c r="AT192" s="239" t="s">
        <v>158</v>
      </c>
      <c r="AU192" s="239" t="s">
        <v>85</v>
      </c>
      <c r="AV192" s="13" t="s">
        <v>85</v>
      </c>
      <c r="AW192" s="13" t="s">
        <v>39</v>
      </c>
      <c r="AX192" s="13" t="s">
        <v>76</v>
      </c>
      <c r="AY192" s="239" t="s">
        <v>146</v>
      </c>
    </row>
    <row r="193" spans="2:65" s="12" customFormat="1" ht="13.5">
      <c r="B193" s="218"/>
      <c r="C193" s="219"/>
      <c r="D193" s="215" t="s">
        <v>158</v>
      </c>
      <c r="E193" s="220" t="s">
        <v>22</v>
      </c>
      <c r="F193" s="221" t="s">
        <v>1081</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2" customFormat="1" ht="13.5">
      <c r="B194" s="218"/>
      <c r="C194" s="219"/>
      <c r="D194" s="215" t="s">
        <v>158</v>
      </c>
      <c r="E194" s="220" t="s">
        <v>22</v>
      </c>
      <c r="F194" s="221" t="s">
        <v>420</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2" customFormat="1" ht="13.5">
      <c r="B195" s="218"/>
      <c r="C195" s="219"/>
      <c r="D195" s="215" t="s">
        <v>158</v>
      </c>
      <c r="E195" s="220" t="s">
        <v>22</v>
      </c>
      <c r="F195" s="221" t="s">
        <v>1115</v>
      </c>
      <c r="G195" s="219"/>
      <c r="H195" s="222" t="s">
        <v>22</v>
      </c>
      <c r="I195" s="223"/>
      <c r="J195" s="219"/>
      <c r="K195" s="219"/>
      <c r="L195" s="224"/>
      <c r="M195" s="225"/>
      <c r="N195" s="226"/>
      <c r="O195" s="226"/>
      <c r="P195" s="226"/>
      <c r="Q195" s="226"/>
      <c r="R195" s="226"/>
      <c r="S195" s="226"/>
      <c r="T195" s="227"/>
      <c r="AT195" s="228" t="s">
        <v>158</v>
      </c>
      <c r="AU195" s="228" t="s">
        <v>85</v>
      </c>
      <c r="AV195" s="12" t="s">
        <v>24</v>
      </c>
      <c r="AW195" s="12" t="s">
        <v>39</v>
      </c>
      <c r="AX195" s="12" t="s">
        <v>76</v>
      </c>
      <c r="AY195" s="228" t="s">
        <v>146</v>
      </c>
    </row>
    <row r="196" spans="2:65" s="13" customFormat="1" ht="13.5">
      <c r="B196" s="229"/>
      <c r="C196" s="230"/>
      <c r="D196" s="215" t="s">
        <v>158</v>
      </c>
      <c r="E196" s="231" t="s">
        <v>22</v>
      </c>
      <c r="F196" s="232" t="s">
        <v>1116</v>
      </c>
      <c r="G196" s="230"/>
      <c r="H196" s="233">
        <v>5.04</v>
      </c>
      <c r="I196" s="234"/>
      <c r="J196" s="230"/>
      <c r="K196" s="230"/>
      <c r="L196" s="235"/>
      <c r="M196" s="236"/>
      <c r="N196" s="237"/>
      <c r="O196" s="237"/>
      <c r="P196" s="237"/>
      <c r="Q196" s="237"/>
      <c r="R196" s="237"/>
      <c r="S196" s="237"/>
      <c r="T196" s="238"/>
      <c r="AT196" s="239" t="s">
        <v>158</v>
      </c>
      <c r="AU196" s="239" t="s">
        <v>85</v>
      </c>
      <c r="AV196" s="13" t="s">
        <v>85</v>
      </c>
      <c r="AW196" s="13" t="s">
        <v>39</v>
      </c>
      <c r="AX196" s="13" t="s">
        <v>76</v>
      </c>
      <c r="AY196" s="239" t="s">
        <v>146</v>
      </c>
    </row>
    <row r="197" spans="2:65" s="12" customFormat="1" ht="13.5">
      <c r="B197" s="218"/>
      <c r="C197" s="219"/>
      <c r="D197" s="215" t="s">
        <v>158</v>
      </c>
      <c r="E197" s="220" t="s">
        <v>22</v>
      </c>
      <c r="F197" s="221" t="s">
        <v>1081</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4" customFormat="1" ht="13.5">
      <c r="B198" s="240"/>
      <c r="C198" s="241"/>
      <c r="D198" s="242" t="s">
        <v>158</v>
      </c>
      <c r="E198" s="243" t="s">
        <v>1051</v>
      </c>
      <c r="F198" s="244" t="s">
        <v>162</v>
      </c>
      <c r="G198" s="241"/>
      <c r="H198" s="245">
        <v>8.9760000000000009</v>
      </c>
      <c r="I198" s="246"/>
      <c r="J198" s="241"/>
      <c r="K198" s="241"/>
      <c r="L198" s="247"/>
      <c r="M198" s="248"/>
      <c r="N198" s="249"/>
      <c r="O198" s="249"/>
      <c r="P198" s="249"/>
      <c r="Q198" s="249"/>
      <c r="R198" s="249"/>
      <c r="S198" s="249"/>
      <c r="T198" s="250"/>
      <c r="AT198" s="251" t="s">
        <v>158</v>
      </c>
      <c r="AU198" s="251" t="s">
        <v>85</v>
      </c>
      <c r="AV198" s="14" t="s">
        <v>154</v>
      </c>
      <c r="AW198" s="14" t="s">
        <v>39</v>
      </c>
      <c r="AX198" s="14" t="s">
        <v>24</v>
      </c>
      <c r="AY198" s="251" t="s">
        <v>146</v>
      </c>
    </row>
    <row r="199" spans="2:65" s="1" customFormat="1" ht="22.5" customHeight="1">
      <c r="B199" s="42"/>
      <c r="C199" s="263" t="s">
        <v>237</v>
      </c>
      <c r="D199" s="263" t="s">
        <v>411</v>
      </c>
      <c r="E199" s="264" t="s">
        <v>422</v>
      </c>
      <c r="F199" s="265" t="s">
        <v>423</v>
      </c>
      <c r="G199" s="266" t="s">
        <v>264</v>
      </c>
      <c r="H199" s="267">
        <v>18.713000000000001</v>
      </c>
      <c r="I199" s="268"/>
      <c r="J199" s="269">
        <f>ROUND(I199*H199,2)</f>
        <v>0</v>
      </c>
      <c r="K199" s="265" t="s">
        <v>153</v>
      </c>
      <c r="L199" s="270"/>
      <c r="M199" s="271" t="s">
        <v>22</v>
      </c>
      <c r="N199" s="272" t="s">
        <v>47</v>
      </c>
      <c r="O199" s="43"/>
      <c r="P199" s="212">
        <f>O199*H199</f>
        <v>0</v>
      </c>
      <c r="Q199" s="212">
        <v>1</v>
      </c>
      <c r="R199" s="212">
        <f>Q199*H199</f>
        <v>18.713000000000001</v>
      </c>
      <c r="S199" s="212">
        <v>0</v>
      </c>
      <c r="T199" s="213">
        <f>S199*H199</f>
        <v>0</v>
      </c>
      <c r="AR199" s="25" t="s">
        <v>193</v>
      </c>
      <c r="AT199" s="25" t="s">
        <v>411</v>
      </c>
      <c r="AU199" s="25" t="s">
        <v>85</v>
      </c>
      <c r="AY199" s="25" t="s">
        <v>146</v>
      </c>
      <c r="BE199" s="214">
        <f>IF(N199="základní",J199,0)</f>
        <v>0</v>
      </c>
      <c r="BF199" s="214">
        <f>IF(N199="snížená",J199,0)</f>
        <v>0</v>
      </c>
      <c r="BG199" s="214">
        <f>IF(N199="zákl. přenesená",J199,0)</f>
        <v>0</v>
      </c>
      <c r="BH199" s="214">
        <f>IF(N199="sníž. přenesená",J199,0)</f>
        <v>0</v>
      </c>
      <c r="BI199" s="214">
        <f>IF(N199="nulová",J199,0)</f>
        <v>0</v>
      </c>
      <c r="BJ199" s="25" t="s">
        <v>24</v>
      </c>
      <c r="BK199" s="214">
        <f>ROUND(I199*H199,2)</f>
        <v>0</v>
      </c>
      <c r="BL199" s="25" t="s">
        <v>154</v>
      </c>
      <c r="BM199" s="25" t="s">
        <v>1117</v>
      </c>
    </row>
    <row r="200" spans="2:65" s="13" customFormat="1" ht="13.5">
      <c r="B200" s="229"/>
      <c r="C200" s="230"/>
      <c r="D200" s="242" t="s">
        <v>158</v>
      </c>
      <c r="E200" s="252" t="s">
        <v>22</v>
      </c>
      <c r="F200" s="253" t="s">
        <v>1118</v>
      </c>
      <c r="G200" s="230"/>
      <c r="H200" s="254">
        <v>18.713000000000001</v>
      </c>
      <c r="I200" s="234"/>
      <c r="J200" s="230"/>
      <c r="K200" s="230"/>
      <c r="L200" s="235"/>
      <c r="M200" s="236"/>
      <c r="N200" s="237"/>
      <c r="O200" s="237"/>
      <c r="P200" s="237"/>
      <c r="Q200" s="237"/>
      <c r="R200" s="237"/>
      <c r="S200" s="237"/>
      <c r="T200" s="238"/>
      <c r="AT200" s="239" t="s">
        <v>158</v>
      </c>
      <c r="AU200" s="239" t="s">
        <v>85</v>
      </c>
      <c r="AV200" s="13" t="s">
        <v>85</v>
      </c>
      <c r="AW200" s="13" t="s">
        <v>39</v>
      </c>
      <c r="AX200" s="13" t="s">
        <v>24</v>
      </c>
      <c r="AY200" s="239" t="s">
        <v>146</v>
      </c>
    </row>
    <row r="201" spans="2:65" s="1" customFormat="1" ht="22.5" customHeight="1">
      <c r="B201" s="42"/>
      <c r="C201" s="203" t="s">
        <v>241</v>
      </c>
      <c r="D201" s="203" t="s">
        <v>149</v>
      </c>
      <c r="E201" s="204" t="s">
        <v>449</v>
      </c>
      <c r="F201" s="205" t="s">
        <v>450</v>
      </c>
      <c r="G201" s="206" t="s">
        <v>244</v>
      </c>
      <c r="H201" s="207">
        <v>649</v>
      </c>
      <c r="I201" s="208"/>
      <c r="J201" s="209">
        <f>ROUND(I201*H201,2)</f>
        <v>0</v>
      </c>
      <c r="K201" s="205" t="s">
        <v>153</v>
      </c>
      <c r="L201" s="62"/>
      <c r="M201" s="210" t="s">
        <v>22</v>
      </c>
      <c r="N201" s="211" t="s">
        <v>47</v>
      </c>
      <c r="O201" s="43"/>
      <c r="P201" s="212">
        <f>O201*H201</f>
        <v>0</v>
      </c>
      <c r="Q201" s="212">
        <v>0</v>
      </c>
      <c r="R201" s="212">
        <f>Q201*H201</f>
        <v>0</v>
      </c>
      <c r="S201" s="212">
        <v>0</v>
      </c>
      <c r="T201" s="213">
        <f>S201*H201</f>
        <v>0</v>
      </c>
      <c r="AR201" s="25" t="s">
        <v>154</v>
      </c>
      <c r="AT201" s="25" t="s">
        <v>149</v>
      </c>
      <c r="AU201" s="25" t="s">
        <v>85</v>
      </c>
      <c r="AY201" s="25" t="s">
        <v>146</v>
      </c>
      <c r="BE201" s="214">
        <f>IF(N201="základní",J201,0)</f>
        <v>0</v>
      </c>
      <c r="BF201" s="214">
        <f>IF(N201="snížená",J201,0)</f>
        <v>0</v>
      </c>
      <c r="BG201" s="214">
        <f>IF(N201="zákl. přenesená",J201,0)</f>
        <v>0</v>
      </c>
      <c r="BH201" s="214">
        <f>IF(N201="sníž. přenesená",J201,0)</f>
        <v>0</v>
      </c>
      <c r="BI201" s="214">
        <f>IF(N201="nulová",J201,0)</f>
        <v>0</v>
      </c>
      <c r="BJ201" s="25" t="s">
        <v>24</v>
      </c>
      <c r="BK201" s="214">
        <f>ROUND(I201*H201,2)</f>
        <v>0</v>
      </c>
      <c r="BL201" s="25" t="s">
        <v>154</v>
      </c>
      <c r="BM201" s="25" t="s">
        <v>1119</v>
      </c>
    </row>
    <row r="202" spans="2:65" s="1" customFormat="1" ht="162">
      <c r="B202" s="42"/>
      <c r="C202" s="64"/>
      <c r="D202" s="215" t="s">
        <v>156</v>
      </c>
      <c r="E202" s="64"/>
      <c r="F202" s="216" t="s">
        <v>452</v>
      </c>
      <c r="G202" s="64"/>
      <c r="H202" s="64"/>
      <c r="I202" s="173"/>
      <c r="J202" s="64"/>
      <c r="K202" s="64"/>
      <c r="L202" s="62"/>
      <c r="M202" s="217"/>
      <c r="N202" s="43"/>
      <c r="O202" s="43"/>
      <c r="P202" s="43"/>
      <c r="Q202" s="43"/>
      <c r="R202" s="43"/>
      <c r="S202" s="43"/>
      <c r="T202" s="79"/>
      <c r="AT202" s="25" t="s">
        <v>156</v>
      </c>
      <c r="AU202" s="25" t="s">
        <v>85</v>
      </c>
    </row>
    <row r="203" spans="2:65" s="12" customFormat="1" ht="13.5">
      <c r="B203" s="218"/>
      <c r="C203" s="219"/>
      <c r="D203" s="215" t="s">
        <v>158</v>
      </c>
      <c r="E203" s="220" t="s">
        <v>22</v>
      </c>
      <c r="F203" s="221" t="s">
        <v>299</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2" customFormat="1" ht="13.5">
      <c r="B204" s="218"/>
      <c r="C204" s="219"/>
      <c r="D204" s="215" t="s">
        <v>158</v>
      </c>
      <c r="E204" s="220" t="s">
        <v>22</v>
      </c>
      <c r="F204" s="221" t="s">
        <v>300</v>
      </c>
      <c r="G204" s="219"/>
      <c r="H204" s="222" t="s">
        <v>22</v>
      </c>
      <c r="I204" s="223"/>
      <c r="J204" s="219"/>
      <c r="K204" s="219"/>
      <c r="L204" s="224"/>
      <c r="M204" s="225"/>
      <c r="N204" s="226"/>
      <c r="O204" s="226"/>
      <c r="P204" s="226"/>
      <c r="Q204" s="226"/>
      <c r="R204" s="226"/>
      <c r="S204" s="226"/>
      <c r="T204" s="227"/>
      <c r="AT204" s="228" t="s">
        <v>158</v>
      </c>
      <c r="AU204" s="228" t="s">
        <v>85</v>
      </c>
      <c r="AV204" s="12" t="s">
        <v>24</v>
      </c>
      <c r="AW204" s="12" t="s">
        <v>39</v>
      </c>
      <c r="AX204" s="12" t="s">
        <v>76</v>
      </c>
      <c r="AY204" s="228" t="s">
        <v>146</v>
      </c>
    </row>
    <row r="205" spans="2:65" s="13" customFormat="1" ht="13.5">
      <c r="B205" s="229"/>
      <c r="C205" s="230"/>
      <c r="D205" s="215" t="s">
        <v>158</v>
      </c>
      <c r="E205" s="231" t="s">
        <v>22</v>
      </c>
      <c r="F205" s="232" t="s">
        <v>1120</v>
      </c>
      <c r="G205" s="230"/>
      <c r="H205" s="233">
        <v>649</v>
      </c>
      <c r="I205" s="234"/>
      <c r="J205" s="230"/>
      <c r="K205" s="230"/>
      <c r="L205" s="235"/>
      <c r="M205" s="236"/>
      <c r="N205" s="237"/>
      <c r="O205" s="237"/>
      <c r="P205" s="237"/>
      <c r="Q205" s="237"/>
      <c r="R205" s="237"/>
      <c r="S205" s="237"/>
      <c r="T205" s="238"/>
      <c r="AT205" s="239" t="s">
        <v>158</v>
      </c>
      <c r="AU205" s="239" t="s">
        <v>85</v>
      </c>
      <c r="AV205" s="13" t="s">
        <v>85</v>
      </c>
      <c r="AW205" s="13" t="s">
        <v>39</v>
      </c>
      <c r="AX205" s="13" t="s">
        <v>24</v>
      </c>
      <c r="AY205" s="239" t="s">
        <v>146</v>
      </c>
    </row>
    <row r="206" spans="2:65" s="11" customFormat="1" ht="29.85" customHeight="1">
      <c r="B206" s="186"/>
      <c r="C206" s="187"/>
      <c r="D206" s="200" t="s">
        <v>75</v>
      </c>
      <c r="E206" s="201" t="s">
        <v>207</v>
      </c>
      <c r="F206" s="201" t="s">
        <v>485</v>
      </c>
      <c r="G206" s="187"/>
      <c r="H206" s="187"/>
      <c r="I206" s="190"/>
      <c r="J206" s="202">
        <f>BK206</f>
        <v>0</v>
      </c>
      <c r="K206" s="187"/>
      <c r="L206" s="192"/>
      <c r="M206" s="193"/>
      <c r="N206" s="194"/>
      <c r="O206" s="194"/>
      <c r="P206" s="195">
        <f>SUM(P207:P236)</f>
        <v>0</v>
      </c>
      <c r="Q206" s="194"/>
      <c r="R206" s="195">
        <f>SUM(R207:R236)</f>
        <v>0</v>
      </c>
      <c r="S206" s="194"/>
      <c r="T206" s="196">
        <f>SUM(T207:T236)</f>
        <v>264.346</v>
      </c>
      <c r="AR206" s="197" t="s">
        <v>24</v>
      </c>
      <c r="AT206" s="198" t="s">
        <v>75</v>
      </c>
      <c r="AU206" s="198" t="s">
        <v>24</v>
      </c>
      <c r="AY206" s="197" t="s">
        <v>146</v>
      </c>
      <c r="BK206" s="199">
        <f>SUM(BK207:BK236)</f>
        <v>0</v>
      </c>
    </row>
    <row r="207" spans="2:65" s="1" customFormat="1" ht="44.25" customHeight="1">
      <c r="B207" s="42"/>
      <c r="C207" s="203" t="s">
        <v>249</v>
      </c>
      <c r="D207" s="203" t="s">
        <v>149</v>
      </c>
      <c r="E207" s="204" t="s">
        <v>1121</v>
      </c>
      <c r="F207" s="205" t="s">
        <v>1122</v>
      </c>
      <c r="G207" s="206" t="s">
        <v>244</v>
      </c>
      <c r="H207" s="207">
        <v>291</v>
      </c>
      <c r="I207" s="208"/>
      <c r="J207" s="209">
        <f>ROUND(I207*H207,2)</f>
        <v>0</v>
      </c>
      <c r="K207" s="205" t="s">
        <v>153</v>
      </c>
      <c r="L207" s="62"/>
      <c r="M207" s="210" t="s">
        <v>22</v>
      </c>
      <c r="N207" s="211" t="s">
        <v>47</v>
      </c>
      <c r="O207" s="43"/>
      <c r="P207" s="212">
        <f>O207*H207</f>
        <v>0</v>
      </c>
      <c r="Q207" s="212">
        <v>0</v>
      </c>
      <c r="R207" s="212">
        <f>Q207*H207</f>
        <v>0</v>
      </c>
      <c r="S207" s="212">
        <v>0.58599999999999997</v>
      </c>
      <c r="T207" s="213">
        <f>S207*H207</f>
        <v>170.52599999999998</v>
      </c>
      <c r="AR207" s="25" t="s">
        <v>154</v>
      </c>
      <c r="AT207" s="25" t="s">
        <v>149</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1123</v>
      </c>
    </row>
    <row r="208" spans="2:65" s="1" customFormat="1" ht="81">
      <c r="B208" s="42"/>
      <c r="C208" s="64"/>
      <c r="D208" s="215" t="s">
        <v>156</v>
      </c>
      <c r="E208" s="64"/>
      <c r="F208" s="216" t="s">
        <v>1124</v>
      </c>
      <c r="G208" s="64"/>
      <c r="H208" s="64"/>
      <c r="I208" s="173"/>
      <c r="J208" s="64"/>
      <c r="K208" s="64"/>
      <c r="L208" s="62"/>
      <c r="M208" s="217"/>
      <c r="N208" s="43"/>
      <c r="O208" s="43"/>
      <c r="P208" s="43"/>
      <c r="Q208" s="43"/>
      <c r="R208" s="43"/>
      <c r="S208" s="43"/>
      <c r="T208" s="79"/>
      <c r="AT208" s="25" t="s">
        <v>156</v>
      </c>
      <c r="AU208" s="25" t="s">
        <v>85</v>
      </c>
    </row>
    <row r="209" spans="2:65" s="12" customFormat="1" ht="13.5">
      <c r="B209" s="218"/>
      <c r="C209" s="219"/>
      <c r="D209" s="215" t="s">
        <v>158</v>
      </c>
      <c r="E209" s="220" t="s">
        <v>22</v>
      </c>
      <c r="F209" s="221" t="s">
        <v>491</v>
      </c>
      <c r="G209" s="219"/>
      <c r="H209" s="222" t="s">
        <v>22</v>
      </c>
      <c r="I209" s="223"/>
      <c r="J209" s="219"/>
      <c r="K209" s="219"/>
      <c r="L209" s="224"/>
      <c r="M209" s="225"/>
      <c r="N209" s="226"/>
      <c r="O209" s="226"/>
      <c r="P209" s="226"/>
      <c r="Q209" s="226"/>
      <c r="R209" s="226"/>
      <c r="S209" s="226"/>
      <c r="T209" s="227"/>
      <c r="AT209" s="228" t="s">
        <v>158</v>
      </c>
      <c r="AU209" s="228" t="s">
        <v>85</v>
      </c>
      <c r="AV209" s="12" t="s">
        <v>24</v>
      </c>
      <c r="AW209" s="12" t="s">
        <v>39</v>
      </c>
      <c r="AX209" s="12" t="s">
        <v>76</v>
      </c>
      <c r="AY209" s="228" t="s">
        <v>146</v>
      </c>
    </row>
    <row r="210" spans="2:65" s="13" customFormat="1" ht="13.5">
      <c r="B210" s="229"/>
      <c r="C210" s="230"/>
      <c r="D210" s="215" t="s">
        <v>158</v>
      </c>
      <c r="E210" s="231" t="s">
        <v>22</v>
      </c>
      <c r="F210" s="232" t="s">
        <v>1125</v>
      </c>
      <c r="G210" s="230"/>
      <c r="H210" s="233">
        <v>291</v>
      </c>
      <c r="I210" s="234"/>
      <c r="J210" s="230"/>
      <c r="K210" s="230"/>
      <c r="L210" s="235"/>
      <c r="M210" s="236"/>
      <c r="N210" s="237"/>
      <c r="O210" s="237"/>
      <c r="P210" s="237"/>
      <c r="Q210" s="237"/>
      <c r="R210" s="237"/>
      <c r="S210" s="237"/>
      <c r="T210" s="238"/>
      <c r="AT210" s="239" t="s">
        <v>158</v>
      </c>
      <c r="AU210" s="239" t="s">
        <v>85</v>
      </c>
      <c r="AV210" s="13" t="s">
        <v>85</v>
      </c>
      <c r="AW210" s="13" t="s">
        <v>39</v>
      </c>
      <c r="AX210" s="13" t="s">
        <v>76</v>
      </c>
      <c r="AY210" s="239" t="s">
        <v>146</v>
      </c>
    </row>
    <row r="211" spans="2:65" s="14" customFormat="1" ht="13.5">
      <c r="B211" s="240"/>
      <c r="C211" s="241"/>
      <c r="D211" s="242" t="s">
        <v>158</v>
      </c>
      <c r="E211" s="243" t="s">
        <v>22</v>
      </c>
      <c r="F211" s="244" t="s">
        <v>162</v>
      </c>
      <c r="G211" s="241"/>
      <c r="H211" s="245">
        <v>291</v>
      </c>
      <c r="I211" s="246"/>
      <c r="J211" s="241"/>
      <c r="K211" s="241"/>
      <c r="L211" s="247"/>
      <c r="M211" s="248"/>
      <c r="N211" s="249"/>
      <c r="O211" s="249"/>
      <c r="P211" s="249"/>
      <c r="Q211" s="249"/>
      <c r="R211" s="249"/>
      <c r="S211" s="249"/>
      <c r="T211" s="250"/>
      <c r="AT211" s="251" t="s">
        <v>158</v>
      </c>
      <c r="AU211" s="251" t="s">
        <v>85</v>
      </c>
      <c r="AV211" s="14" t="s">
        <v>154</v>
      </c>
      <c r="AW211" s="14" t="s">
        <v>39</v>
      </c>
      <c r="AX211" s="14" t="s">
        <v>24</v>
      </c>
      <c r="AY211" s="251" t="s">
        <v>146</v>
      </c>
    </row>
    <row r="212" spans="2:65" s="1" customFormat="1" ht="44.25" customHeight="1">
      <c r="B212" s="42"/>
      <c r="C212" s="203" t="s">
        <v>9</v>
      </c>
      <c r="D212" s="203" t="s">
        <v>149</v>
      </c>
      <c r="E212" s="204" t="s">
        <v>507</v>
      </c>
      <c r="F212" s="205" t="s">
        <v>508</v>
      </c>
      <c r="G212" s="206" t="s">
        <v>244</v>
      </c>
      <c r="H212" s="207">
        <v>72</v>
      </c>
      <c r="I212" s="208"/>
      <c r="J212" s="209">
        <f>ROUND(I212*H212,2)</f>
        <v>0</v>
      </c>
      <c r="K212" s="205" t="s">
        <v>153</v>
      </c>
      <c r="L212" s="62"/>
      <c r="M212" s="210" t="s">
        <v>22</v>
      </c>
      <c r="N212" s="211" t="s">
        <v>47</v>
      </c>
      <c r="O212" s="43"/>
      <c r="P212" s="212">
        <f>O212*H212</f>
        <v>0</v>
      </c>
      <c r="Q212" s="212">
        <v>0</v>
      </c>
      <c r="R212" s="212">
        <f>Q212*H212</f>
        <v>0</v>
      </c>
      <c r="S212" s="212">
        <v>0.32</v>
      </c>
      <c r="T212" s="213">
        <f>S212*H212</f>
        <v>23.04</v>
      </c>
      <c r="AR212" s="25" t="s">
        <v>154</v>
      </c>
      <c r="AT212" s="25" t="s">
        <v>149</v>
      </c>
      <c r="AU212" s="25" t="s">
        <v>85</v>
      </c>
      <c r="AY212" s="25" t="s">
        <v>146</v>
      </c>
      <c r="BE212" s="214">
        <f>IF(N212="základní",J212,0)</f>
        <v>0</v>
      </c>
      <c r="BF212" s="214">
        <f>IF(N212="snížená",J212,0)</f>
        <v>0</v>
      </c>
      <c r="BG212" s="214">
        <f>IF(N212="zákl. přenesená",J212,0)</f>
        <v>0</v>
      </c>
      <c r="BH212" s="214">
        <f>IF(N212="sníž. přenesená",J212,0)</f>
        <v>0</v>
      </c>
      <c r="BI212" s="214">
        <f>IF(N212="nulová",J212,0)</f>
        <v>0</v>
      </c>
      <c r="BJ212" s="25" t="s">
        <v>24</v>
      </c>
      <c r="BK212" s="214">
        <f>ROUND(I212*H212,2)</f>
        <v>0</v>
      </c>
      <c r="BL212" s="25" t="s">
        <v>154</v>
      </c>
      <c r="BM212" s="25" t="s">
        <v>1126</v>
      </c>
    </row>
    <row r="213" spans="2:65" s="1" customFormat="1" ht="175.5">
      <c r="B213" s="42"/>
      <c r="C213" s="64"/>
      <c r="D213" s="215" t="s">
        <v>156</v>
      </c>
      <c r="E213" s="64"/>
      <c r="F213" s="216" t="s">
        <v>504</v>
      </c>
      <c r="G213" s="64"/>
      <c r="H213" s="64"/>
      <c r="I213" s="173"/>
      <c r="J213" s="64"/>
      <c r="K213" s="64"/>
      <c r="L213" s="62"/>
      <c r="M213" s="217"/>
      <c r="N213" s="43"/>
      <c r="O213" s="43"/>
      <c r="P213" s="43"/>
      <c r="Q213" s="43"/>
      <c r="R213" s="43"/>
      <c r="S213" s="43"/>
      <c r="T213" s="79"/>
      <c r="AT213" s="25" t="s">
        <v>156</v>
      </c>
      <c r="AU213" s="25" t="s">
        <v>85</v>
      </c>
    </row>
    <row r="214" spans="2:65" s="12" customFormat="1" ht="13.5">
      <c r="B214" s="218"/>
      <c r="C214" s="219"/>
      <c r="D214" s="215" t="s">
        <v>158</v>
      </c>
      <c r="E214" s="220" t="s">
        <v>22</v>
      </c>
      <c r="F214" s="221" t="s">
        <v>491</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2" customFormat="1" ht="13.5">
      <c r="B215" s="218"/>
      <c r="C215" s="219"/>
      <c r="D215" s="215" t="s">
        <v>158</v>
      </c>
      <c r="E215" s="220" t="s">
        <v>22</v>
      </c>
      <c r="F215" s="221" t="s">
        <v>510</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3" customFormat="1" ht="13.5">
      <c r="B216" s="229"/>
      <c r="C216" s="230"/>
      <c r="D216" s="215" t="s">
        <v>158</v>
      </c>
      <c r="E216" s="231" t="s">
        <v>22</v>
      </c>
      <c r="F216" s="232" t="s">
        <v>1127</v>
      </c>
      <c r="G216" s="230"/>
      <c r="H216" s="233">
        <v>72</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22</v>
      </c>
      <c r="F217" s="244" t="s">
        <v>162</v>
      </c>
      <c r="G217" s="241"/>
      <c r="H217" s="245">
        <v>72</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31.5" customHeight="1">
      <c r="B218" s="42"/>
      <c r="C218" s="203" t="s">
        <v>261</v>
      </c>
      <c r="D218" s="203" t="s">
        <v>149</v>
      </c>
      <c r="E218" s="204" t="s">
        <v>525</v>
      </c>
      <c r="F218" s="205" t="s">
        <v>526</v>
      </c>
      <c r="G218" s="206" t="s">
        <v>527</v>
      </c>
      <c r="H218" s="207">
        <v>214</v>
      </c>
      <c r="I218" s="208"/>
      <c r="J218" s="209">
        <f>ROUND(I218*H218,2)</f>
        <v>0</v>
      </c>
      <c r="K218" s="205" t="s">
        <v>153</v>
      </c>
      <c r="L218" s="62"/>
      <c r="M218" s="210" t="s">
        <v>22</v>
      </c>
      <c r="N218" s="211" t="s">
        <v>47</v>
      </c>
      <c r="O218" s="43"/>
      <c r="P218" s="212">
        <f>O218*H218</f>
        <v>0</v>
      </c>
      <c r="Q218" s="212">
        <v>0</v>
      </c>
      <c r="R218" s="212">
        <f>Q218*H218</f>
        <v>0</v>
      </c>
      <c r="S218" s="212">
        <v>0.20499999999999999</v>
      </c>
      <c r="T218" s="213">
        <f>S218*H218</f>
        <v>43.87</v>
      </c>
      <c r="AR218" s="25" t="s">
        <v>154</v>
      </c>
      <c r="AT218" s="25" t="s">
        <v>149</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1128</v>
      </c>
    </row>
    <row r="219" spans="2:65" s="1" customFormat="1" ht="148.5">
      <c r="B219" s="42"/>
      <c r="C219" s="64"/>
      <c r="D219" s="215" t="s">
        <v>156</v>
      </c>
      <c r="E219" s="64"/>
      <c r="F219" s="216" t="s">
        <v>529</v>
      </c>
      <c r="G219" s="64"/>
      <c r="H219" s="64"/>
      <c r="I219" s="173"/>
      <c r="J219" s="64"/>
      <c r="K219" s="64"/>
      <c r="L219" s="62"/>
      <c r="M219" s="217"/>
      <c r="N219" s="43"/>
      <c r="O219" s="43"/>
      <c r="P219" s="43"/>
      <c r="Q219" s="43"/>
      <c r="R219" s="43"/>
      <c r="S219" s="43"/>
      <c r="T219" s="79"/>
      <c r="AT219" s="25" t="s">
        <v>156</v>
      </c>
      <c r="AU219" s="25" t="s">
        <v>85</v>
      </c>
    </row>
    <row r="220" spans="2:65" s="12" customFormat="1" ht="13.5">
      <c r="B220" s="218"/>
      <c r="C220" s="219"/>
      <c r="D220" s="215" t="s">
        <v>158</v>
      </c>
      <c r="E220" s="220" t="s">
        <v>22</v>
      </c>
      <c r="F220" s="221" t="s">
        <v>491</v>
      </c>
      <c r="G220" s="219"/>
      <c r="H220" s="222" t="s">
        <v>22</v>
      </c>
      <c r="I220" s="223"/>
      <c r="J220" s="219"/>
      <c r="K220" s="219"/>
      <c r="L220" s="224"/>
      <c r="M220" s="225"/>
      <c r="N220" s="226"/>
      <c r="O220" s="226"/>
      <c r="P220" s="226"/>
      <c r="Q220" s="226"/>
      <c r="R220" s="226"/>
      <c r="S220" s="226"/>
      <c r="T220" s="227"/>
      <c r="AT220" s="228" t="s">
        <v>158</v>
      </c>
      <c r="AU220" s="228" t="s">
        <v>85</v>
      </c>
      <c r="AV220" s="12" t="s">
        <v>24</v>
      </c>
      <c r="AW220" s="12" t="s">
        <v>39</v>
      </c>
      <c r="AX220" s="12" t="s">
        <v>76</v>
      </c>
      <c r="AY220" s="228" t="s">
        <v>146</v>
      </c>
    </row>
    <row r="221" spans="2:65" s="12" customFormat="1" ht="13.5">
      <c r="B221" s="218"/>
      <c r="C221" s="219"/>
      <c r="D221" s="215" t="s">
        <v>158</v>
      </c>
      <c r="E221" s="220" t="s">
        <v>22</v>
      </c>
      <c r="F221" s="221" t="s">
        <v>1129</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3" customFormat="1" ht="13.5">
      <c r="B222" s="229"/>
      <c r="C222" s="230"/>
      <c r="D222" s="215" t="s">
        <v>158</v>
      </c>
      <c r="E222" s="231" t="s">
        <v>22</v>
      </c>
      <c r="F222" s="232" t="s">
        <v>1130</v>
      </c>
      <c r="G222" s="230"/>
      <c r="H222" s="233">
        <v>214</v>
      </c>
      <c r="I222" s="234"/>
      <c r="J222" s="230"/>
      <c r="K222" s="230"/>
      <c r="L222" s="235"/>
      <c r="M222" s="236"/>
      <c r="N222" s="237"/>
      <c r="O222" s="237"/>
      <c r="P222" s="237"/>
      <c r="Q222" s="237"/>
      <c r="R222" s="237"/>
      <c r="S222" s="237"/>
      <c r="T222" s="238"/>
      <c r="AT222" s="239" t="s">
        <v>158</v>
      </c>
      <c r="AU222" s="239" t="s">
        <v>85</v>
      </c>
      <c r="AV222" s="13" t="s">
        <v>85</v>
      </c>
      <c r="AW222" s="13" t="s">
        <v>39</v>
      </c>
      <c r="AX222" s="13" t="s">
        <v>76</v>
      </c>
      <c r="AY222" s="239" t="s">
        <v>146</v>
      </c>
    </row>
    <row r="223" spans="2:65" s="14" customFormat="1" ht="13.5">
      <c r="B223" s="240"/>
      <c r="C223" s="241"/>
      <c r="D223" s="242" t="s">
        <v>158</v>
      </c>
      <c r="E223" s="243" t="s">
        <v>22</v>
      </c>
      <c r="F223" s="244" t="s">
        <v>162</v>
      </c>
      <c r="G223" s="241"/>
      <c r="H223" s="245">
        <v>214</v>
      </c>
      <c r="I223" s="246"/>
      <c r="J223" s="241"/>
      <c r="K223" s="241"/>
      <c r="L223" s="247"/>
      <c r="M223" s="248"/>
      <c r="N223" s="249"/>
      <c r="O223" s="249"/>
      <c r="P223" s="249"/>
      <c r="Q223" s="249"/>
      <c r="R223" s="249"/>
      <c r="S223" s="249"/>
      <c r="T223" s="250"/>
      <c r="AT223" s="251" t="s">
        <v>158</v>
      </c>
      <c r="AU223" s="251" t="s">
        <v>85</v>
      </c>
      <c r="AV223" s="14" t="s">
        <v>154</v>
      </c>
      <c r="AW223" s="14" t="s">
        <v>39</v>
      </c>
      <c r="AX223" s="14" t="s">
        <v>24</v>
      </c>
      <c r="AY223" s="251" t="s">
        <v>146</v>
      </c>
    </row>
    <row r="224" spans="2:65" s="1" customFormat="1" ht="31.5" customHeight="1">
      <c r="B224" s="42"/>
      <c r="C224" s="203" t="s">
        <v>431</v>
      </c>
      <c r="D224" s="203" t="s">
        <v>149</v>
      </c>
      <c r="E224" s="204" t="s">
        <v>533</v>
      </c>
      <c r="F224" s="205" t="s">
        <v>534</v>
      </c>
      <c r="G224" s="206" t="s">
        <v>527</v>
      </c>
      <c r="H224" s="207">
        <v>234</v>
      </c>
      <c r="I224" s="208"/>
      <c r="J224" s="209">
        <f>ROUND(I224*H224,2)</f>
        <v>0</v>
      </c>
      <c r="K224" s="205" t="s">
        <v>153</v>
      </c>
      <c r="L224" s="62"/>
      <c r="M224" s="210" t="s">
        <v>22</v>
      </c>
      <c r="N224" s="211" t="s">
        <v>47</v>
      </c>
      <c r="O224" s="43"/>
      <c r="P224" s="212">
        <f>O224*H224</f>
        <v>0</v>
      </c>
      <c r="Q224" s="212">
        <v>0</v>
      </c>
      <c r="R224" s="212">
        <f>Q224*H224</f>
        <v>0</v>
      </c>
      <c r="S224" s="212">
        <v>0.115</v>
      </c>
      <c r="T224" s="213">
        <f>S224*H224</f>
        <v>26.91</v>
      </c>
      <c r="AR224" s="25" t="s">
        <v>154</v>
      </c>
      <c r="AT224" s="25" t="s">
        <v>149</v>
      </c>
      <c r="AU224" s="25" t="s">
        <v>85</v>
      </c>
      <c r="AY224" s="25" t="s">
        <v>146</v>
      </c>
      <c r="BE224" s="214">
        <f>IF(N224="základní",J224,0)</f>
        <v>0</v>
      </c>
      <c r="BF224" s="214">
        <f>IF(N224="snížená",J224,0)</f>
        <v>0</v>
      </c>
      <c r="BG224" s="214">
        <f>IF(N224="zákl. přenesená",J224,0)</f>
        <v>0</v>
      </c>
      <c r="BH224" s="214">
        <f>IF(N224="sníž. přenesená",J224,0)</f>
        <v>0</v>
      </c>
      <c r="BI224" s="214">
        <f>IF(N224="nulová",J224,0)</f>
        <v>0</v>
      </c>
      <c r="BJ224" s="25" t="s">
        <v>24</v>
      </c>
      <c r="BK224" s="214">
        <f>ROUND(I224*H224,2)</f>
        <v>0</v>
      </c>
      <c r="BL224" s="25" t="s">
        <v>154</v>
      </c>
      <c r="BM224" s="25" t="s">
        <v>1131</v>
      </c>
    </row>
    <row r="225" spans="2:65" s="1" customFormat="1" ht="148.5">
      <c r="B225" s="42"/>
      <c r="C225" s="64"/>
      <c r="D225" s="215" t="s">
        <v>156</v>
      </c>
      <c r="E225" s="64"/>
      <c r="F225" s="216" t="s">
        <v>529</v>
      </c>
      <c r="G225" s="64"/>
      <c r="H225" s="64"/>
      <c r="I225" s="173"/>
      <c r="J225" s="64"/>
      <c r="K225" s="64"/>
      <c r="L225" s="62"/>
      <c r="M225" s="217"/>
      <c r="N225" s="43"/>
      <c r="O225" s="43"/>
      <c r="P225" s="43"/>
      <c r="Q225" s="43"/>
      <c r="R225" s="43"/>
      <c r="S225" s="43"/>
      <c r="T225" s="79"/>
      <c r="AT225" s="25" t="s">
        <v>156</v>
      </c>
      <c r="AU225" s="25" t="s">
        <v>85</v>
      </c>
    </row>
    <row r="226" spans="2:65" s="12" customFormat="1" ht="13.5">
      <c r="B226" s="218"/>
      <c r="C226" s="219"/>
      <c r="D226" s="215" t="s">
        <v>158</v>
      </c>
      <c r="E226" s="220" t="s">
        <v>22</v>
      </c>
      <c r="F226" s="221" t="s">
        <v>491</v>
      </c>
      <c r="G226" s="219"/>
      <c r="H226" s="222" t="s">
        <v>22</v>
      </c>
      <c r="I226" s="223"/>
      <c r="J226" s="219"/>
      <c r="K226" s="219"/>
      <c r="L226" s="224"/>
      <c r="M226" s="225"/>
      <c r="N226" s="226"/>
      <c r="O226" s="226"/>
      <c r="P226" s="226"/>
      <c r="Q226" s="226"/>
      <c r="R226" s="226"/>
      <c r="S226" s="226"/>
      <c r="T226" s="227"/>
      <c r="AT226" s="228" t="s">
        <v>158</v>
      </c>
      <c r="AU226" s="228" t="s">
        <v>85</v>
      </c>
      <c r="AV226" s="12" t="s">
        <v>24</v>
      </c>
      <c r="AW226" s="12" t="s">
        <v>39</v>
      </c>
      <c r="AX226" s="12" t="s">
        <v>76</v>
      </c>
      <c r="AY226" s="228" t="s">
        <v>146</v>
      </c>
    </row>
    <row r="227" spans="2:65" s="12" customFormat="1" ht="13.5">
      <c r="B227" s="218"/>
      <c r="C227" s="219"/>
      <c r="D227" s="215" t="s">
        <v>158</v>
      </c>
      <c r="E227" s="220" t="s">
        <v>22</v>
      </c>
      <c r="F227" s="221" t="s">
        <v>1132</v>
      </c>
      <c r="G227" s="219"/>
      <c r="H227" s="222" t="s">
        <v>22</v>
      </c>
      <c r="I227" s="223"/>
      <c r="J227" s="219"/>
      <c r="K227" s="219"/>
      <c r="L227" s="224"/>
      <c r="M227" s="225"/>
      <c r="N227" s="226"/>
      <c r="O227" s="226"/>
      <c r="P227" s="226"/>
      <c r="Q227" s="226"/>
      <c r="R227" s="226"/>
      <c r="S227" s="226"/>
      <c r="T227" s="227"/>
      <c r="AT227" s="228" t="s">
        <v>158</v>
      </c>
      <c r="AU227" s="228" t="s">
        <v>85</v>
      </c>
      <c r="AV227" s="12" t="s">
        <v>24</v>
      </c>
      <c r="AW227" s="12" t="s">
        <v>39</v>
      </c>
      <c r="AX227" s="12" t="s">
        <v>76</v>
      </c>
      <c r="AY227" s="228" t="s">
        <v>146</v>
      </c>
    </row>
    <row r="228" spans="2:65" s="13" customFormat="1" ht="13.5">
      <c r="B228" s="229"/>
      <c r="C228" s="230"/>
      <c r="D228" s="215" t="s">
        <v>158</v>
      </c>
      <c r="E228" s="231" t="s">
        <v>22</v>
      </c>
      <c r="F228" s="232" t="s">
        <v>1133</v>
      </c>
      <c r="G228" s="230"/>
      <c r="H228" s="233">
        <v>8</v>
      </c>
      <c r="I228" s="234"/>
      <c r="J228" s="230"/>
      <c r="K228" s="230"/>
      <c r="L228" s="235"/>
      <c r="M228" s="236"/>
      <c r="N228" s="237"/>
      <c r="O228" s="237"/>
      <c r="P228" s="237"/>
      <c r="Q228" s="237"/>
      <c r="R228" s="237"/>
      <c r="S228" s="237"/>
      <c r="T228" s="238"/>
      <c r="AT228" s="239" t="s">
        <v>158</v>
      </c>
      <c r="AU228" s="239" t="s">
        <v>85</v>
      </c>
      <c r="AV228" s="13" t="s">
        <v>85</v>
      </c>
      <c r="AW228" s="13" t="s">
        <v>39</v>
      </c>
      <c r="AX228" s="13" t="s">
        <v>76</v>
      </c>
      <c r="AY228" s="239" t="s">
        <v>146</v>
      </c>
    </row>
    <row r="229" spans="2:65" s="12" customFormat="1" ht="13.5">
      <c r="B229" s="218"/>
      <c r="C229" s="219"/>
      <c r="D229" s="215" t="s">
        <v>158</v>
      </c>
      <c r="E229" s="220" t="s">
        <v>22</v>
      </c>
      <c r="F229" s="221" t="s">
        <v>1134</v>
      </c>
      <c r="G229" s="219"/>
      <c r="H229" s="222" t="s">
        <v>22</v>
      </c>
      <c r="I229" s="223"/>
      <c r="J229" s="219"/>
      <c r="K229" s="219"/>
      <c r="L229" s="224"/>
      <c r="M229" s="225"/>
      <c r="N229" s="226"/>
      <c r="O229" s="226"/>
      <c r="P229" s="226"/>
      <c r="Q229" s="226"/>
      <c r="R229" s="226"/>
      <c r="S229" s="226"/>
      <c r="T229" s="227"/>
      <c r="AT229" s="228" t="s">
        <v>158</v>
      </c>
      <c r="AU229" s="228" t="s">
        <v>85</v>
      </c>
      <c r="AV229" s="12" t="s">
        <v>24</v>
      </c>
      <c r="AW229" s="12" t="s">
        <v>39</v>
      </c>
      <c r="AX229" s="12" t="s">
        <v>76</v>
      </c>
      <c r="AY229" s="228" t="s">
        <v>146</v>
      </c>
    </row>
    <row r="230" spans="2:65" s="13" customFormat="1" ht="13.5">
      <c r="B230" s="229"/>
      <c r="C230" s="230"/>
      <c r="D230" s="215" t="s">
        <v>158</v>
      </c>
      <c r="E230" s="231" t="s">
        <v>22</v>
      </c>
      <c r="F230" s="232" t="s">
        <v>1135</v>
      </c>
      <c r="G230" s="230"/>
      <c r="H230" s="233">
        <v>226</v>
      </c>
      <c r="I230" s="234"/>
      <c r="J230" s="230"/>
      <c r="K230" s="230"/>
      <c r="L230" s="235"/>
      <c r="M230" s="236"/>
      <c r="N230" s="237"/>
      <c r="O230" s="237"/>
      <c r="P230" s="237"/>
      <c r="Q230" s="237"/>
      <c r="R230" s="237"/>
      <c r="S230" s="237"/>
      <c r="T230" s="238"/>
      <c r="AT230" s="239" t="s">
        <v>158</v>
      </c>
      <c r="AU230" s="239" t="s">
        <v>85</v>
      </c>
      <c r="AV230" s="13" t="s">
        <v>85</v>
      </c>
      <c r="AW230" s="13" t="s">
        <v>39</v>
      </c>
      <c r="AX230" s="13" t="s">
        <v>76</v>
      </c>
      <c r="AY230" s="239" t="s">
        <v>146</v>
      </c>
    </row>
    <row r="231" spans="2:65" s="14" customFormat="1" ht="13.5">
      <c r="B231" s="240"/>
      <c r="C231" s="241"/>
      <c r="D231" s="242" t="s">
        <v>158</v>
      </c>
      <c r="E231" s="243" t="s">
        <v>22</v>
      </c>
      <c r="F231" s="244" t="s">
        <v>162</v>
      </c>
      <c r="G231" s="241"/>
      <c r="H231" s="245">
        <v>234</v>
      </c>
      <c r="I231" s="246"/>
      <c r="J231" s="241"/>
      <c r="K231" s="241"/>
      <c r="L231" s="247"/>
      <c r="M231" s="248"/>
      <c r="N231" s="249"/>
      <c r="O231" s="249"/>
      <c r="P231" s="249"/>
      <c r="Q231" s="249"/>
      <c r="R231" s="249"/>
      <c r="S231" s="249"/>
      <c r="T231" s="250"/>
      <c r="AT231" s="251" t="s">
        <v>158</v>
      </c>
      <c r="AU231" s="251" t="s">
        <v>85</v>
      </c>
      <c r="AV231" s="14" t="s">
        <v>154</v>
      </c>
      <c r="AW231" s="14" t="s">
        <v>39</v>
      </c>
      <c r="AX231" s="14" t="s">
        <v>24</v>
      </c>
      <c r="AY231" s="251" t="s">
        <v>146</v>
      </c>
    </row>
    <row r="232" spans="2:65" s="1" customFormat="1" ht="57" customHeight="1">
      <c r="B232" s="42"/>
      <c r="C232" s="203" t="s">
        <v>436</v>
      </c>
      <c r="D232" s="203" t="s">
        <v>149</v>
      </c>
      <c r="E232" s="204" t="s">
        <v>1136</v>
      </c>
      <c r="F232" s="205" t="s">
        <v>1137</v>
      </c>
      <c r="G232" s="206" t="s">
        <v>244</v>
      </c>
      <c r="H232" s="207">
        <v>72.8</v>
      </c>
      <c r="I232" s="208"/>
      <c r="J232" s="209">
        <f>ROUND(I232*H232,2)</f>
        <v>0</v>
      </c>
      <c r="K232" s="205" t="s">
        <v>153</v>
      </c>
      <c r="L232" s="62"/>
      <c r="M232" s="210" t="s">
        <v>22</v>
      </c>
      <c r="N232" s="211" t="s">
        <v>47</v>
      </c>
      <c r="O232" s="43"/>
      <c r="P232" s="212">
        <f>O232*H232</f>
        <v>0</v>
      </c>
      <c r="Q232" s="212">
        <v>0</v>
      </c>
      <c r="R232" s="212">
        <f>Q232*H232</f>
        <v>0</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1138</v>
      </c>
    </row>
    <row r="233" spans="2:65" s="1" customFormat="1" ht="54">
      <c r="B233" s="42"/>
      <c r="C233" s="64"/>
      <c r="D233" s="215" t="s">
        <v>156</v>
      </c>
      <c r="E233" s="64"/>
      <c r="F233" s="216" t="s">
        <v>851</v>
      </c>
      <c r="G233" s="64"/>
      <c r="H233" s="64"/>
      <c r="I233" s="173"/>
      <c r="J233" s="64"/>
      <c r="K233" s="64"/>
      <c r="L233" s="62"/>
      <c r="M233" s="217"/>
      <c r="N233" s="43"/>
      <c r="O233" s="43"/>
      <c r="P233" s="43"/>
      <c r="Q233" s="43"/>
      <c r="R233" s="43"/>
      <c r="S233" s="43"/>
      <c r="T233" s="79"/>
      <c r="AT233" s="25" t="s">
        <v>156</v>
      </c>
      <c r="AU233" s="25" t="s">
        <v>85</v>
      </c>
    </row>
    <row r="234" spans="2:65" s="13" customFormat="1" ht="13.5">
      <c r="B234" s="229"/>
      <c r="C234" s="230"/>
      <c r="D234" s="215" t="s">
        <v>158</v>
      </c>
      <c r="E234" s="231" t="s">
        <v>22</v>
      </c>
      <c r="F234" s="232" t="s">
        <v>1139</v>
      </c>
      <c r="G234" s="230"/>
      <c r="H234" s="233">
        <v>72</v>
      </c>
      <c r="I234" s="234"/>
      <c r="J234" s="230"/>
      <c r="K234" s="230"/>
      <c r="L234" s="235"/>
      <c r="M234" s="236"/>
      <c r="N234" s="237"/>
      <c r="O234" s="237"/>
      <c r="P234" s="237"/>
      <c r="Q234" s="237"/>
      <c r="R234" s="237"/>
      <c r="S234" s="237"/>
      <c r="T234" s="238"/>
      <c r="AT234" s="239" t="s">
        <v>158</v>
      </c>
      <c r="AU234" s="239" t="s">
        <v>85</v>
      </c>
      <c r="AV234" s="13" t="s">
        <v>85</v>
      </c>
      <c r="AW234" s="13" t="s">
        <v>39</v>
      </c>
      <c r="AX234" s="13" t="s">
        <v>76</v>
      </c>
      <c r="AY234" s="239" t="s">
        <v>146</v>
      </c>
    </row>
    <row r="235" spans="2:65" s="13" customFormat="1" ht="13.5">
      <c r="B235" s="229"/>
      <c r="C235" s="230"/>
      <c r="D235" s="215" t="s">
        <v>158</v>
      </c>
      <c r="E235" s="231" t="s">
        <v>22</v>
      </c>
      <c r="F235" s="232" t="s">
        <v>1140</v>
      </c>
      <c r="G235" s="230"/>
      <c r="H235" s="233">
        <v>0.8</v>
      </c>
      <c r="I235" s="234"/>
      <c r="J235" s="230"/>
      <c r="K235" s="230"/>
      <c r="L235" s="235"/>
      <c r="M235" s="236"/>
      <c r="N235" s="237"/>
      <c r="O235" s="237"/>
      <c r="P235" s="237"/>
      <c r="Q235" s="237"/>
      <c r="R235" s="237"/>
      <c r="S235" s="237"/>
      <c r="T235" s="238"/>
      <c r="AT235" s="239" t="s">
        <v>158</v>
      </c>
      <c r="AU235" s="239" t="s">
        <v>85</v>
      </c>
      <c r="AV235" s="13" t="s">
        <v>85</v>
      </c>
      <c r="AW235" s="13" t="s">
        <v>39</v>
      </c>
      <c r="AX235" s="13" t="s">
        <v>76</v>
      </c>
      <c r="AY235" s="239" t="s">
        <v>146</v>
      </c>
    </row>
    <row r="236" spans="2:65" s="14" customFormat="1" ht="13.5">
      <c r="B236" s="240"/>
      <c r="C236" s="241"/>
      <c r="D236" s="215" t="s">
        <v>158</v>
      </c>
      <c r="E236" s="273" t="s">
        <v>22</v>
      </c>
      <c r="F236" s="274" t="s">
        <v>162</v>
      </c>
      <c r="G236" s="241"/>
      <c r="H236" s="275">
        <v>72.8</v>
      </c>
      <c r="I236" s="246"/>
      <c r="J236" s="241"/>
      <c r="K236" s="241"/>
      <c r="L236" s="247"/>
      <c r="M236" s="248"/>
      <c r="N236" s="249"/>
      <c r="O236" s="249"/>
      <c r="P236" s="249"/>
      <c r="Q236" s="249"/>
      <c r="R236" s="249"/>
      <c r="S236" s="249"/>
      <c r="T236" s="250"/>
      <c r="AT236" s="251" t="s">
        <v>158</v>
      </c>
      <c r="AU236" s="251" t="s">
        <v>85</v>
      </c>
      <c r="AV236" s="14" t="s">
        <v>154</v>
      </c>
      <c r="AW236" s="14" t="s">
        <v>39</v>
      </c>
      <c r="AX236" s="14" t="s">
        <v>24</v>
      </c>
      <c r="AY236" s="251" t="s">
        <v>146</v>
      </c>
    </row>
    <row r="237" spans="2:65" s="11" customFormat="1" ht="29.85" customHeight="1">
      <c r="B237" s="186"/>
      <c r="C237" s="187"/>
      <c r="D237" s="200" t="s">
        <v>75</v>
      </c>
      <c r="E237" s="201" t="s">
        <v>473</v>
      </c>
      <c r="F237" s="201" t="s">
        <v>1141</v>
      </c>
      <c r="G237" s="187"/>
      <c r="H237" s="187"/>
      <c r="I237" s="190"/>
      <c r="J237" s="202">
        <f>BK237</f>
        <v>0</v>
      </c>
      <c r="K237" s="187"/>
      <c r="L237" s="192"/>
      <c r="M237" s="193"/>
      <c r="N237" s="194"/>
      <c r="O237" s="194"/>
      <c r="P237" s="195">
        <f>SUM(P238:P241)</f>
        <v>0</v>
      </c>
      <c r="Q237" s="194"/>
      <c r="R237" s="195">
        <f>SUM(R238:R241)</f>
        <v>9.7199999999999995E-2</v>
      </c>
      <c r="S237" s="194"/>
      <c r="T237" s="196">
        <f>SUM(T238:T241)</f>
        <v>0</v>
      </c>
      <c r="AR237" s="197" t="s">
        <v>24</v>
      </c>
      <c r="AT237" s="198" t="s">
        <v>75</v>
      </c>
      <c r="AU237" s="198" t="s">
        <v>24</v>
      </c>
      <c r="AY237" s="197" t="s">
        <v>146</v>
      </c>
      <c r="BK237" s="199">
        <f>SUM(BK238:BK241)</f>
        <v>0</v>
      </c>
    </row>
    <row r="238" spans="2:65" s="1" customFormat="1" ht="22.5" customHeight="1">
      <c r="B238" s="42"/>
      <c r="C238" s="203" t="s">
        <v>442</v>
      </c>
      <c r="D238" s="203" t="s">
        <v>149</v>
      </c>
      <c r="E238" s="204" t="s">
        <v>1142</v>
      </c>
      <c r="F238" s="205" t="s">
        <v>1143</v>
      </c>
      <c r="G238" s="206" t="s">
        <v>527</v>
      </c>
      <c r="H238" s="207">
        <v>12</v>
      </c>
      <c r="I238" s="208"/>
      <c r="J238" s="209">
        <f>ROUND(I238*H238,2)</f>
        <v>0</v>
      </c>
      <c r="K238" s="205" t="s">
        <v>22</v>
      </c>
      <c r="L238" s="62"/>
      <c r="M238" s="210" t="s">
        <v>22</v>
      </c>
      <c r="N238" s="211" t="s">
        <v>47</v>
      </c>
      <c r="O238" s="43"/>
      <c r="P238" s="212">
        <f>O238*H238</f>
        <v>0</v>
      </c>
      <c r="Q238" s="212">
        <v>8.0999999999999996E-3</v>
      </c>
      <c r="R238" s="212">
        <f>Q238*H238</f>
        <v>9.7199999999999995E-2</v>
      </c>
      <c r="S238" s="212">
        <v>0</v>
      </c>
      <c r="T238" s="213">
        <f>S238*H238</f>
        <v>0</v>
      </c>
      <c r="AR238" s="25" t="s">
        <v>154</v>
      </c>
      <c r="AT238" s="25" t="s">
        <v>149</v>
      </c>
      <c r="AU238" s="25" t="s">
        <v>85</v>
      </c>
      <c r="AY238" s="25" t="s">
        <v>146</v>
      </c>
      <c r="BE238" s="214">
        <f>IF(N238="základní",J238,0)</f>
        <v>0</v>
      </c>
      <c r="BF238" s="214">
        <f>IF(N238="snížená",J238,0)</f>
        <v>0</v>
      </c>
      <c r="BG238" s="214">
        <f>IF(N238="zákl. přenesená",J238,0)</f>
        <v>0</v>
      </c>
      <c r="BH238" s="214">
        <f>IF(N238="sníž. přenesená",J238,0)</f>
        <v>0</v>
      </c>
      <c r="BI238" s="214">
        <f>IF(N238="nulová",J238,0)</f>
        <v>0</v>
      </c>
      <c r="BJ238" s="25" t="s">
        <v>24</v>
      </c>
      <c r="BK238" s="214">
        <f>ROUND(I238*H238,2)</f>
        <v>0</v>
      </c>
      <c r="BL238" s="25" t="s">
        <v>154</v>
      </c>
      <c r="BM238" s="25" t="s">
        <v>1144</v>
      </c>
    </row>
    <row r="239" spans="2:65" s="1" customFormat="1" ht="108">
      <c r="B239" s="42"/>
      <c r="C239" s="64"/>
      <c r="D239" s="215" t="s">
        <v>166</v>
      </c>
      <c r="E239" s="64"/>
      <c r="F239" s="216" t="s">
        <v>1145</v>
      </c>
      <c r="G239" s="64"/>
      <c r="H239" s="64"/>
      <c r="I239" s="173"/>
      <c r="J239" s="64"/>
      <c r="K239" s="64"/>
      <c r="L239" s="62"/>
      <c r="M239" s="217"/>
      <c r="N239" s="43"/>
      <c r="O239" s="43"/>
      <c r="P239" s="43"/>
      <c r="Q239" s="43"/>
      <c r="R239" s="43"/>
      <c r="S239" s="43"/>
      <c r="T239" s="79"/>
      <c r="AT239" s="25" t="s">
        <v>166</v>
      </c>
      <c r="AU239" s="25" t="s">
        <v>85</v>
      </c>
    </row>
    <row r="240" spans="2:65" s="12" customFormat="1" ht="13.5">
      <c r="B240" s="218"/>
      <c r="C240" s="219"/>
      <c r="D240" s="215" t="s">
        <v>158</v>
      </c>
      <c r="E240" s="220" t="s">
        <v>22</v>
      </c>
      <c r="F240" s="221" t="s">
        <v>581</v>
      </c>
      <c r="G240" s="219"/>
      <c r="H240" s="222" t="s">
        <v>22</v>
      </c>
      <c r="I240" s="223"/>
      <c r="J240" s="219"/>
      <c r="K240" s="219"/>
      <c r="L240" s="224"/>
      <c r="M240" s="225"/>
      <c r="N240" s="226"/>
      <c r="O240" s="226"/>
      <c r="P240" s="226"/>
      <c r="Q240" s="226"/>
      <c r="R240" s="226"/>
      <c r="S240" s="226"/>
      <c r="T240" s="227"/>
      <c r="AT240" s="228" t="s">
        <v>158</v>
      </c>
      <c r="AU240" s="228" t="s">
        <v>85</v>
      </c>
      <c r="AV240" s="12" t="s">
        <v>24</v>
      </c>
      <c r="AW240" s="12" t="s">
        <v>39</v>
      </c>
      <c r="AX240" s="12" t="s">
        <v>76</v>
      </c>
      <c r="AY240" s="228" t="s">
        <v>146</v>
      </c>
    </row>
    <row r="241" spans="2:65" s="13" customFormat="1" ht="13.5">
      <c r="B241" s="229"/>
      <c r="C241" s="230"/>
      <c r="D241" s="215" t="s">
        <v>158</v>
      </c>
      <c r="E241" s="231" t="s">
        <v>22</v>
      </c>
      <c r="F241" s="232" t="s">
        <v>1146</v>
      </c>
      <c r="G241" s="230"/>
      <c r="H241" s="233">
        <v>12</v>
      </c>
      <c r="I241" s="234"/>
      <c r="J241" s="230"/>
      <c r="K241" s="230"/>
      <c r="L241" s="235"/>
      <c r="M241" s="236"/>
      <c r="N241" s="237"/>
      <c r="O241" s="237"/>
      <c r="P241" s="237"/>
      <c r="Q241" s="237"/>
      <c r="R241" s="237"/>
      <c r="S241" s="237"/>
      <c r="T241" s="238"/>
      <c r="AT241" s="239" t="s">
        <v>158</v>
      </c>
      <c r="AU241" s="239" t="s">
        <v>85</v>
      </c>
      <c r="AV241" s="13" t="s">
        <v>85</v>
      </c>
      <c r="AW241" s="13" t="s">
        <v>39</v>
      </c>
      <c r="AX241" s="13" t="s">
        <v>24</v>
      </c>
      <c r="AY241" s="239" t="s">
        <v>146</v>
      </c>
    </row>
    <row r="242" spans="2:65" s="11" customFormat="1" ht="29.85" customHeight="1">
      <c r="B242" s="186"/>
      <c r="C242" s="187"/>
      <c r="D242" s="200" t="s">
        <v>75</v>
      </c>
      <c r="E242" s="201" t="s">
        <v>542</v>
      </c>
      <c r="F242" s="201" t="s">
        <v>543</v>
      </c>
      <c r="G242" s="187"/>
      <c r="H242" s="187"/>
      <c r="I242" s="190"/>
      <c r="J242" s="202">
        <f>BK242</f>
        <v>0</v>
      </c>
      <c r="K242" s="187"/>
      <c r="L242" s="192"/>
      <c r="M242" s="193"/>
      <c r="N242" s="194"/>
      <c r="O242" s="194"/>
      <c r="P242" s="195">
        <f>SUM(P243:P254)</f>
        <v>0</v>
      </c>
      <c r="Q242" s="194"/>
      <c r="R242" s="195">
        <f>SUM(R243:R254)</f>
        <v>0.57660972499999996</v>
      </c>
      <c r="S242" s="194"/>
      <c r="T242" s="196">
        <f>SUM(T243:T254)</f>
        <v>0</v>
      </c>
      <c r="AR242" s="197" t="s">
        <v>24</v>
      </c>
      <c r="AT242" s="198" t="s">
        <v>75</v>
      </c>
      <c r="AU242" s="198" t="s">
        <v>24</v>
      </c>
      <c r="AY242" s="197" t="s">
        <v>146</v>
      </c>
      <c r="BK242" s="199">
        <f>SUM(BK243:BK254)</f>
        <v>0</v>
      </c>
    </row>
    <row r="243" spans="2:65" s="1" customFormat="1" ht="31.5" customHeight="1">
      <c r="B243" s="42"/>
      <c r="C243" s="203" t="s">
        <v>448</v>
      </c>
      <c r="D243" s="203" t="s">
        <v>149</v>
      </c>
      <c r="E243" s="204" t="s">
        <v>545</v>
      </c>
      <c r="F243" s="205" t="s">
        <v>546</v>
      </c>
      <c r="G243" s="206" t="s">
        <v>268</v>
      </c>
      <c r="H243" s="207">
        <v>2.08</v>
      </c>
      <c r="I243" s="208"/>
      <c r="J243" s="209">
        <f>ROUND(I243*H243,2)</f>
        <v>0</v>
      </c>
      <c r="K243" s="205" t="s">
        <v>153</v>
      </c>
      <c r="L243" s="62"/>
      <c r="M243" s="210" t="s">
        <v>22</v>
      </c>
      <c r="N243" s="211" t="s">
        <v>47</v>
      </c>
      <c r="O243" s="43"/>
      <c r="P243" s="212">
        <f>O243*H243</f>
        <v>0</v>
      </c>
      <c r="Q243" s="212">
        <v>0</v>
      </c>
      <c r="R243" s="212">
        <f>Q243*H243</f>
        <v>0</v>
      </c>
      <c r="S243" s="212">
        <v>0</v>
      </c>
      <c r="T243" s="213">
        <f>S243*H243</f>
        <v>0</v>
      </c>
      <c r="AR243" s="25" t="s">
        <v>154</v>
      </c>
      <c r="AT243" s="25" t="s">
        <v>149</v>
      </c>
      <c r="AU243" s="25" t="s">
        <v>85</v>
      </c>
      <c r="AY243" s="25" t="s">
        <v>146</v>
      </c>
      <c r="BE243" s="214">
        <f>IF(N243="základní",J243,0)</f>
        <v>0</v>
      </c>
      <c r="BF243" s="214">
        <f>IF(N243="snížená",J243,0)</f>
        <v>0</v>
      </c>
      <c r="BG243" s="214">
        <f>IF(N243="zákl. přenesená",J243,0)</f>
        <v>0</v>
      </c>
      <c r="BH243" s="214">
        <f>IF(N243="sníž. přenesená",J243,0)</f>
        <v>0</v>
      </c>
      <c r="BI243" s="214">
        <f>IF(N243="nulová",J243,0)</f>
        <v>0</v>
      </c>
      <c r="BJ243" s="25" t="s">
        <v>24</v>
      </c>
      <c r="BK243" s="214">
        <f>ROUND(I243*H243,2)</f>
        <v>0</v>
      </c>
      <c r="BL243" s="25" t="s">
        <v>154</v>
      </c>
      <c r="BM243" s="25" t="s">
        <v>1147</v>
      </c>
    </row>
    <row r="244" spans="2:65" s="1" customFormat="1" ht="54">
      <c r="B244" s="42"/>
      <c r="C244" s="64"/>
      <c r="D244" s="215" t="s">
        <v>156</v>
      </c>
      <c r="E244" s="64"/>
      <c r="F244" s="216" t="s">
        <v>548</v>
      </c>
      <c r="G244" s="64"/>
      <c r="H244" s="64"/>
      <c r="I244" s="173"/>
      <c r="J244" s="64"/>
      <c r="K244" s="64"/>
      <c r="L244" s="62"/>
      <c r="M244" s="217"/>
      <c r="N244" s="43"/>
      <c r="O244" s="43"/>
      <c r="P244" s="43"/>
      <c r="Q244" s="43"/>
      <c r="R244" s="43"/>
      <c r="S244" s="43"/>
      <c r="T244" s="79"/>
      <c r="AT244" s="25" t="s">
        <v>156</v>
      </c>
      <c r="AU244" s="25" t="s">
        <v>85</v>
      </c>
    </row>
    <row r="245" spans="2:65" s="12" customFormat="1" ht="13.5">
      <c r="B245" s="218"/>
      <c r="C245" s="219"/>
      <c r="D245" s="215" t="s">
        <v>158</v>
      </c>
      <c r="E245" s="220" t="s">
        <v>22</v>
      </c>
      <c r="F245" s="221" t="s">
        <v>1113</v>
      </c>
      <c r="G245" s="219"/>
      <c r="H245" s="222" t="s">
        <v>22</v>
      </c>
      <c r="I245" s="223"/>
      <c r="J245" s="219"/>
      <c r="K245" s="219"/>
      <c r="L245" s="224"/>
      <c r="M245" s="225"/>
      <c r="N245" s="226"/>
      <c r="O245" s="226"/>
      <c r="P245" s="226"/>
      <c r="Q245" s="226"/>
      <c r="R245" s="226"/>
      <c r="S245" s="226"/>
      <c r="T245" s="227"/>
      <c r="AT245" s="228" t="s">
        <v>158</v>
      </c>
      <c r="AU245" s="228" t="s">
        <v>85</v>
      </c>
      <c r="AV245" s="12" t="s">
        <v>24</v>
      </c>
      <c r="AW245" s="12" t="s">
        <v>39</v>
      </c>
      <c r="AX245" s="12" t="s">
        <v>76</v>
      </c>
      <c r="AY245" s="228" t="s">
        <v>146</v>
      </c>
    </row>
    <row r="246" spans="2:65" s="13" customFormat="1" ht="13.5">
      <c r="B246" s="229"/>
      <c r="C246" s="230"/>
      <c r="D246" s="215" t="s">
        <v>158</v>
      </c>
      <c r="E246" s="231" t="s">
        <v>22</v>
      </c>
      <c r="F246" s="232" t="s">
        <v>1148</v>
      </c>
      <c r="G246" s="230"/>
      <c r="H246" s="233">
        <v>0.96</v>
      </c>
      <c r="I246" s="234"/>
      <c r="J246" s="230"/>
      <c r="K246" s="230"/>
      <c r="L246" s="235"/>
      <c r="M246" s="236"/>
      <c r="N246" s="237"/>
      <c r="O246" s="237"/>
      <c r="P246" s="237"/>
      <c r="Q246" s="237"/>
      <c r="R246" s="237"/>
      <c r="S246" s="237"/>
      <c r="T246" s="238"/>
      <c r="AT246" s="239" t="s">
        <v>158</v>
      </c>
      <c r="AU246" s="239" t="s">
        <v>85</v>
      </c>
      <c r="AV246" s="13" t="s">
        <v>85</v>
      </c>
      <c r="AW246" s="13" t="s">
        <v>39</v>
      </c>
      <c r="AX246" s="13" t="s">
        <v>76</v>
      </c>
      <c r="AY246" s="239" t="s">
        <v>146</v>
      </c>
    </row>
    <row r="247" spans="2:65" s="12" customFormat="1" ht="13.5">
      <c r="B247" s="218"/>
      <c r="C247" s="219"/>
      <c r="D247" s="215" t="s">
        <v>158</v>
      </c>
      <c r="E247" s="220" t="s">
        <v>22</v>
      </c>
      <c r="F247" s="221" t="s">
        <v>420</v>
      </c>
      <c r="G247" s="219"/>
      <c r="H247" s="222" t="s">
        <v>22</v>
      </c>
      <c r="I247" s="223"/>
      <c r="J247" s="219"/>
      <c r="K247" s="219"/>
      <c r="L247" s="224"/>
      <c r="M247" s="225"/>
      <c r="N247" s="226"/>
      <c r="O247" s="226"/>
      <c r="P247" s="226"/>
      <c r="Q247" s="226"/>
      <c r="R247" s="226"/>
      <c r="S247" s="226"/>
      <c r="T247" s="227"/>
      <c r="AT247" s="228" t="s">
        <v>158</v>
      </c>
      <c r="AU247" s="228" t="s">
        <v>85</v>
      </c>
      <c r="AV247" s="12" t="s">
        <v>24</v>
      </c>
      <c r="AW247" s="12" t="s">
        <v>39</v>
      </c>
      <c r="AX247" s="12" t="s">
        <v>76</v>
      </c>
      <c r="AY247" s="228" t="s">
        <v>146</v>
      </c>
    </row>
    <row r="248" spans="2:65" s="13" customFormat="1" ht="13.5">
      <c r="B248" s="229"/>
      <c r="C248" s="230"/>
      <c r="D248" s="215" t="s">
        <v>158</v>
      </c>
      <c r="E248" s="231" t="s">
        <v>22</v>
      </c>
      <c r="F248" s="232" t="s">
        <v>1149</v>
      </c>
      <c r="G248" s="230"/>
      <c r="H248" s="233">
        <v>1.1200000000000001</v>
      </c>
      <c r="I248" s="234"/>
      <c r="J248" s="230"/>
      <c r="K248" s="230"/>
      <c r="L248" s="235"/>
      <c r="M248" s="236"/>
      <c r="N248" s="237"/>
      <c r="O248" s="237"/>
      <c r="P248" s="237"/>
      <c r="Q248" s="237"/>
      <c r="R248" s="237"/>
      <c r="S248" s="237"/>
      <c r="T248" s="238"/>
      <c r="AT248" s="239" t="s">
        <v>158</v>
      </c>
      <c r="AU248" s="239" t="s">
        <v>85</v>
      </c>
      <c r="AV248" s="13" t="s">
        <v>85</v>
      </c>
      <c r="AW248" s="13" t="s">
        <v>39</v>
      </c>
      <c r="AX248" s="13" t="s">
        <v>76</v>
      </c>
      <c r="AY248" s="239" t="s">
        <v>146</v>
      </c>
    </row>
    <row r="249" spans="2:65" s="14" customFormat="1" ht="13.5">
      <c r="B249" s="240"/>
      <c r="C249" s="241"/>
      <c r="D249" s="242" t="s">
        <v>158</v>
      </c>
      <c r="E249" s="243" t="s">
        <v>22</v>
      </c>
      <c r="F249" s="244" t="s">
        <v>162</v>
      </c>
      <c r="G249" s="241"/>
      <c r="H249" s="245">
        <v>2.08</v>
      </c>
      <c r="I249" s="246"/>
      <c r="J249" s="241"/>
      <c r="K249" s="241"/>
      <c r="L249" s="247"/>
      <c r="M249" s="248"/>
      <c r="N249" s="249"/>
      <c r="O249" s="249"/>
      <c r="P249" s="249"/>
      <c r="Q249" s="249"/>
      <c r="R249" s="249"/>
      <c r="S249" s="249"/>
      <c r="T249" s="250"/>
      <c r="AT249" s="251" t="s">
        <v>158</v>
      </c>
      <c r="AU249" s="251" t="s">
        <v>85</v>
      </c>
      <c r="AV249" s="14" t="s">
        <v>154</v>
      </c>
      <c r="AW249" s="14" t="s">
        <v>39</v>
      </c>
      <c r="AX249" s="14" t="s">
        <v>24</v>
      </c>
      <c r="AY249" s="251" t="s">
        <v>146</v>
      </c>
    </row>
    <row r="250" spans="2:65" s="1" customFormat="1" ht="31.5" customHeight="1">
      <c r="B250" s="42"/>
      <c r="C250" s="203" t="s">
        <v>454</v>
      </c>
      <c r="D250" s="203" t="s">
        <v>149</v>
      </c>
      <c r="E250" s="204" t="s">
        <v>558</v>
      </c>
      <c r="F250" s="205" t="s">
        <v>559</v>
      </c>
      <c r="G250" s="206" t="s">
        <v>152</v>
      </c>
      <c r="H250" s="207">
        <v>5</v>
      </c>
      <c r="I250" s="208"/>
      <c r="J250" s="209">
        <f>ROUND(I250*H250,2)</f>
        <v>0</v>
      </c>
      <c r="K250" s="205" t="s">
        <v>153</v>
      </c>
      <c r="L250" s="62"/>
      <c r="M250" s="210" t="s">
        <v>22</v>
      </c>
      <c r="N250" s="211" t="s">
        <v>47</v>
      </c>
      <c r="O250" s="43"/>
      <c r="P250" s="212">
        <f>O250*H250</f>
        <v>0</v>
      </c>
      <c r="Q250" s="212">
        <v>8.8321944999999999E-2</v>
      </c>
      <c r="R250" s="212">
        <f>Q250*H250</f>
        <v>0.44160972500000001</v>
      </c>
      <c r="S250" s="212">
        <v>0</v>
      </c>
      <c r="T250" s="213">
        <f>S250*H250</f>
        <v>0</v>
      </c>
      <c r="AR250" s="25" t="s">
        <v>154</v>
      </c>
      <c r="AT250" s="25" t="s">
        <v>149</v>
      </c>
      <c r="AU250" s="25" t="s">
        <v>85</v>
      </c>
      <c r="AY250" s="25" t="s">
        <v>146</v>
      </c>
      <c r="BE250" s="214">
        <f>IF(N250="základní",J250,0)</f>
        <v>0</v>
      </c>
      <c r="BF250" s="214">
        <f>IF(N250="snížená",J250,0)</f>
        <v>0</v>
      </c>
      <c r="BG250" s="214">
        <f>IF(N250="zákl. přenesená",J250,0)</f>
        <v>0</v>
      </c>
      <c r="BH250" s="214">
        <f>IF(N250="sníž. přenesená",J250,0)</f>
        <v>0</v>
      </c>
      <c r="BI250" s="214">
        <f>IF(N250="nulová",J250,0)</f>
        <v>0</v>
      </c>
      <c r="BJ250" s="25" t="s">
        <v>24</v>
      </c>
      <c r="BK250" s="214">
        <f>ROUND(I250*H250,2)</f>
        <v>0</v>
      </c>
      <c r="BL250" s="25" t="s">
        <v>154</v>
      </c>
      <c r="BM250" s="25" t="s">
        <v>1150</v>
      </c>
    </row>
    <row r="251" spans="2:65" s="1" customFormat="1" ht="67.5">
      <c r="B251" s="42"/>
      <c r="C251" s="64"/>
      <c r="D251" s="215" t="s">
        <v>156</v>
      </c>
      <c r="E251" s="64"/>
      <c r="F251" s="216" t="s">
        <v>561</v>
      </c>
      <c r="G251" s="64"/>
      <c r="H251" s="64"/>
      <c r="I251" s="173"/>
      <c r="J251" s="64"/>
      <c r="K251" s="64"/>
      <c r="L251" s="62"/>
      <c r="M251" s="217"/>
      <c r="N251" s="43"/>
      <c r="O251" s="43"/>
      <c r="P251" s="43"/>
      <c r="Q251" s="43"/>
      <c r="R251" s="43"/>
      <c r="S251" s="43"/>
      <c r="T251" s="79"/>
      <c r="AT251" s="25" t="s">
        <v>156</v>
      </c>
      <c r="AU251" s="25" t="s">
        <v>85</v>
      </c>
    </row>
    <row r="252" spans="2:65" s="12" customFormat="1" ht="13.5">
      <c r="B252" s="218"/>
      <c r="C252" s="219"/>
      <c r="D252" s="215" t="s">
        <v>158</v>
      </c>
      <c r="E252" s="220" t="s">
        <v>22</v>
      </c>
      <c r="F252" s="221" t="s">
        <v>562</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42" t="s">
        <v>158</v>
      </c>
      <c r="E253" s="252" t="s">
        <v>22</v>
      </c>
      <c r="F253" s="253" t="s">
        <v>1151</v>
      </c>
      <c r="G253" s="230"/>
      <c r="H253" s="254">
        <v>5</v>
      </c>
      <c r="I253" s="234"/>
      <c r="J253" s="230"/>
      <c r="K253" s="230"/>
      <c r="L253" s="235"/>
      <c r="M253" s="236"/>
      <c r="N253" s="237"/>
      <c r="O253" s="237"/>
      <c r="P253" s="237"/>
      <c r="Q253" s="237"/>
      <c r="R253" s="237"/>
      <c r="S253" s="237"/>
      <c r="T253" s="238"/>
      <c r="AT253" s="239" t="s">
        <v>158</v>
      </c>
      <c r="AU253" s="239" t="s">
        <v>85</v>
      </c>
      <c r="AV253" s="13" t="s">
        <v>85</v>
      </c>
      <c r="AW253" s="13" t="s">
        <v>39</v>
      </c>
      <c r="AX253" s="13" t="s">
        <v>24</v>
      </c>
      <c r="AY253" s="239" t="s">
        <v>146</v>
      </c>
    </row>
    <row r="254" spans="2:65" s="1" customFormat="1" ht="22.5" customHeight="1">
      <c r="B254" s="42"/>
      <c r="C254" s="263" t="s">
        <v>461</v>
      </c>
      <c r="D254" s="263" t="s">
        <v>411</v>
      </c>
      <c r="E254" s="264" t="s">
        <v>565</v>
      </c>
      <c r="F254" s="265" t="s">
        <v>566</v>
      </c>
      <c r="G254" s="266" t="s">
        <v>152</v>
      </c>
      <c r="H254" s="267">
        <v>5</v>
      </c>
      <c r="I254" s="268"/>
      <c r="J254" s="269">
        <f>ROUND(I254*H254,2)</f>
        <v>0</v>
      </c>
      <c r="K254" s="265" t="s">
        <v>153</v>
      </c>
      <c r="L254" s="270"/>
      <c r="M254" s="271" t="s">
        <v>22</v>
      </c>
      <c r="N254" s="272" t="s">
        <v>47</v>
      </c>
      <c r="O254" s="43"/>
      <c r="P254" s="212">
        <f>O254*H254</f>
        <v>0</v>
      </c>
      <c r="Q254" s="212">
        <v>2.7E-2</v>
      </c>
      <c r="R254" s="212">
        <f>Q254*H254</f>
        <v>0.13500000000000001</v>
      </c>
      <c r="S254" s="212">
        <v>0</v>
      </c>
      <c r="T254" s="213">
        <f>S254*H254</f>
        <v>0</v>
      </c>
      <c r="AR254" s="25" t="s">
        <v>193</v>
      </c>
      <c r="AT254" s="25" t="s">
        <v>411</v>
      </c>
      <c r="AU254" s="25" t="s">
        <v>85</v>
      </c>
      <c r="AY254" s="25" t="s">
        <v>146</v>
      </c>
      <c r="BE254" s="214">
        <f>IF(N254="základní",J254,0)</f>
        <v>0</v>
      </c>
      <c r="BF254" s="214">
        <f>IF(N254="snížená",J254,0)</f>
        <v>0</v>
      </c>
      <c r="BG254" s="214">
        <f>IF(N254="zákl. přenesená",J254,0)</f>
        <v>0</v>
      </c>
      <c r="BH254" s="214">
        <f>IF(N254="sníž. přenesená",J254,0)</f>
        <v>0</v>
      </c>
      <c r="BI254" s="214">
        <f>IF(N254="nulová",J254,0)</f>
        <v>0</v>
      </c>
      <c r="BJ254" s="25" t="s">
        <v>24</v>
      </c>
      <c r="BK254" s="214">
        <f>ROUND(I254*H254,2)</f>
        <v>0</v>
      </c>
      <c r="BL254" s="25" t="s">
        <v>154</v>
      </c>
      <c r="BM254" s="25" t="s">
        <v>1152</v>
      </c>
    </row>
    <row r="255" spans="2:65" s="11" customFormat="1" ht="29.85" customHeight="1">
      <c r="B255" s="186"/>
      <c r="C255" s="187"/>
      <c r="D255" s="200" t="s">
        <v>75</v>
      </c>
      <c r="E255" s="201" t="s">
        <v>568</v>
      </c>
      <c r="F255" s="201" t="s">
        <v>569</v>
      </c>
      <c r="G255" s="187"/>
      <c r="H255" s="187"/>
      <c r="I255" s="190"/>
      <c r="J255" s="202">
        <f>BK255</f>
        <v>0</v>
      </c>
      <c r="K255" s="187"/>
      <c r="L255" s="192"/>
      <c r="M255" s="193"/>
      <c r="N255" s="194"/>
      <c r="O255" s="194"/>
      <c r="P255" s="195">
        <f>SUM(P256:P266)</f>
        <v>0</v>
      </c>
      <c r="Q255" s="194"/>
      <c r="R255" s="195">
        <f>SUM(R256:R266)</f>
        <v>0</v>
      </c>
      <c r="S255" s="194"/>
      <c r="T255" s="196">
        <f>SUM(T256:T266)</f>
        <v>0</v>
      </c>
      <c r="AR255" s="197" t="s">
        <v>24</v>
      </c>
      <c r="AT255" s="198" t="s">
        <v>75</v>
      </c>
      <c r="AU255" s="198" t="s">
        <v>24</v>
      </c>
      <c r="AY255" s="197" t="s">
        <v>146</v>
      </c>
      <c r="BK255" s="199">
        <f>SUM(BK256:BK266)</f>
        <v>0</v>
      </c>
    </row>
    <row r="256" spans="2:65" s="1" customFormat="1" ht="22.5" customHeight="1">
      <c r="B256" s="42"/>
      <c r="C256" s="203" t="s">
        <v>468</v>
      </c>
      <c r="D256" s="203" t="s">
        <v>149</v>
      </c>
      <c r="E256" s="204" t="s">
        <v>1153</v>
      </c>
      <c r="F256" s="205" t="s">
        <v>1154</v>
      </c>
      <c r="G256" s="206" t="s">
        <v>244</v>
      </c>
      <c r="H256" s="207">
        <v>535.25</v>
      </c>
      <c r="I256" s="208"/>
      <c r="J256" s="209">
        <f>ROUND(I256*H256,2)</f>
        <v>0</v>
      </c>
      <c r="K256" s="205" t="s">
        <v>153</v>
      </c>
      <c r="L256" s="62"/>
      <c r="M256" s="210" t="s">
        <v>22</v>
      </c>
      <c r="N256" s="211" t="s">
        <v>47</v>
      </c>
      <c r="O256" s="43"/>
      <c r="P256" s="212">
        <f>O256*H256</f>
        <v>0</v>
      </c>
      <c r="Q256" s="212">
        <v>0</v>
      </c>
      <c r="R256" s="212">
        <f>Q256*H256</f>
        <v>0</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1155</v>
      </c>
    </row>
    <row r="257" spans="2:65" s="12" customFormat="1" ht="13.5">
      <c r="B257" s="218"/>
      <c r="C257" s="219"/>
      <c r="D257" s="215" t="s">
        <v>158</v>
      </c>
      <c r="E257" s="220" t="s">
        <v>22</v>
      </c>
      <c r="F257" s="221" t="s">
        <v>405</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1156</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2" customFormat="1" ht="13.5">
      <c r="B259" s="218"/>
      <c r="C259" s="219"/>
      <c r="D259" s="215" t="s">
        <v>158</v>
      </c>
      <c r="E259" s="220" t="s">
        <v>22</v>
      </c>
      <c r="F259" s="221" t="s">
        <v>1157</v>
      </c>
      <c r="G259" s="219"/>
      <c r="H259" s="222" t="s">
        <v>22</v>
      </c>
      <c r="I259" s="223"/>
      <c r="J259" s="219"/>
      <c r="K259" s="219"/>
      <c r="L259" s="224"/>
      <c r="M259" s="225"/>
      <c r="N259" s="226"/>
      <c r="O259" s="226"/>
      <c r="P259" s="226"/>
      <c r="Q259" s="226"/>
      <c r="R259" s="226"/>
      <c r="S259" s="226"/>
      <c r="T259" s="227"/>
      <c r="AT259" s="228" t="s">
        <v>158</v>
      </c>
      <c r="AU259" s="228" t="s">
        <v>85</v>
      </c>
      <c r="AV259" s="12" t="s">
        <v>24</v>
      </c>
      <c r="AW259" s="12" t="s">
        <v>39</v>
      </c>
      <c r="AX259" s="12" t="s">
        <v>76</v>
      </c>
      <c r="AY259" s="228" t="s">
        <v>146</v>
      </c>
    </row>
    <row r="260" spans="2:65" s="13" customFormat="1" ht="13.5">
      <c r="B260" s="229"/>
      <c r="C260" s="230"/>
      <c r="D260" s="215" t="s">
        <v>158</v>
      </c>
      <c r="E260" s="231" t="s">
        <v>22</v>
      </c>
      <c r="F260" s="232" t="s">
        <v>1158</v>
      </c>
      <c r="G260" s="230"/>
      <c r="H260" s="233">
        <v>365.25</v>
      </c>
      <c r="I260" s="234"/>
      <c r="J260" s="230"/>
      <c r="K260" s="230"/>
      <c r="L260" s="235"/>
      <c r="M260" s="236"/>
      <c r="N260" s="237"/>
      <c r="O260" s="237"/>
      <c r="P260" s="237"/>
      <c r="Q260" s="237"/>
      <c r="R260" s="237"/>
      <c r="S260" s="237"/>
      <c r="T260" s="238"/>
      <c r="AT260" s="239" t="s">
        <v>158</v>
      </c>
      <c r="AU260" s="239" t="s">
        <v>85</v>
      </c>
      <c r="AV260" s="13" t="s">
        <v>85</v>
      </c>
      <c r="AW260" s="13" t="s">
        <v>39</v>
      </c>
      <c r="AX260" s="13" t="s">
        <v>76</v>
      </c>
      <c r="AY260" s="239" t="s">
        <v>146</v>
      </c>
    </row>
    <row r="261" spans="2:65" s="12" customFormat="1" ht="13.5">
      <c r="B261" s="218"/>
      <c r="C261" s="219"/>
      <c r="D261" s="215" t="s">
        <v>158</v>
      </c>
      <c r="E261" s="220" t="s">
        <v>22</v>
      </c>
      <c r="F261" s="221" t="s">
        <v>1159</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3" customFormat="1" ht="13.5">
      <c r="B262" s="229"/>
      <c r="C262" s="230"/>
      <c r="D262" s="215" t="s">
        <v>158</v>
      </c>
      <c r="E262" s="231" t="s">
        <v>22</v>
      </c>
      <c r="F262" s="232" t="s">
        <v>1160</v>
      </c>
      <c r="G262" s="230"/>
      <c r="H262" s="233">
        <v>170</v>
      </c>
      <c r="I262" s="234"/>
      <c r="J262" s="230"/>
      <c r="K262" s="230"/>
      <c r="L262" s="235"/>
      <c r="M262" s="236"/>
      <c r="N262" s="237"/>
      <c r="O262" s="237"/>
      <c r="P262" s="237"/>
      <c r="Q262" s="237"/>
      <c r="R262" s="237"/>
      <c r="S262" s="237"/>
      <c r="T262" s="238"/>
      <c r="AT262" s="239" t="s">
        <v>158</v>
      </c>
      <c r="AU262" s="239" t="s">
        <v>85</v>
      </c>
      <c r="AV262" s="13" t="s">
        <v>85</v>
      </c>
      <c r="AW262" s="13" t="s">
        <v>39</v>
      </c>
      <c r="AX262" s="13" t="s">
        <v>76</v>
      </c>
      <c r="AY262" s="239" t="s">
        <v>146</v>
      </c>
    </row>
    <row r="263" spans="2:65" s="14" customFormat="1" ht="13.5">
      <c r="B263" s="240"/>
      <c r="C263" s="241"/>
      <c r="D263" s="242" t="s">
        <v>158</v>
      </c>
      <c r="E263" s="243" t="s">
        <v>22</v>
      </c>
      <c r="F263" s="244" t="s">
        <v>162</v>
      </c>
      <c r="G263" s="241"/>
      <c r="H263" s="245">
        <v>535.25</v>
      </c>
      <c r="I263" s="246"/>
      <c r="J263" s="241"/>
      <c r="K263" s="241"/>
      <c r="L263" s="247"/>
      <c r="M263" s="248"/>
      <c r="N263" s="249"/>
      <c r="O263" s="249"/>
      <c r="P263" s="249"/>
      <c r="Q263" s="249"/>
      <c r="R263" s="249"/>
      <c r="S263" s="249"/>
      <c r="T263" s="250"/>
      <c r="AT263" s="251" t="s">
        <v>158</v>
      </c>
      <c r="AU263" s="251" t="s">
        <v>85</v>
      </c>
      <c r="AV263" s="14" t="s">
        <v>154</v>
      </c>
      <c r="AW263" s="14" t="s">
        <v>39</v>
      </c>
      <c r="AX263" s="14" t="s">
        <v>24</v>
      </c>
      <c r="AY263" s="251" t="s">
        <v>146</v>
      </c>
    </row>
    <row r="264" spans="2:65" s="1" customFormat="1" ht="22.5" customHeight="1">
      <c r="B264" s="42"/>
      <c r="C264" s="203" t="s">
        <v>473</v>
      </c>
      <c r="D264" s="203" t="s">
        <v>149</v>
      </c>
      <c r="E264" s="204" t="s">
        <v>1161</v>
      </c>
      <c r="F264" s="205" t="s">
        <v>1162</v>
      </c>
      <c r="G264" s="206" t="s">
        <v>244</v>
      </c>
      <c r="H264" s="207">
        <v>365.25</v>
      </c>
      <c r="I264" s="208"/>
      <c r="J264" s="209">
        <f>ROUND(I264*H264,2)</f>
        <v>0</v>
      </c>
      <c r="K264" s="205" t="s">
        <v>22</v>
      </c>
      <c r="L264" s="62"/>
      <c r="M264" s="210" t="s">
        <v>22</v>
      </c>
      <c r="N264" s="211" t="s">
        <v>47</v>
      </c>
      <c r="O264" s="43"/>
      <c r="P264" s="212">
        <f>O264*H264</f>
        <v>0</v>
      </c>
      <c r="Q264" s="212">
        <v>0</v>
      </c>
      <c r="R264" s="212">
        <f>Q264*H264</f>
        <v>0</v>
      </c>
      <c r="S264" s="212">
        <v>0</v>
      </c>
      <c r="T264" s="213">
        <f>S264*H264</f>
        <v>0</v>
      </c>
      <c r="AR264" s="25" t="s">
        <v>154</v>
      </c>
      <c r="AT264" s="25" t="s">
        <v>149</v>
      </c>
      <c r="AU264" s="25" t="s">
        <v>85</v>
      </c>
      <c r="AY264" s="25" t="s">
        <v>146</v>
      </c>
      <c r="BE264" s="214">
        <f>IF(N264="základní",J264,0)</f>
        <v>0</v>
      </c>
      <c r="BF264" s="214">
        <f>IF(N264="snížená",J264,0)</f>
        <v>0</v>
      </c>
      <c r="BG264" s="214">
        <f>IF(N264="zákl. přenesená",J264,0)</f>
        <v>0</v>
      </c>
      <c r="BH264" s="214">
        <f>IF(N264="sníž. přenesená",J264,0)</f>
        <v>0</v>
      </c>
      <c r="BI264" s="214">
        <f>IF(N264="nulová",J264,0)</f>
        <v>0</v>
      </c>
      <c r="BJ264" s="25" t="s">
        <v>24</v>
      </c>
      <c r="BK264" s="214">
        <f>ROUND(I264*H264,2)</f>
        <v>0</v>
      </c>
      <c r="BL264" s="25" t="s">
        <v>154</v>
      </c>
      <c r="BM264" s="25" t="s">
        <v>1163</v>
      </c>
    </row>
    <row r="265" spans="2:65" s="12" customFormat="1" ht="13.5">
      <c r="B265" s="218"/>
      <c r="C265" s="219"/>
      <c r="D265" s="215" t="s">
        <v>158</v>
      </c>
      <c r="E265" s="220" t="s">
        <v>22</v>
      </c>
      <c r="F265" s="221" t="s">
        <v>581</v>
      </c>
      <c r="G265" s="219"/>
      <c r="H265" s="222" t="s">
        <v>22</v>
      </c>
      <c r="I265" s="223"/>
      <c r="J265" s="219"/>
      <c r="K265" s="219"/>
      <c r="L265" s="224"/>
      <c r="M265" s="225"/>
      <c r="N265" s="226"/>
      <c r="O265" s="226"/>
      <c r="P265" s="226"/>
      <c r="Q265" s="226"/>
      <c r="R265" s="226"/>
      <c r="S265" s="226"/>
      <c r="T265" s="227"/>
      <c r="AT265" s="228" t="s">
        <v>158</v>
      </c>
      <c r="AU265" s="228" t="s">
        <v>85</v>
      </c>
      <c r="AV265" s="12" t="s">
        <v>24</v>
      </c>
      <c r="AW265" s="12" t="s">
        <v>39</v>
      </c>
      <c r="AX265" s="12" t="s">
        <v>76</v>
      </c>
      <c r="AY265" s="228" t="s">
        <v>146</v>
      </c>
    </row>
    <row r="266" spans="2:65" s="13" customFormat="1" ht="13.5">
      <c r="B266" s="229"/>
      <c r="C266" s="230"/>
      <c r="D266" s="215" t="s">
        <v>158</v>
      </c>
      <c r="E266" s="231" t="s">
        <v>22</v>
      </c>
      <c r="F266" s="232" t="s">
        <v>1164</v>
      </c>
      <c r="G266" s="230"/>
      <c r="H266" s="233">
        <v>365.25</v>
      </c>
      <c r="I266" s="234"/>
      <c r="J266" s="230"/>
      <c r="K266" s="230"/>
      <c r="L266" s="235"/>
      <c r="M266" s="236"/>
      <c r="N266" s="237"/>
      <c r="O266" s="237"/>
      <c r="P266" s="237"/>
      <c r="Q266" s="237"/>
      <c r="R266" s="237"/>
      <c r="S266" s="237"/>
      <c r="T266" s="238"/>
      <c r="AT266" s="239" t="s">
        <v>158</v>
      </c>
      <c r="AU266" s="239" t="s">
        <v>85</v>
      </c>
      <c r="AV266" s="13" t="s">
        <v>85</v>
      </c>
      <c r="AW266" s="13" t="s">
        <v>39</v>
      </c>
      <c r="AX266" s="13" t="s">
        <v>24</v>
      </c>
      <c r="AY266" s="239" t="s">
        <v>146</v>
      </c>
    </row>
    <row r="267" spans="2:65" s="11" customFormat="1" ht="29.85" customHeight="1">
      <c r="B267" s="186"/>
      <c r="C267" s="187"/>
      <c r="D267" s="200" t="s">
        <v>75</v>
      </c>
      <c r="E267" s="201" t="s">
        <v>574</v>
      </c>
      <c r="F267" s="201" t="s">
        <v>575</v>
      </c>
      <c r="G267" s="187"/>
      <c r="H267" s="187"/>
      <c r="I267" s="190"/>
      <c r="J267" s="202">
        <f>BK267</f>
        <v>0</v>
      </c>
      <c r="K267" s="187"/>
      <c r="L267" s="192"/>
      <c r="M267" s="193"/>
      <c r="N267" s="194"/>
      <c r="O267" s="194"/>
      <c r="P267" s="195">
        <f>SUM(P268:P288)</f>
        <v>0</v>
      </c>
      <c r="Q267" s="194"/>
      <c r="R267" s="195">
        <f>SUM(R268:R288)</f>
        <v>145.77805000000001</v>
      </c>
      <c r="S267" s="194"/>
      <c r="T267" s="196">
        <f>SUM(T268:T288)</f>
        <v>0</v>
      </c>
      <c r="AR267" s="197" t="s">
        <v>24</v>
      </c>
      <c r="AT267" s="198" t="s">
        <v>75</v>
      </c>
      <c r="AU267" s="198" t="s">
        <v>24</v>
      </c>
      <c r="AY267" s="197" t="s">
        <v>146</v>
      </c>
      <c r="BK267" s="199">
        <f>SUM(BK268:BK288)</f>
        <v>0</v>
      </c>
    </row>
    <row r="268" spans="2:65" s="1" customFormat="1" ht="44.25" customHeight="1">
      <c r="B268" s="42"/>
      <c r="C268" s="203" t="s">
        <v>480</v>
      </c>
      <c r="D268" s="203" t="s">
        <v>149</v>
      </c>
      <c r="E268" s="204" t="s">
        <v>577</v>
      </c>
      <c r="F268" s="205" t="s">
        <v>578</v>
      </c>
      <c r="G268" s="206" t="s">
        <v>244</v>
      </c>
      <c r="H268" s="207">
        <v>376.5</v>
      </c>
      <c r="I268" s="208"/>
      <c r="J268" s="209">
        <f>ROUND(I268*H268,2)</f>
        <v>0</v>
      </c>
      <c r="K268" s="205" t="s">
        <v>153</v>
      </c>
      <c r="L268" s="62"/>
      <c r="M268" s="210" t="s">
        <v>22</v>
      </c>
      <c r="N268" s="211" t="s">
        <v>47</v>
      </c>
      <c r="O268" s="43"/>
      <c r="P268" s="212">
        <f>O268*H268</f>
        <v>0</v>
      </c>
      <c r="Q268" s="212">
        <v>0.1837</v>
      </c>
      <c r="R268" s="212">
        <f>Q268*H268</f>
        <v>69.163049999999998</v>
      </c>
      <c r="S268" s="212">
        <v>0</v>
      </c>
      <c r="T268" s="213">
        <f>S268*H268</f>
        <v>0</v>
      </c>
      <c r="AR268" s="25" t="s">
        <v>154</v>
      </c>
      <c r="AT268" s="25" t="s">
        <v>149</v>
      </c>
      <c r="AU268" s="25" t="s">
        <v>85</v>
      </c>
      <c r="AY268" s="25" t="s">
        <v>146</v>
      </c>
      <c r="BE268" s="214">
        <f>IF(N268="základní",J268,0)</f>
        <v>0</v>
      </c>
      <c r="BF268" s="214">
        <f>IF(N268="snížená",J268,0)</f>
        <v>0</v>
      </c>
      <c r="BG268" s="214">
        <f>IF(N268="zákl. přenesená",J268,0)</f>
        <v>0</v>
      </c>
      <c r="BH268" s="214">
        <f>IF(N268="sníž. přenesená",J268,0)</f>
        <v>0</v>
      </c>
      <c r="BI268" s="214">
        <f>IF(N268="nulová",J268,0)</f>
        <v>0</v>
      </c>
      <c r="BJ268" s="25" t="s">
        <v>24</v>
      </c>
      <c r="BK268" s="214">
        <f>ROUND(I268*H268,2)</f>
        <v>0</v>
      </c>
      <c r="BL268" s="25" t="s">
        <v>154</v>
      </c>
      <c r="BM268" s="25" t="s">
        <v>1165</v>
      </c>
    </row>
    <row r="269" spans="2:65" s="1" customFormat="1" ht="148.5">
      <c r="B269" s="42"/>
      <c r="C269" s="64"/>
      <c r="D269" s="215" t="s">
        <v>156</v>
      </c>
      <c r="E269" s="64"/>
      <c r="F269" s="216" t="s">
        <v>580</v>
      </c>
      <c r="G269" s="64"/>
      <c r="H269" s="64"/>
      <c r="I269" s="173"/>
      <c r="J269" s="64"/>
      <c r="K269" s="64"/>
      <c r="L269" s="62"/>
      <c r="M269" s="217"/>
      <c r="N269" s="43"/>
      <c r="O269" s="43"/>
      <c r="P269" s="43"/>
      <c r="Q269" s="43"/>
      <c r="R269" s="43"/>
      <c r="S269" s="43"/>
      <c r="T269" s="79"/>
      <c r="AT269" s="25" t="s">
        <v>156</v>
      </c>
      <c r="AU269" s="25" t="s">
        <v>85</v>
      </c>
    </row>
    <row r="270" spans="2:65" s="12" customFormat="1" ht="13.5">
      <c r="B270" s="218"/>
      <c r="C270" s="219"/>
      <c r="D270" s="215" t="s">
        <v>158</v>
      </c>
      <c r="E270" s="220" t="s">
        <v>22</v>
      </c>
      <c r="F270" s="221" t="s">
        <v>581</v>
      </c>
      <c r="G270" s="219"/>
      <c r="H270" s="222" t="s">
        <v>22</v>
      </c>
      <c r="I270" s="223"/>
      <c r="J270" s="219"/>
      <c r="K270" s="219"/>
      <c r="L270" s="224"/>
      <c r="M270" s="225"/>
      <c r="N270" s="226"/>
      <c r="O270" s="226"/>
      <c r="P270" s="226"/>
      <c r="Q270" s="226"/>
      <c r="R270" s="226"/>
      <c r="S270" s="226"/>
      <c r="T270" s="227"/>
      <c r="AT270" s="228" t="s">
        <v>158</v>
      </c>
      <c r="AU270" s="228" t="s">
        <v>85</v>
      </c>
      <c r="AV270" s="12" t="s">
        <v>24</v>
      </c>
      <c r="AW270" s="12" t="s">
        <v>39</v>
      </c>
      <c r="AX270" s="12" t="s">
        <v>76</v>
      </c>
      <c r="AY270" s="228" t="s">
        <v>146</v>
      </c>
    </row>
    <row r="271" spans="2:65" s="12" customFormat="1" ht="13.5">
      <c r="B271" s="218"/>
      <c r="C271" s="219"/>
      <c r="D271" s="215" t="s">
        <v>158</v>
      </c>
      <c r="E271" s="220" t="s">
        <v>22</v>
      </c>
      <c r="F271" s="221" t="s">
        <v>1166</v>
      </c>
      <c r="G271" s="219"/>
      <c r="H271" s="222" t="s">
        <v>22</v>
      </c>
      <c r="I271" s="223"/>
      <c r="J271" s="219"/>
      <c r="K271" s="219"/>
      <c r="L271" s="224"/>
      <c r="M271" s="225"/>
      <c r="N271" s="226"/>
      <c r="O271" s="226"/>
      <c r="P271" s="226"/>
      <c r="Q271" s="226"/>
      <c r="R271" s="226"/>
      <c r="S271" s="226"/>
      <c r="T271" s="227"/>
      <c r="AT271" s="228" t="s">
        <v>158</v>
      </c>
      <c r="AU271" s="228" t="s">
        <v>85</v>
      </c>
      <c r="AV271" s="12" t="s">
        <v>24</v>
      </c>
      <c r="AW271" s="12" t="s">
        <v>39</v>
      </c>
      <c r="AX271" s="12" t="s">
        <v>76</v>
      </c>
      <c r="AY271" s="228" t="s">
        <v>146</v>
      </c>
    </row>
    <row r="272" spans="2:65" s="12" customFormat="1" ht="13.5">
      <c r="B272" s="218"/>
      <c r="C272" s="219"/>
      <c r="D272" s="215" t="s">
        <v>158</v>
      </c>
      <c r="E272" s="220" t="s">
        <v>22</v>
      </c>
      <c r="F272" s="221" t="s">
        <v>1167</v>
      </c>
      <c r="G272" s="219"/>
      <c r="H272" s="222" t="s">
        <v>22</v>
      </c>
      <c r="I272" s="223"/>
      <c r="J272" s="219"/>
      <c r="K272" s="219"/>
      <c r="L272" s="224"/>
      <c r="M272" s="225"/>
      <c r="N272" s="226"/>
      <c r="O272" s="226"/>
      <c r="P272" s="226"/>
      <c r="Q272" s="226"/>
      <c r="R272" s="226"/>
      <c r="S272" s="226"/>
      <c r="T272" s="227"/>
      <c r="AT272" s="228" t="s">
        <v>158</v>
      </c>
      <c r="AU272" s="228" t="s">
        <v>85</v>
      </c>
      <c r="AV272" s="12" t="s">
        <v>24</v>
      </c>
      <c r="AW272" s="12" t="s">
        <v>39</v>
      </c>
      <c r="AX272" s="12" t="s">
        <v>76</v>
      </c>
      <c r="AY272" s="228" t="s">
        <v>146</v>
      </c>
    </row>
    <row r="273" spans="2:65" s="13" customFormat="1" ht="13.5">
      <c r="B273" s="229"/>
      <c r="C273" s="230"/>
      <c r="D273" s="215" t="s">
        <v>158</v>
      </c>
      <c r="E273" s="231" t="s">
        <v>22</v>
      </c>
      <c r="F273" s="232" t="s">
        <v>1168</v>
      </c>
      <c r="G273" s="230"/>
      <c r="H273" s="233">
        <v>243.5</v>
      </c>
      <c r="I273" s="234"/>
      <c r="J273" s="230"/>
      <c r="K273" s="230"/>
      <c r="L273" s="235"/>
      <c r="M273" s="236"/>
      <c r="N273" s="237"/>
      <c r="O273" s="237"/>
      <c r="P273" s="237"/>
      <c r="Q273" s="237"/>
      <c r="R273" s="237"/>
      <c r="S273" s="237"/>
      <c r="T273" s="238"/>
      <c r="AT273" s="239" t="s">
        <v>158</v>
      </c>
      <c r="AU273" s="239" t="s">
        <v>85</v>
      </c>
      <c r="AV273" s="13" t="s">
        <v>85</v>
      </c>
      <c r="AW273" s="13" t="s">
        <v>39</v>
      </c>
      <c r="AX273" s="13" t="s">
        <v>76</v>
      </c>
      <c r="AY273" s="239" t="s">
        <v>146</v>
      </c>
    </row>
    <row r="274" spans="2:65" s="12" customFormat="1" ht="13.5">
      <c r="B274" s="218"/>
      <c r="C274" s="219"/>
      <c r="D274" s="215" t="s">
        <v>158</v>
      </c>
      <c r="E274" s="220" t="s">
        <v>22</v>
      </c>
      <c r="F274" s="221" t="s">
        <v>1169</v>
      </c>
      <c r="G274" s="219"/>
      <c r="H274" s="222" t="s">
        <v>22</v>
      </c>
      <c r="I274" s="223"/>
      <c r="J274" s="219"/>
      <c r="K274" s="219"/>
      <c r="L274" s="224"/>
      <c r="M274" s="225"/>
      <c r="N274" s="226"/>
      <c r="O274" s="226"/>
      <c r="P274" s="226"/>
      <c r="Q274" s="226"/>
      <c r="R274" s="226"/>
      <c r="S274" s="226"/>
      <c r="T274" s="227"/>
      <c r="AT274" s="228" t="s">
        <v>158</v>
      </c>
      <c r="AU274" s="228" t="s">
        <v>85</v>
      </c>
      <c r="AV274" s="12" t="s">
        <v>24</v>
      </c>
      <c r="AW274" s="12" t="s">
        <v>39</v>
      </c>
      <c r="AX274" s="12" t="s">
        <v>76</v>
      </c>
      <c r="AY274" s="228" t="s">
        <v>146</v>
      </c>
    </row>
    <row r="275" spans="2:65" s="12" customFormat="1" ht="13.5">
      <c r="B275" s="218"/>
      <c r="C275" s="219"/>
      <c r="D275" s="215" t="s">
        <v>158</v>
      </c>
      <c r="E275" s="220" t="s">
        <v>22</v>
      </c>
      <c r="F275" s="221" t="s">
        <v>1170</v>
      </c>
      <c r="G275" s="219"/>
      <c r="H275" s="222" t="s">
        <v>22</v>
      </c>
      <c r="I275" s="223"/>
      <c r="J275" s="219"/>
      <c r="K275" s="219"/>
      <c r="L275" s="224"/>
      <c r="M275" s="225"/>
      <c r="N275" s="226"/>
      <c r="O275" s="226"/>
      <c r="P275" s="226"/>
      <c r="Q275" s="226"/>
      <c r="R275" s="226"/>
      <c r="S275" s="226"/>
      <c r="T275" s="227"/>
      <c r="AT275" s="228" t="s">
        <v>158</v>
      </c>
      <c r="AU275" s="228" t="s">
        <v>85</v>
      </c>
      <c r="AV275" s="12" t="s">
        <v>24</v>
      </c>
      <c r="AW275" s="12" t="s">
        <v>39</v>
      </c>
      <c r="AX275" s="12" t="s">
        <v>76</v>
      </c>
      <c r="AY275" s="228" t="s">
        <v>146</v>
      </c>
    </row>
    <row r="276" spans="2:65" s="12" customFormat="1" ht="13.5">
      <c r="B276" s="218"/>
      <c r="C276" s="219"/>
      <c r="D276" s="215" t="s">
        <v>158</v>
      </c>
      <c r="E276" s="220" t="s">
        <v>22</v>
      </c>
      <c r="F276" s="221" t="s">
        <v>1167</v>
      </c>
      <c r="G276" s="219"/>
      <c r="H276" s="222" t="s">
        <v>22</v>
      </c>
      <c r="I276" s="223"/>
      <c r="J276" s="219"/>
      <c r="K276" s="219"/>
      <c r="L276" s="224"/>
      <c r="M276" s="225"/>
      <c r="N276" s="226"/>
      <c r="O276" s="226"/>
      <c r="P276" s="226"/>
      <c r="Q276" s="226"/>
      <c r="R276" s="226"/>
      <c r="S276" s="226"/>
      <c r="T276" s="227"/>
      <c r="AT276" s="228" t="s">
        <v>158</v>
      </c>
      <c r="AU276" s="228" t="s">
        <v>85</v>
      </c>
      <c r="AV276" s="12" t="s">
        <v>24</v>
      </c>
      <c r="AW276" s="12" t="s">
        <v>39</v>
      </c>
      <c r="AX276" s="12" t="s">
        <v>76</v>
      </c>
      <c r="AY276" s="228" t="s">
        <v>146</v>
      </c>
    </row>
    <row r="277" spans="2:65" s="13" customFormat="1" ht="13.5">
      <c r="B277" s="229"/>
      <c r="C277" s="230"/>
      <c r="D277" s="215" t="s">
        <v>158</v>
      </c>
      <c r="E277" s="231" t="s">
        <v>22</v>
      </c>
      <c r="F277" s="232" t="s">
        <v>1171</v>
      </c>
      <c r="G277" s="230"/>
      <c r="H277" s="233">
        <v>133</v>
      </c>
      <c r="I277" s="234"/>
      <c r="J277" s="230"/>
      <c r="K277" s="230"/>
      <c r="L277" s="235"/>
      <c r="M277" s="236"/>
      <c r="N277" s="237"/>
      <c r="O277" s="237"/>
      <c r="P277" s="237"/>
      <c r="Q277" s="237"/>
      <c r="R277" s="237"/>
      <c r="S277" s="237"/>
      <c r="T277" s="238"/>
      <c r="AT277" s="239" t="s">
        <v>158</v>
      </c>
      <c r="AU277" s="239" t="s">
        <v>85</v>
      </c>
      <c r="AV277" s="13" t="s">
        <v>85</v>
      </c>
      <c r="AW277" s="13" t="s">
        <v>39</v>
      </c>
      <c r="AX277" s="13" t="s">
        <v>76</v>
      </c>
      <c r="AY277" s="239" t="s">
        <v>146</v>
      </c>
    </row>
    <row r="278" spans="2:65" s="12" customFormat="1" ht="13.5">
      <c r="B278" s="218"/>
      <c r="C278" s="219"/>
      <c r="D278" s="215" t="s">
        <v>158</v>
      </c>
      <c r="E278" s="220" t="s">
        <v>22</v>
      </c>
      <c r="F278" s="221" t="s">
        <v>1169</v>
      </c>
      <c r="G278" s="219"/>
      <c r="H278" s="222" t="s">
        <v>22</v>
      </c>
      <c r="I278" s="223"/>
      <c r="J278" s="219"/>
      <c r="K278" s="219"/>
      <c r="L278" s="224"/>
      <c r="M278" s="225"/>
      <c r="N278" s="226"/>
      <c r="O278" s="226"/>
      <c r="P278" s="226"/>
      <c r="Q278" s="226"/>
      <c r="R278" s="226"/>
      <c r="S278" s="226"/>
      <c r="T278" s="227"/>
      <c r="AT278" s="228" t="s">
        <v>158</v>
      </c>
      <c r="AU278" s="228" t="s">
        <v>85</v>
      </c>
      <c r="AV278" s="12" t="s">
        <v>24</v>
      </c>
      <c r="AW278" s="12" t="s">
        <v>39</v>
      </c>
      <c r="AX278" s="12" t="s">
        <v>76</v>
      </c>
      <c r="AY278" s="228" t="s">
        <v>146</v>
      </c>
    </row>
    <row r="279" spans="2:65" s="14" customFormat="1" ht="13.5">
      <c r="B279" s="240"/>
      <c r="C279" s="241"/>
      <c r="D279" s="242" t="s">
        <v>158</v>
      </c>
      <c r="E279" s="243" t="s">
        <v>22</v>
      </c>
      <c r="F279" s="244" t="s">
        <v>162</v>
      </c>
      <c r="G279" s="241"/>
      <c r="H279" s="245">
        <v>376.5</v>
      </c>
      <c r="I279" s="246"/>
      <c r="J279" s="241"/>
      <c r="K279" s="241"/>
      <c r="L279" s="247"/>
      <c r="M279" s="248"/>
      <c r="N279" s="249"/>
      <c r="O279" s="249"/>
      <c r="P279" s="249"/>
      <c r="Q279" s="249"/>
      <c r="R279" s="249"/>
      <c r="S279" s="249"/>
      <c r="T279" s="250"/>
      <c r="AT279" s="251" t="s">
        <v>158</v>
      </c>
      <c r="AU279" s="251" t="s">
        <v>85</v>
      </c>
      <c r="AV279" s="14" t="s">
        <v>154</v>
      </c>
      <c r="AW279" s="14" t="s">
        <v>39</v>
      </c>
      <c r="AX279" s="14" t="s">
        <v>24</v>
      </c>
      <c r="AY279" s="251" t="s">
        <v>146</v>
      </c>
    </row>
    <row r="280" spans="2:65" s="1" customFormat="1" ht="22.5" customHeight="1">
      <c r="B280" s="42"/>
      <c r="C280" s="263" t="s">
        <v>486</v>
      </c>
      <c r="D280" s="263" t="s">
        <v>411</v>
      </c>
      <c r="E280" s="264" t="s">
        <v>1172</v>
      </c>
      <c r="F280" s="265" t="s">
        <v>1173</v>
      </c>
      <c r="G280" s="266" t="s">
        <v>264</v>
      </c>
      <c r="H280" s="267">
        <v>76.614999999999995</v>
      </c>
      <c r="I280" s="268"/>
      <c r="J280" s="269">
        <f>ROUND(I280*H280,2)</f>
        <v>0</v>
      </c>
      <c r="K280" s="265" t="s">
        <v>22</v>
      </c>
      <c r="L280" s="270"/>
      <c r="M280" s="271" t="s">
        <v>22</v>
      </c>
      <c r="N280" s="272" t="s">
        <v>47</v>
      </c>
      <c r="O280" s="43"/>
      <c r="P280" s="212">
        <f>O280*H280</f>
        <v>0</v>
      </c>
      <c r="Q280" s="212">
        <v>1</v>
      </c>
      <c r="R280" s="212">
        <f>Q280*H280</f>
        <v>76.614999999999995</v>
      </c>
      <c r="S280" s="212">
        <v>0</v>
      </c>
      <c r="T280" s="213">
        <f>S280*H280</f>
        <v>0</v>
      </c>
      <c r="AR280" s="25" t="s">
        <v>193</v>
      </c>
      <c r="AT280" s="25" t="s">
        <v>411</v>
      </c>
      <c r="AU280" s="25" t="s">
        <v>85</v>
      </c>
      <c r="AY280" s="25" t="s">
        <v>146</v>
      </c>
      <c r="BE280" s="214">
        <f>IF(N280="základní",J280,0)</f>
        <v>0</v>
      </c>
      <c r="BF280" s="214">
        <f>IF(N280="snížená",J280,0)</f>
        <v>0</v>
      </c>
      <c r="BG280" s="214">
        <f>IF(N280="zákl. přenesená",J280,0)</f>
        <v>0</v>
      </c>
      <c r="BH280" s="214">
        <f>IF(N280="sníž. přenesená",J280,0)</f>
        <v>0</v>
      </c>
      <c r="BI280" s="214">
        <f>IF(N280="nulová",J280,0)</f>
        <v>0</v>
      </c>
      <c r="BJ280" s="25" t="s">
        <v>24</v>
      </c>
      <c r="BK280" s="214">
        <f>ROUND(I280*H280,2)</f>
        <v>0</v>
      </c>
      <c r="BL280" s="25" t="s">
        <v>154</v>
      </c>
      <c r="BM280" s="25" t="s">
        <v>1174</v>
      </c>
    </row>
    <row r="281" spans="2:65" s="1" customFormat="1" ht="54">
      <c r="B281" s="42"/>
      <c r="C281" s="64"/>
      <c r="D281" s="215" t="s">
        <v>166</v>
      </c>
      <c r="E281" s="64"/>
      <c r="F281" s="216" t="s">
        <v>1175</v>
      </c>
      <c r="G281" s="64"/>
      <c r="H281" s="64"/>
      <c r="I281" s="173"/>
      <c r="J281" s="64"/>
      <c r="K281" s="64"/>
      <c r="L281" s="62"/>
      <c r="M281" s="217"/>
      <c r="N281" s="43"/>
      <c r="O281" s="43"/>
      <c r="P281" s="43"/>
      <c r="Q281" s="43"/>
      <c r="R281" s="43"/>
      <c r="S281" s="43"/>
      <c r="T281" s="79"/>
      <c r="AT281" s="25" t="s">
        <v>166</v>
      </c>
      <c r="AU281" s="25" t="s">
        <v>85</v>
      </c>
    </row>
    <row r="282" spans="2:65" s="12" customFormat="1" ht="13.5">
      <c r="B282" s="218"/>
      <c r="C282" s="219"/>
      <c r="D282" s="215" t="s">
        <v>158</v>
      </c>
      <c r="E282" s="220" t="s">
        <v>22</v>
      </c>
      <c r="F282" s="221" t="s">
        <v>589</v>
      </c>
      <c r="G282" s="219"/>
      <c r="H282" s="222" t="s">
        <v>22</v>
      </c>
      <c r="I282" s="223"/>
      <c r="J282" s="219"/>
      <c r="K282" s="219"/>
      <c r="L282" s="224"/>
      <c r="M282" s="225"/>
      <c r="N282" s="226"/>
      <c r="O282" s="226"/>
      <c r="P282" s="226"/>
      <c r="Q282" s="226"/>
      <c r="R282" s="226"/>
      <c r="S282" s="226"/>
      <c r="T282" s="227"/>
      <c r="AT282" s="228" t="s">
        <v>158</v>
      </c>
      <c r="AU282" s="228" t="s">
        <v>85</v>
      </c>
      <c r="AV282" s="12" t="s">
        <v>24</v>
      </c>
      <c r="AW282" s="12" t="s">
        <v>39</v>
      </c>
      <c r="AX282" s="12" t="s">
        <v>76</v>
      </c>
      <c r="AY282" s="228" t="s">
        <v>146</v>
      </c>
    </row>
    <row r="283" spans="2:65" s="13" customFormat="1" ht="13.5">
      <c r="B283" s="229"/>
      <c r="C283" s="230"/>
      <c r="D283" s="215" t="s">
        <v>158</v>
      </c>
      <c r="E283" s="231" t="s">
        <v>22</v>
      </c>
      <c r="F283" s="232" t="s">
        <v>1176</v>
      </c>
      <c r="G283" s="230"/>
      <c r="H283" s="233">
        <v>92.167000000000002</v>
      </c>
      <c r="I283" s="234"/>
      <c r="J283" s="230"/>
      <c r="K283" s="230"/>
      <c r="L283" s="235"/>
      <c r="M283" s="236"/>
      <c r="N283" s="237"/>
      <c r="O283" s="237"/>
      <c r="P283" s="237"/>
      <c r="Q283" s="237"/>
      <c r="R283" s="237"/>
      <c r="S283" s="237"/>
      <c r="T283" s="238"/>
      <c r="AT283" s="239" t="s">
        <v>158</v>
      </c>
      <c r="AU283" s="239" t="s">
        <v>85</v>
      </c>
      <c r="AV283" s="13" t="s">
        <v>85</v>
      </c>
      <c r="AW283" s="13" t="s">
        <v>39</v>
      </c>
      <c r="AX283" s="13" t="s">
        <v>76</v>
      </c>
      <c r="AY283" s="239" t="s">
        <v>146</v>
      </c>
    </row>
    <row r="284" spans="2:65" s="12" customFormat="1" ht="13.5">
      <c r="B284" s="218"/>
      <c r="C284" s="219"/>
      <c r="D284" s="215" t="s">
        <v>158</v>
      </c>
      <c r="E284" s="220" t="s">
        <v>22</v>
      </c>
      <c r="F284" s="221" t="s">
        <v>1177</v>
      </c>
      <c r="G284" s="219"/>
      <c r="H284" s="222" t="s">
        <v>22</v>
      </c>
      <c r="I284" s="223"/>
      <c r="J284" s="219"/>
      <c r="K284" s="219"/>
      <c r="L284" s="224"/>
      <c r="M284" s="225"/>
      <c r="N284" s="226"/>
      <c r="O284" s="226"/>
      <c r="P284" s="226"/>
      <c r="Q284" s="226"/>
      <c r="R284" s="226"/>
      <c r="S284" s="226"/>
      <c r="T284" s="227"/>
      <c r="AT284" s="228" t="s">
        <v>158</v>
      </c>
      <c r="AU284" s="228" t="s">
        <v>85</v>
      </c>
      <c r="AV284" s="12" t="s">
        <v>24</v>
      </c>
      <c r="AW284" s="12" t="s">
        <v>39</v>
      </c>
      <c r="AX284" s="12" t="s">
        <v>76</v>
      </c>
      <c r="AY284" s="228" t="s">
        <v>146</v>
      </c>
    </row>
    <row r="285" spans="2:65" s="12" customFormat="1" ht="13.5">
      <c r="B285" s="218"/>
      <c r="C285" s="219"/>
      <c r="D285" s="215" t="s">
        <v>158</v>
      </c>
      <c r="E285" s="220" t="s">
        <v>22</v>
      </c>
      <c r="F285" s="221" t="s">
        <v>1178</v>
      </c>
      <c r="G285" s="219"/>
      <c r="H285" s="222" t="s">
        <v>22</v>
      </c>
      <c r="I285" s="223"/>
      <c r="J285" s="219"/>
      <c r="K285" s="219"/>
      <c r="L285" s="224"/>
      <c r="M285" s="225"/>
      <c r="N285" s="226"/>
      <c r="O285" s="226"/>
      <c r="P285" s="226"/>
      <c r="Q285" s="226"/>
      <c r="R285" s="226"/>
      <c r="S285" s="226"/>
      <c r="T285" s="227"/>
      <c r="AT285" s="228" t="s">
        <v>158</v>
      </c>
      <c r="AU285" s="228" t="s">
        <v>85</v>
      </c>
      <c r="AV285" s="12" t="s">
        <v>24</v>
      </c>
      <c r="AW285" s="12" t="s">
        <v>39</v>
      </c>
      <c r="AX285" s="12" t="s">
        <v>76</v>
      </c>
      <c r="AY285" s="228" t="s">
        <v>146</v>
      </c>
    </row>
    <row r="286" spans="2:65" s="12" customFormat="1" ht="13.5">
      <c r="B286" s="218"/>
      <c r="C286" s="219"/>
      <c r="D286" s="215" t="s">
        <v>158</v>
      </c>
      <c r="E286" s="220" t="s">
        <v>22</v>
      </c>
      <c r="F286" s="221" t="s">
        <v>852</v>
      </c>
      <c r="G286" s="219"/>
      <c r="H286" s="222" t="s">
        <v>22</v>
      </c>
      <c r="I286" s="223"/>
      <c r="J286" s="219"/>
      <c r="K286" s="219"/>
      <c r="L286" s="224"/>
      <c r="M286" s="225"/>
      <c r="N286" s="226"/>
      <c r="O286" s="226"/>
      <c r="P286" s="226"/>
      <c r="Q286" s="226"/>
      <c r="R286" s="226"/>
      <c r="S286" s="226"/>
      <c r="T286" s="227"/>
      <c r="AT286" s="228" t="s">
        <v>158</v>
      </c>
      <c r="AU286" s="228" t="s">
        <v>85</v>
      </c>
      <c r="AV286" s="12" t="s">
        <v>24</v>
      </c>
      <c r="AW286" s="12" t="s">
        <v>39</v>
      </c>
      <c r="AX286" s="12" t="s">
        <v>76</v>
      </c>
      <c r="AY286" s="228" t="s">
        <v>146</v>
      </c>
    </row>
    <row r="287" spans="2:65" s="13" customFormat="1" ht="13.5">
      <c r="B287" s="229"/>
      <c r="C287" s="230"/>
      <c r="D287" s="215" t="s">
        <v>158</v>
      </c>
      <c r="E287" s="231" t="s">
        <v>22</v>
      </c>
      <c r="F287" s="232" t="s">
        <v>1179</v>
      </c>
      <c r="G287" s="230"/>
      <c r="H287" s="233">
        <v>-15.552</v>
      </c>
      <c r="I287" s="234"/>
      <c r="J287" s="230"/>
      <c r="K287" s="230"/>
      <c r="L287" s="235"/>
      <c r="M287" s="236"/>
      <c r="N287" s="237"/>
      <c r="O287" s="237"/>
      <c r="P287" s="237"/>
      <c r="Q287" s="237"/>
      <c r="R287" s="237"/>
      <c r="S287" s="237"/>
      <c r="T287" s="238"/>
      <c r="AT287" s="239" t="s">
        <v>158</v>
      </c>
      <c r="AU287" s="239" t="s">
        <v>85</v>
      </c>
      <c r="AV287" s="13" t="s">
        <v>85</v>
      </c>
      <c r="AW287" s="13" t="s">
        <v>39</v>
      </c>
      <c r="AX287" s="13" t="s">
        <v>76</v>
      </c>
      <c r="AY287" s="239" t="s">
        <v>146</v>
      </c>
    </row>
    <row r="288" spans="2:65" s="14" customFormat="1" ht="13.5">
      <c r="B288" s="240"/>
      <c r="C288" s="241"/>
      <c r="D288" s="215" t="s">
        <v>158</v>
      </c>
      <c r="E288" s="273" t="s">
        <v>22</v>
      </c>
      <c r="F288" s="274" t="s">
        <v>162</v>
      </c>
      <c r="G288" s="241"/>
      <c r="H288" s="275">
        <v>76.614999999999995</v>
      </c>
      <c r="I288" s="246"/>
      <c r="J288" s="241"/>
      <c r="K288" s="241"/>
      <c r="L288" s="247"/>
      <c r="M288" s="248"/>
      <c r="N288" s="249"/>
      <c r="O288" s="249"/>
      <c r="P288" s="249"/>
      <c r="Q288" s="249"/>
      <c r="R288" s="249"/>
      <c r="S288" s="249"/>
      <c r="T288" s="250"/>
      <c r="AT288" s="251" t="s">
        <v>158</v>
      </c>
      <c r="AU288" s="251" t="s">
        <v>85</v>
      </c>
      <c r="AV288" s="14" t="s">
        <v>154</v>
      </c>
      <c r="AW288" s="14" t="s">
        <v>39</v>
      </c>
      <c r="AX288" s="14" t="s">
        <v>24</v>
      </c>
      <c r="AY288" s="251" t="s">
        <v>146</v>
      </c>
    </row>
    <row r="289" spans="2:65" s="11" customFormat="1" ht="29.85" customHeight="1">
      <c r="B289" s="186"/>
      <c r="C289" s="187"/>
      <c r="D289" s="200" t="s">
        <v>75</v>
      </c>
      <c r="E289" s="201" t="s">
        <v>629</v>
      </c>
      <c r="F289" s="201" t="s">
        <v>630</v>
      </c>
      <c r="G289" s="187"/>
      <c r="H289" s="187"/>
      <c r="I289" s="190"/>
      <c r="J289" s="202">
        <f>BK289</f>
        <v>0</v>
      </c>
      <c r="K289" s="187"/>
      <c r="L289" s="192"/>
      <c r="M289" s="193"/>
      <c r="N289" s="194"/>
      <c r="O289" s="194"/>
      <c r="P289" s="195">
        <f>SUM(P290:P293)</f>
        <v>0</v>
      </c>
      <c r="Q289" s="194"/>
      <c r="R289" s="195">
        <f>SUM(R290:R293)</f>
        <v>3.7533999999999998E-2</v>
      </c>
      <c r="S289" s="194"/>
      <c r="T289" s="196">
        <f>SUM(T290:T293)</f>
        <v>0</v>
      </c>
      <c r="AR289" s="197" t="s">
        <v>24</v>
      </c>
      <c r="AT289" s="198" t="s">
        <v>75</v>
      </c>
      <c r="AU289" s="198" t="s">
        <v>24</v>
      </c>
      <c r="AY289" s="197" t="s">
        <v>146</v>
      </c>
      <c r="BK289" s="199">
        <f>SUM(BK290:BK293)</f>
        <v>0</v>
      </c>
    </row>
    <row r="290" spans="2:65" s="1" customFormat="1" ht="31.5" customHeight="1">
      <c r="B290" s="42"/>
      <c r="C290" s="203" t="s">
        <v>493</v>
      </c>
      <c r="D290" s="203" t="s">
        <v>149</v>
      </c>
      <c r="E290" s="204" t="s">
        <v>632</v>
      </c>
      <c r="F290" s="205" t="s">
        <v>633</v>
      </c>
      <c r="G290" s="206" t="s">
        <v>527</v>
      </c>
      <c r="H290" s="207">
        <v>14</v>
      </c>
      <c r="I290" s="208"/>
      <c r="J290" s="209">
        <f>ROUND(I290*H290,2)</f>
        <v>0</v>
      </c>
      <c r="K290" s="205" t="s">
        <v>153</v>
      </c>
      <c r="L290" s="62"/>
      <c r="M290" s="210" t="s">
        <v>22</v>
      </c>
      <c r="N290" s="211" t="s">
        <v>47</v>
      </c>
      <c r="O290" s="43"/>
      <c r="P290" s="212">
        <f>O290*H290</f>
        <v>0</v>
      </c>
      <c r="Q290" s="212">
        <v>2.6809999999999998E-3</v>
      </c>
      <c r="R290" s="212">
        <f>Q290*H290</f>
        <v>3.7533999999999998E-2</v>
      </c>
      <c r="S290" s="212">
        <v>0</v>
      </c>
      <c r="T290" s="213">
        <f>S290*H290</f>
        <v>0</v>
      </c>
      <c r="AR290" s="25" t="s">
        <v>154</v>
      </c>
      <c r="AT290" s="25" t="s">
        <v>149</v>
      </c>
      <c r="AU290" s="25" t="s">
        <v>85</v>
      </c>
      <c r="AY290" s="25" t="s">
        <v>146</v>
      </c>
      <c r="BE290" s="214">
        <f>IF(N290="základní",J290,0)</f>
        <v>0</v>
      </c>
      <c r="BF290" s="214">
        <f>IF(N290="snížená",J290,0)</f>
        <v>0</v>
      </c>
      <c r="BG290" s="214">
        <f>IF(N290="zákl. přenesená",J290,0)</f>
        <v>0</v>
      </c>
      <c r="BH290" s="214">
        <f>IF(N290="sníž. přenesená",J290,0)</f>
        <v>0</v>
      </c>
      <c r="BI290" s="214">
        <f>IF(N290="nulová",J290,0)</f>
        <v>0</v>
      </c>
      <c r="BJ290" s="25" t="s">
        <v>24</v>
      </c>
      <c r="BK290" s="214">
        <f>ROUND(I290*H290,2)</f>
        <v>0</v>
      </c>
      <c r="BL290" s="25" t="s">
        <v>154</v>
      </c>
      <c r="BM290" s="25" t="s">
        <v>1180</v>
      </c>
    </row>
    <row r="291" spans="2:65" s="1" customFormat="1" ht="108">
      <c r="B291" s="42"/>
      <c r="C291" s="64"/>
      <c r="D291" s="215" t="s">
        <v>156</v>
      </c>
      <c r="E291" s="64"/>
      <c r="F291" s="216" t="s">
        <v>635</v>
      </c>
      <c r="G291" s="64"/>
      <c r="H291" s="64"/>
      <c r="I291" s="173"/>
      <c r="J291" s="64"/>
      <c r="K291" s="64"/>
      <c r="L291" s="62"/>
      <c r="M291" s="217"/>
      <c r="N291" s="43"/>
      <c r="O291" s="43"/>
      <c r="P291" s="43"/>
      <c r="Q291" s="43"/>
      <c r="R291" s="43"/>
      <c r="S291" s="43"/>
      <c r="T291" s="79"/>
      <c r="AT291" s="25" t="s">
        <v>156</v>
      </c>
      <c r="AU291" s="25" t="s">
        <v>85</v>
      </c>
    </row>
    <row r="292" spans="2:65" s="12" customFormat="1" ht="13.5">
      <c r="B292" s="218"/>
      <c r="C292" s="219"/>
      <c r="D292" s="215" t="s">
        <v>158</v>
      </c>
      <c r="E292" s="220" t="s">
        <v>22</v>
      </c>
      <c r="F292" s="221" t="s">
        <v>405</v>
      </c>
      <c r="G292" s="219"/>
      <c r="H292" s="222" t="s">
        <v>22</v>
      </c>
      <c r="I292" s="223"/>
      <c r="J292" s="219"/>
      <c r="K292" s="219"/>
      <c r="L292" s="224"/>
      <c r="M292" s="225"/>
      <c r="N292" s="226"/>
      <c r="O292" s="226"/>
      <c r="P292" s="226"/>
      <c r="Q292" s="226"/>
      <c r="R292" s="226"/>
      <c r="S292" s="226"/>
      <c r="T292" s="227"/>
      <c r="AT292" s="228" t="s">
        <v>158</v>
      </c>
      <c r="AU292" s="228" t="s">
        <v>85</v>
      </c>
      <c r="AV292" s="12" t="s">
        <v>24</v>
      </c>
      <c r="AW292" s="12" t="s">
        <v>39</v>
      </c>
      <c r="AX292" s="12" t="s">
        <v>76</v>
      </c>
      <c r="AY292" s="228" t="s">
        <v>146</v>
      </c>
    </row>
    <row r="293" spans="2:65" s="13" customFormat="1" ht="13.5">
      <c r="B293" s="229"/>
      <c r="C293" s="230"/>
      <c r="D293" s="215" t="s">
        <v>158</v>
      </c>
      <c r="E293" s="231" t="s">
        <v>22</v>
      </c>
      <c r="F293" s="232" t="s">
        <v>1181</v>
      </c>
      <c r="G293" s="230"/>
      <c r="H293" s="233">
        <v>14</v>
      </c>
      <c r="I293" s="234"/>
      <c r="J293" s="230"/>
      <c r="K293" s="230"/>
      <c r="L293" s="235"/>
      <c r="M293" s="236"/>
      <c r="N293" s="237"/>
      <c r="O293" s="237"/>
      <c r="P293" s="237"/>
      <c r="Q293" s="237"/>
      <c r="R293" s="237"/>
      <c r="S293" s="237"/>
      <c r="T293" s="238"/>
      <c r="AT293" s="239" t="s">
        <v>158</v>
      </c>
      <c r="AU293" s="239" t="s">
        <v>85</v>
      </c>
      <c r="AV293" s="13" t="s">
        <v>85</v>
      </c>
      <c r="AW293" s="13" t="s">
        <v>39</v>
      </c>
      <c r="AX293" s="13" t="s">
        <v>24</v>
      </c>
      <c r="AY293" s="239" t="s">
        <v>146</v>
      </c>
    </row>
    <row r="294" spans="2:65" s="11" customFormat="1" ht="29.85" customHeight="1">
      <c r="B294" s="186"/>
      <c r="C294" s="187"/>
      <c r="D294" s="200" t="s">
        <v>75</v>
      </c>
      <c r="E294" s="201" t="s">
        <v>638</v>
      </c>
      <c r="F294" s="201" t="s">
        <v>639</v>
      </c>
      <c r="G294" s="187"/>
      <c r="H294" s="187"/>
      <c r="I294" s="190"/>
      <c r="J294" s="202">
        <f>BK294</f>
        <v>0</v>
      </c>
      <c r="K294" s="187"/>
      <c r="L294" s="192"/>
      <c r="M294" s="193"/>
      <c r="N294" s="194"/>
      <c r="O294" s="194"/>
      <c r="P294" s="195">
        <f>SUM(P295:P335)</f>
        <v>0</v>
      </c>
      <c r="Q294" s="194"/>
      <c r="R294" s="195">
        <f>SUM(R295:R335)</f>
        <v>8.2425100000000011</v>
      </c>
      <c r="S294" s="194"/>
      <c r="T294" s="196">
        <f>SUM(T295:T335)</f>
        <v>0.5</v>
      </c>
      <c r="AR294" s="197" t="s">
        <v>24</v>
      </c>
      <c r="AT294" s="198" t="s">
        <v>75</v>
      </c>
      <c r="AU294" s="198" t="s">
        <v>24</v>
      </c>
      <c r="AY294" s="197" t="s">
        <v>146</v>
      </c>
      <c r="BK294" s="199">
        <f>SUM(BK295:BK335)</f>
        <v>0</v>
      </c>
    </row>
    <row r="295" spans="2:65" s="1" customFormat="1" ht="22.5" customHeight="1">
      <c r="B295" s="42"/>
      <c r="C295" s="203" t="s">
        <v>500</v>
      </c>
      <c r="D295" s="203" t="s">
        <v>149</v>
      </c>
      <c r="E295" s="204" t="s">
        <v>641</v>
      </c>
      <c r="F295" s="205" t="s">
        <v>642</v>
      </c>
      <c r="G295" s="206" t="s">
        <v>152</v>
      </c>
      <c r="H295" s="207">
        <v>5</v>
      </c>
      <c r="I295" s="208"/>
      <c r="J295" s="209">
        <f>ROUND(I295*H295,2)</f>
        <v>0</v>
      </c>
      <c r="K295" s="205" t="s">
        <v>153</v>
      </c>
      <c r="L295" s="62"/>
      <c r="M295" s="210" t="s">
        <v>22</v>
      </c>
      <c r="N295" s="211" t="s">
        <v>47</v>
      </c>
      <c r="O295" s="43"/>
      <c r="P295" s="212">
        <f>O295*H295</f>
        <v>0</v>
      </c>
      <c r="Q295" s="212">
        <v>0.14494199999999999</v>
      </c>
      <c r="R295" s="212">
        <f>Q295*H295</f>
        <v>0.72470999999999997</v>
      </c>
      <c r="S295" s="212">
        <v>0</v>
      </c>
      <c r="T295" s="213">
        <f>S295*H295</f>
        <v>0</v>
      </c>
      <c r="AR295" s="25" t="s">
        <v>154</v>
      </c>
      <c r="AT295" s="25" t="s">
        <v>149</v>
      </c>
      <c r="AU295" s="25" t="s">
        <v>85</v>
      </c>
      <c r="AY295" s="25" t="s">
        <v>146</v>
      </c>
      <c r="BE295" s="214">
        <f>IF(N295="základní",J295,0)</f>
        <v>0</v>
      </c>
      <c r="BF295" s="214">
        <f>IF(N295="snížená",J295,0)</f>
        <v>0</v>
      </c>
      <c r="BG295" s="214">
        <f>IF(N295="zákl. přenesená",J295,0)</f>
        <v>0</v>
      </c>
      <c r="BH295" s="214">
        <f>IF(N295="sníž. přenesená",J295,0)</f>
        <v>0</v>
      </c>
      <c r="BI295" s="214">
        <f>IF(N295="nulová",J295,0)</f>
        <v>0</v>
      </c>
      <c r="BJ295" s="25" t="s">
        <v>24</v>
      </c>
      <c r="BK295" s="214">
        <f>ROUND(I295*H295,2)</f>
        <v>0</v>
      </c>
      <c r="BL295" s="25" t="s">
        <v>154</v>
      </c>
      <c r="BM295" s="25" t="s">
        <v>1182</v>
      </c>
    </row>
    <row r="296" spans="2:65" s="1" customFormat="1" ht="108">
      <c r="B296" s="42"/>
      <c r="C296" s="64"/>
      <c r="D296" s="215" t="s">
        <v>156</v>
      </c>
      <c r="E296" s="64"/>
      <c r="F296" s="216" t="s">
        <v>644</v>
      </c>
      <c r="G296" s="64"/>
      <c r="H296" s="64"/>
      <c r="I296" s="173"/>
      <c r="J296" s="64"/>
      <c r="K296" s="64"/>
      <c r="L296" s="62"/>
      <c r="M296" s="217"/>
      <c r="N296" s="43"/>
      <c r="O296" s="43"/>
      <c r="P296" s="43"/>
      <c r="Q296" s="43"/>
      <c r="R296" s="43"/>
      <c r="S296" s="43"/>
      <c r="T296" s="79"/>
      <c r="AT296" s="25" t="s">
        <v>156</v>
      </c>
      <c r="AU296" s="25" t="s">
        <v>85</v>
      </c>
    </row>
    <row r="297" spans="2:65" s="12" customFormat="1" ht="13.5">
      <c r="B297" s="218"/>
      <c r="C297" s="219"/>
      <c r="D297" s="215" t="s">
        <v>158</v>
      </c>
      <c r="E297" s="220" t="s">
        <v>22</v>
      </c>
      <c r="F297" s="221" t="s">
        <v>562</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3" customFormat="1" ht="13.5">
      <c r="B298" s="229"/>
      <c r="C298" s="230"/>
      <c r="D298" s="242" t="s">
        <v>158</v>
      </c>
      <c r="E298" s="252" t="s">
        <v>22</v>
      </c>
      <c r="F298" s="253" t="s">
        <v>1183</v>
      </c>
      <c r="G298" s="230"/>
      <c r="H298" s="254">
        <v>5</v>
      </c>
      <c r="I298" s="234"/>
      <c r="J298" s="230"/>
      <c r="K298" s="230"/>
      <c r="L298" s="235"/>
      <c r="M298" s="236"/>
      <c r="N298" s="237"/>
      <c r="O298" s="237"/>
      <c r="P298" s="237"/>
      <c r="Q298" s="237"/>
      <c r="R298" s="237"/>
      <c r="S298" s="237"/>
      <c r="T298" s="238"/>
      <c r="AT298" s="239" t="s">
        <v>158</v>
      </c>
      <c r="AU298" s="239" t="s">
        <v>85</v>
      </c>
      <c r="AV298" s="13" t="s">
        <v>85</v>
      </c>
      <c r="AW298" s="13" t="s">
        <v>39</v>
      </c>
      <c r="AX298" s="13" t="s">
        <v>24</v>
      </c>
      <c r="AY298" s="239" t="s">
        <v>146</v>
      </c>
    </row>
    <row r="299" spans="2:65" s="1" customFormat="1" ht="22.5" customHeight="1">
      <c r="B299" s="42"/>
      <c r="C299" s="263" t="s">
        <v>506</v>
      </c>
      <c r="D299" s="263" t="s">
        <v>411</v>
      </c>
      <c r="E299" s="264" t="s">
        <v>645</v>
      </c>
      <c r="F299" s="265" t="s">
        <v>646</v>
      </c>
      <c r="G299" s="266" t="s">
        <v>152</v>
      </c>
      <c r="H299" s="267">
        <v>5</v>
      </c>
      <c r="I299" s="268"/>
      <c r="J299" s="269">
        <f>ROUND(I299*H299,2)</f>
        <v>0</v>
      </c>
      <c r="K299" s="265" t="s">
        <v>153</v>
      </c>
      <c r="L299" s="270"/>
      <c r="M299" s="271" t="s">
        <v>22</v>
      </c>
      <c r="N299" s="272" t="s">
        <v>47</v>
      </c>
      <c r="O299" s="43"/>
      <c r="P299" s="212">
        <f>O299*H299</f>
        <v>0</v>
      </c>
      <c r="Q299" s="212">
        <v>7.1999999999999995E-2</v>
      </c>
      <c r="R299" s="212">
        <f>Q299*H299</f>
        <v>0.36</v>
      </c>
      <c r="S299" s="212">
        <v>0</v>
      </c>
      <c r="T299" s="213">
        <f>S299*H299</f>
        <v>0</v>
      </c>
      <c r="AR299" s="25" t="s">
        <v>193</v>
      </c>
      <c r="AT299" s="25" t="s">
        <v>411</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1184</v>
      </c>
    </row>
    <row r="300" spans="2:65" s="1" customFormat="1" ht="22.5" customHeight="1">
      <c r="B300" s="42"/>
      <c r="C300" s="263" t="s">
        <v>512</v>
      </c>
      <c r="D300" s="263" t="s">
        <v>411</v>
      </c>
      <c r="E300" s="264" t="s">
        <v>649</v>
      </c>
      <c r="F300" s="265" t="s">
        <v>650</v>
      </c>
      <c r="G300" s="266" t="s">
        <v>152</v>
      </c>
      <c r="H300" s="267">
        <v>5</v>
      </c>
      <c r="I300" s="268"/>
      <c r="J300" s="269">
        <f>ROUND(I300*H300,2)</f>
        <v>0</v>
      </c>
      <c r="K300" s="265" t="s">
        <v>153</v>
      </c>
      <c r="L300" s="270"/>
      <c r="M300" s="271" t="s">
        <v>22</v>
      </c>
      <c r="N300" s="272" t="s">
        <v>47</v>
      </c>
      <c r="O300" s="43"/>
      <c r="P300" s="212">
        <f>O300*H300</f>
        <v>0</v>
      </c>
      <c r="Q300" s="212">
        <v>0.08</v>
      </c>
      <c r="R300" s="212">
        <f>Q300*H300</f>
        <v>0.4</v>
      </c>
      <c r="S300" s="212">
        <v>0</v>
      </c>
      <c r="T300" s="213">
        <f>S300*H300</f>
        <v>0</v>
      </c>
      <c r="AR300" s="25" t="s">
        <v>193</v>
      </c>
      <c r="AT300" s="25" t="s">
        <v>411</v>
      </c>
      <c r="AU300" s="25" t="s">
        <v>85</v>
      </c>
      <c r="AY300" s="25" t="s">
        <v>146</v>
      </c>
      <c r="BE300" s="214">
        <f>IF(N300="základní",J300,0)</f>
        <v>0</v>
      </c>
      <c r="BF300" s="214">
        <f>IF(N300="snížená",J300,0)</f>
        <v>0</v>
      </c>
      <c r="BG300" s="214">
        <f>IF(N300="zákl. přenesená",J300,0)</f>
        <v>0</v>
      </c>
      <c r="BH300" s="214">
        <f>IF(N300="sníž. přenesená",J300,0)</f>
        <v>0</v>
      </c>
      <c r="BI300" s="214">
        <f>IF(N300="nulová",J300,0)</f>
        <v>0</v>
      </c>
      <c r="BJ300" s="25" t="s">
        <v>24</v>
      </c>
      <c r="BK300" s="214">
        <f>ROUND(I300*H300,2)</f>
        <v>0</v>
      </c>
      <c r="BL300" s="25" t="s">
        <v>154</v>
      </c>
      <c r="BM300" s="25" t="s">
        <v>1185</v>
      </c>
    </row>
    <row r="301" spans="2:65" s="1" customFormat="1" ht="22.5" customHeight="1">
      <c r="B301" s="42"/>
      <c r="C301" s="263" t="s">
        <v>519</v>
      </c>
      <c r="D301" s="263" t="s">
        <v>411</v>
      </c>
      <c r="E301" s="264" t="s">
        <v>653</v>
      </c>
      <c r="F301" s="265" t="s">
        <v>654</v>
      </c>
      <c r="G301" s="266" t="s">
        <v>152</v>
      </c>
      <c r="H301" s="267">
        <v>5</v>
      </c>
      <c r="I301" s="268"/>
      <c r="J301" s="269">
        <f>ROUND(I301*H301,2)</f>
        <v>0</v>
      </c>
      <c r="K301" s="265" t="s">
        <v>153</v>
      </c>
      <c r="L301" s="270"/>
      <c r="M301" s="271" t="s">
        <v>22</v>
      </c>
      <c r="N301" s="272" t="s">
        <v>47</v>
      </c>
      <c r="O301" s="43"/>
      <c r="P301" s="212">
        <f>O301*H301</f>
        <v>0</v>
      </c>
      <c r="Q301" s="212">
        <v>5.7000000000000002E-2</v>
      </c>
      <c r="R301" s="212">
        <f>Q301*H301</f>
        <v>0.28500000000000003</v>
      </c>
      <c r="S301" s="212">
        <v>0</v>
      </c>
      <c r="T301" s="213">
        <f>S301*H301</f>
        <v>0</v>
      </c>
      <c r="AR301" s="25" t="s">
        <v>193</v>
      </c>
      <c r="AT301" s="25" t="s">
        <v>411</v>
      </c>
      <c r="AU301" s="25" t="s">
        <v>85</v>
      </c>
      <c r="AY301" s="25" t="s">
        <v>146</v>
      </c>
      <c r="BE301" s="214">
        <f>IF(N301="základní",J301,0)</f>
        <v>0</v>
      </c>
      <c r="BF301" s="214">
        <f>IF(N301="snížená",J301,0)</f>
        <v>0</v>
      </c>
      <c r="BG301" s="214">
        <f>IF(N301="zákl. přenesená",J301,0)</f>
        <v>0</v>
      </c>
      <c r="BH301" s="214">
        <f>IF(N301="sníž. přenesená",J301,0)</f>
        <v>0</v>
      </c>
      <c r="BI301" s="214">
        <f>IF(N301="nulová",J301,0)</f>
        <v>0</v>
      </c>
      <c r="BJ301" s="25" t="s">
        <v>24</v>
      </c>
      <c r="BK301" s="214">
        <f>ROUND(I301*H301,2)</f>
        <v>0</v>
      </c>
      <c r="BL301" s="25" t="s">
        <v>154</v>
      </c>
      <c r="BM301" s="25" t="s">
        <v>1186</v>
      </c>
    </row>
    <row r="302" spans="2:65" s="1" customFormat="1" ht="22.5" customHeight="1">
      <c r="B302" s="42"/>
      <c r="C302" s="203" t="s">
        <v>524</v>
      </c>
      <c r="D302" s="203" t="s">
        <v>149</v>
      </c>
      <c r="E302" s="204" t="s">
        <v>656</v>
      </c>
      <c r="F302" s="205" t="s">
        <v>657</v>
      </c>
      <c r="G302" s="206" t="s">
        <v>152</v>
      </c>
      <c r="H302" s="207">
        <v>5</v>
      </c>
      <c r="I302" s="208"/>
      <c r="J302" s="209">
        <f>ROUND(I302*H302,2)</f>
        <v>0</v>
      </c>
      <c r="K302" s="205" t="s">
        <v>153</v>
      </c>
      <c r="L302" s="62"/>
      <c r="M302" s="210" t="s">
        <v>22</v>
      </c>
      <c r="N302" s="211" t="s">
        <v>47</v>
      </c>
      <c r="O302" s="43"/>
      <c r="P302" s="212">
        <f>O302*H302</f>
        <v>0</v>
      </c>
      <c r="Q302" s="212">
        <v>0.21734000000000001</v>
      </c>
      <c r="R302" s="212">
        <f>Q302*H302</f>
        <v>1.0867</v>
      </c>
      <c r="S302" s="212">
        <v>0</v>
      </c>
      <c r="T302" s="213">
        <f>S302*H302</f>
        <v>0</v>
      </c>
      <c r="AR302" s="25" t="s">
        <v>154</v>
      </c>
      <c r="AT302" s="25" t="s">
        <v>149</v>
      </c>
      <c r="AU302" s="25" t="s">
        <v>85</v>
      </c>
      <c r="AY302" s="25" t="s">
        <v>146</v>
      </c>
      <c r="BE302" s="214">
        <f>IF(N302="základní",J302,0)</f>
        <v>0</v>
      </c>
      <c r="BF302" s="214">
        <f>IF(N302="snížená",J302,0)</f>
        <v>0</v>
      </c>
      <c r="BG302" s="214">
        <f>IF(N302="zákl. přenesená",J302,0)</f>
        <v>0</v>
      </c>
      <c r="BH302" s="214">
        <f>IF(N302="sníž. přenesená",J302,0)</f>
        <v>0</v>
      </c>
      <c r="BI302" s="214">
        <f>IF(N302="nulová",J302,0)</f>
        <v>0</v>
      </c>
      <c r="BJ302" s="25" t="s">
        <v>24</v>
      </c>
      <c r="BK302" s="214">
        <f>ROUND(I302*H302,2)</f>
        <v>0</v>
      </c>
      <c r="BL302" s="25" t="s">
        <v>154</v>
      </c>
      <c r="BM302" s="25" t="s">
        <v>1187</v>
      </c>
    </row>
    <row r="303" spans="2:65" s="1" customFormat="1" ht="148.5">
      <c r="B303" s="42"/>
      <c r="C303" s="64"/>
      <c r="D303" s="215" t="s">
        <v>156</v>
      </c>
      <c r="E303" s="64"/>
      <c r="F303" s="216" t="s">
        <v>659</v>
      </c>
      <c r="G303" s="64"/>
      <c r="H303" s="64"/>
      <c r="I303" s="173"/>
      <c r="J303" s="64"/>
      <c r="K303" s="64"/>
      <c r="L303" s="62"/>
      <c r="M303" s="217"/>
      <c r="N303" s="43"/>
      <c r="O303" s="43"/>
      <c r="P303" s="43"/>
      <c r="Q303" s="43"/>
      <c r="R303" s="43"/>
      <c r="S303" s="43"/>
      <c r="T303" s="79"/>
      <c r="AT303" s="25" t="s">
        <v>156</v>
      </c>
      <c r="AU303" s="25" t="s">
        <v>85</v>
      </c>
    </row>
    <row r="304" spans="2:65" s="12" customFormat="1" ht="13.5">
      <c r="B304" s="218"/>
      <c r="C304" s="219"/>
      <c r="D304" s="215" t="s">
        <v>158</v>
      </c>
      <c r="E304" s="220" t="s">
        <v>22</v>
      </c>
      <c r="F304" s="221" t="s">
        <v>660</v>
      </c>
      <c r="G304" s="219"/>
      <c r="H304" s="222" t="s">
        <v>22</v>
      </c>
      <c r="I304" s="223"/>
      <c r="J304" s="219"/>
      <c r="K304" s="219"/>
      <c r="L304" s="224"/>
      <c r="M304" s="225"/>
      <c r="N304" s="226"/>
      <c r="O304" s="226"/>
      <c r="P304" s="226"/>
      <c r="Q304" s="226"/>
      <c r="R304" s="226"/>
      <c r="S304" s="226"/>
      <c r="T304" s="227"/>
      <c r="AT304" s="228" t="s">
        <v>158</v>
      </c>
      <c r="AU304" s="228" t="s">
        <v>85</v>
      </c>
      <c r="AV304" s="12" t="s">
        <v>24</v>
      </c>
      <c r="AW304" s="12" t="s">
        <v>39</v>
      </c>
      <c r="AX304" s="12" t="s">
        <v>76</v>
      </c>
      <c r="AY304" s="228" t="s">
        <v>146</v>
      </c>
    </row>
    <row r="305" spans="2:65" s="12" customFormat="1" ht="13.5">
      <c r="B305" s="218"/>
      <c r="C305" s="219"/>
      <c r="D305" s="215" t="s">
        <v>158</v>
      </c>
      <c r="E305" s="220" t="s">
        <v>22</v>
      </c>
      <c r="F305" s="221" t="s">
        <v>1188</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42" t="s">
        <v>158</v>
      </c>
      <c r="E306" s="252" t="s">
        <v>22</v>
      </c>
      <c r="F306" s="253" t="s">
        <v>1189</v>
      </c>
      <c r="G306" s="230"/>
      <c r="H306" s="254">
        <v>5</v>
      </c>
      <c r="I306" s="234"/>
      <c r="J306" s="230"/>
      <c r="K306" s="230"/>
      <c r="L306" s="235"/>
      <c r="M306" s="236"/>
      <c r="N306" s="237"/>
      <c r="O306" s="237"/>
      <c r="P306" s="237"/>
      <c r="Q306" s="237"/>
      <c r="R306" s="237"/>
      <c r="S306" s="237"/>
      <c r="T306" s="238"/>
      <c r="AT306" s="239" t="s">
        <v>158</v>
      </c>
      <c r="AU306" s="239" t="s">
        <v>85</v>
      </c>
      <c r="AV306" s="13" t="s">
        <v>85</v>
      </c>
      <c r="AW306" s="13" t="s">
        <v>39</v>
      </c>
      <c r="AX306" s="13" t="s">
        <v>24</v>
      </c>
      <c r="AY306" s="239" t="s">
        <v>146</v>
      </c>
    </row>
    <row r="307" spans="2:65" s="1" customFormat="1" ht="22.5" customHeight="1">
      <c r="B307" s="42"/>
      <c r="C307" s="263" t="s">
        <v>532</v>
      </c>
      <c r="D307" s="263" t="s">
        <v>411</v>
      </c>
      <c r="E307" s="264" t="s">
        <v>664</v>
      </c>
      <c r="F307" s="265" t="s">
        <v>665</v>
      </c>
      <c r="G307" s="266" t="s">
        <v>152</v>
      </c>
      <c r="H307" s="267">
        <v>5</v>
      </c>
      <c r="I307" s="268"/>
      <c r="J307" s="269">
        <f>ROUND(I307*H307,2)</f>
        <v>0</v>
      </c>
      <c r="K307" s="265" t="s">
        <v>22</v>
      </c>
      <c r="L307" s="270"/>
      <c r="M307" s="271" t="s">
        <v>22</v>
      </c>
      <c r="N307" s="272" t="s">
        <v>47</v>
      </c>
      <c r="O307" s="43"/>
      <c r="P307" s="212">
        <f>O307*H307</f>
        <v>0</v>
      </c>
      <c r="Q307" s="212">
        <v>5.3999999999999999E-2</v>
      </c>
      <c r="R307" s="212">
        <f>Q307*H307</f>
        <v>0.27</v>
      </c>
      <c r="S307" s="212">
        <v>0</v>
      </c>
      <c r="T307" s="213">
        <f>S307*H307</f>
        <v>0</v>
      </c>
      <c r="AR307" s="25" t="s">
        <v>193</v>
      </c>
      <c r="AT307" s="25" t="s">
        <v>411</v>
      </c>
      <c r="AU307" s="25" t="s">
        <v>85</v>
      </c>
      <c r="AY307" s="25" t="s">
        <v>146</v>
      </c>
      <c r="BE307" s="214">
        <f>IF(N307="základní",J307,0)</f>
        <v>0</v>
      </c>
      <c r="BF307" s="214">
        <f>IF(N307="snížená",J307,0)</f>
        <v>0</v>
      </c>
      <c r="BG307" s="214">
        <f>IF(N307="zákl. přenesená",J307,0)</f>
        <v>0</v>
      </c>
      <c r="BH307" s="214">
        <f>IF(N307="sníž. přenesená",J307,0)</f>
        <v>0</v>
      </c>
      <c r="BI307" s="214">
        <f>IF(N307="nulová",J307,0)</f>
        <v>0</v>
      </c>
      <c r="BJ307" s="25" t="s">
        <v>24</v>
      </c>
      <c r="BK307" s="214">
        <f>ROUND(I307*H307,2)</f>
        <v>0</v>
      </c>
      <c r="BL307" s="25" t="s">
        <v>154</v>
      </c>
      <c r="BM307" s="25" t="s">
        <v>1190</v>
      </c>
    </row>
    <row r="308" spans="2:65" s="1" customFormat="1" ht="94.5">
      <c r="B308" s="42"/>
      <c r="C308" s="64"/>
      <c r="D308" s="215" t="s">
        <v>166</v>
      </c>
      <c r="E308" s="64"/>
      <c r="F308" s="216" t="s">
        <v>667</v>
      </c>
      <c r="G308" s="64"/>
      <c r="H308" s="64"/>
      <c r="I308" s="173"/>
      <c r="J308" s="64"/>
      <c r="K308" s="64"/>
      <c r="L308" s="62"/>
      <c r="M308" s="217"/>
      <c r="N308" s="43"/>
      <c r="O308" s="43"/>
      <c r="P308" s="43"/>
      <c r="Q308" s="43"/>
      <c r="R308" s="43"/>
      <c r="S308" s="43"/>
      <c r="T308" s="79"/>
      <c r="AT308" s="25" t="s">
        <v>166</v>
      </c>
      <c r="AU308" s="25" t="s">
        <v>85</v>
      </c>
    </row>
    <row r="309" spans="2:65" s="12" customFormat="1" ht="27">
      <c r="B309" s="218"/>
      <c r="C309" s="219"/>
      <c r="D309" s="215" t="s">
        <v>158</v>
      </c>
      <c r="E309" s="220" t="s">
        <v>22</v>
      </c>
      <c r="F309" s="221" t="s">
        <v>668</v>
      </c>
      <c r="G309" s="219"/>
      <c r="H309" s="222" t="s">
        <v>22</v>
      </c>
      <c r="I309" s="223"/>
      <c r="J309" s="219"/>
      <c r="K309" s="219"/>
      <c r="L309" s="224"/>
      <c r="M309" s="225"/>
      <c r="N309" s="226"/>
      <c r="O309" s="226"/>
      <c r="P309" s="226"/>
      <c r="Q309" s="226"/>
      <c r="R309" s="226"/>
      <c r="S309" s="226"/>
      <c r="T309" s="227"/>
      <c r="AT309" s="228" t="s">
        <v>158</v>
      </c>
      <c r="AU309" s="228" t="s">
        <v>85</v>
      </c>
      <c r="AV309" s="12" t="s">
        <v>24</v>
      </c>
      <c r="AW309" s="12" t="s">
        <v>39</v>
      </c>
      <c r="AX309" s="12" t="s">
        <v>76</v>
      </c>
      <c r="AY309" s="228" t="s">
        <v>146</v>
      </c>
    </row>
    <row r="310" spans="2:65" s="13" customFormat="1" ht="13.5">
      <c r="B310" s="229"/>
      <c r="C310" s="230"/>
      <c r="D310" s="242" t="s">
        <v>158</v>
      </c>
      <c r="E310" s="252" t="s">
        <v>22</v>
      </c>
      <c r="F310" s="253" t="s">
        <v>179</v>
      </c>
      <c r="G310" s="230"/>
      <c r="H310" s="254">
        <v>5</v>
      </c>
      <c r="I310" s="234"/>
      <c r="J310" s="230"/>
      <c r="K310" s="230"/>
      <c r="L310" s="235"/>
      <c r="M310" s="236"/>
      <c r="N310" s="237"/>
      <c r="O310" s="237"/>
      <c r="P310" s="237"/>
      <c r="Q310" s="237"/>
      <c r="R310" s="237"/>
      <c r="S310" s="237"/>
      <c r="T310" s="238"/>
      <c r="AT310" s="239" t="s">
        <v>158</v>
      </c>
      <c r="AU310" s="239" t="s">
        <v>85</v>
      </c>
      <c r="AV310" s="13" t="s">
        <v>85</v>
      </c>
      <c r="AW310" s="13" t="s">
        <v>39</v>
      </c>
      <c r="AX310" s="13" t="s">
        <v>24</v>
      </c>
      <c r="AY310" s="239" t="s">
        <v>146</v>
      </c>
    </row>
    <row r="311" spans="2:65" s="1" customFormat="1" ht="22.5" customHeight="1">
      <c r="B311" s="42"/>
      <c r="C311" s="203" t="s">
        <v>537</v>
      </c>
      <c r="D311" s="203" t="s">
        <v>149</v>
      </c>
      <c r="E311" s="204" t="s">
        <v>670</v>
      </c>
      <c r="F311" s="205" t="s">
        <v>671</v>
      </c>
      <c r="G311" s="206" t="s">
        <v>152</v>
      </c>
      <c r="H311" s="207">
        <v>5</v>
      </c>
      <c r="I311" s="208"/>
      <c r="J311" s="209">
        <f>ROUND(I311*H311,2)</f>
        <v>0</v>
      </c>
      <c r="K311" s="205" t="s">
        <v>153</v>
      </c>
      <c r="L311" s="62"/>
      <c r="M311" s="210" t="s">
        <v>22</v>
      </c>
      <c r="N311" s="211" t="s">
        <v>47</v>
      </c>
      <c r="O311" s="43"/>
      <c r="P311" s="212">
        <f>O311*H311</f>
        <v>0</v>
      </c>
      <c r="Q311" s="212">
        <v>0.21734000000000001</v>
      </c>
      <c r="R311" s="212">
        <f>Q311*H311</f>
        <v>1.0867</v>
      </c>
      <c r="S311" s="212">
        <v>0</v>
      </c>
      <c r="T311" s="213">
        <f>S311*H311</f>
        <v>0</v>
      </c>
      <c r="AR311" s="25" t="s">
        <v>154</v>
      </c>
      <c r="AT311" s="25" t="s">
        <v>149</v>
      </c>
      <c r="AU311" s="25" t="s">
        <v>85</v>
      </c>
      <c r="AY311" s="25" t="s">
        <v>146</v>
      </c>
      <c r="BE311" s="214">
        <f>IF(N311="základní",J311,0)</f>
        <v>0</v>
      </c>
      <c r="BF311" s="214">
        <f>IF(N311="snížená",J311,0)</f>
        <v>0</v>
      </c>
      <c r="BG311" s="214">
        <f>IF(N311="zákl. přenesená",J311,0)</f>
        <v>0</v>
      </c>
      <c r="BH311" s="214">
        <f>IF(N311="sníž. přenesená",J311,0)</f>
        <v>0</v>
      </c>
      <c r="BI311" s="214">
        <f>IF(N311="nulová",J311,0)</f>
        <v>0</v>
      </c>
      <c r="BJ311" s="25" t="s">
        <v>24</v>
      </c>
      <c r="BK311" s="214">
        <f>ROUND(I311*H311,2)</f>
        <v>0</v>
      </c>
      <c r="BL311" s="25" t="s">
        <v>154</v>
      </c>
      <c r="BM311" s="25" t="s">
        <v>1191</v>
      </c>
    </row>
    <row r="312" spans="2:65" s="1" customFormat="1" ht="40.5">
      <c r="B312" s="42"/>
      <c r="C312" s="64"/>
      <c r="D312" s="215" t="s">
        <v>156</v>
      </c>
      <c r="E312" s="64"/>
      <c r="F312" s="216" t="s">
        <v>673</v>
      </c>
      <c r="G312" s="64"/>
      <c r="H312" s="64"/>
      <c r="I312" s="173"/>
      <c r="J312" s="64"/>
      <c r="K312" s="64"/>
      <c r="L312" s="62"/>
      <c r="M312" s="217"/>
      <c r="N312" s="43"/>
      <c r="O312" s="43"/>
      <c r="P312" s="43"/>
      <c r="Q312" s="43"/>
      <c r="R312" s="43"/>
      <c r="S312" s="43"/>
      <c r="T312" s="79"/>
      <c r="AT312" s="25" t="s">
        <v>156</v>
      </c>
      <c r="AU312" s="25" t="s">
        <v>85</v>
      </c>
    </row>
    <row r="313" spans="2:65" s="12" customFormat="1" ht="13.5">
      <c r="B313" s="218"/>
      <c r="C313" s="219"/>
      <c r="D313" s="215" t="s">
        <v>158</v>
      </c>
      <c r="E313" s="220" t="s">
        <v>22</v>
      </c>
      <c r="F313" s="221" t="s">
        <v>562</v>
      </c>
      <c r="G313" s="219"/>
      <c r="H313" s="222" t="s">
        <v>22</v>
      </c>
      <c r="I313" s="223"/>
      <c r="J313" s="219"/>
      <c r="K313" s="219"/>
      <c r="L313" s="224"/>
      <c r="M313" s="225"/>
      <c r="N313" s="226"/>
      <c r="O313" s="226"/>
      <c r="P313" s="226"/>
      <c r="Q313" s="226"/>
      <c r="R313" s="226"/>
      <c r="S313" s="226"/>
      <c r="T313" s="227"/>
      <c r="AT313" s="228" t="s">
        <v>158</v>
      </c>
      <c r="AU313" s="228" t="s">
        <v>85</v>
      </c>
      <c r="AV313" s="12" t="s">
        <v>24</v>
      </c>
      <c r="AW313" s="12" t="s">
        <v>39</v>
      </c>
      <c r="AX313" s="12" t="s">
        <v>76</v>
      </c>
      <c r="AY313" s="228" t="s">
        <v>146</v>
      </c>
    </row>
    <row r="314" spans="2:65" s="13" customFormat="1" ht="13.5">
      <c r="B314" s="229"/>
      <c r="C314" s="230"/>
      <c r="D314" s="242" t="s">
        <v>158</v>
      </c>
      <c r="E314" s="252" t="s">
        <v>22</v>
      </c>
      <c r="F314" s="253" t="s">
        <v>1183</v>
      </c>
      <c r="G314" s="230"/>
      <c r="H314" s="254">
        <v>5</v>
      </c>
      <c r="I314" s="234"/>
      <c r="J314" s="230"/>
      <c r="K314" s="230"/>
      <c r="L314" s="235"/>
      <c r="M314" s="236"/>
      <c r="N314" s="237"/>
      <c r="O314" s="237"/>
      <c r="P314" s="237"/>
      <c r="Q314" s="237"/>
      <c r="R314" s="237"/>
      <c r="S314" s="237"/>
      <c r="T314" s="238"/>
      <c r="AT314" s="239" t="s">
        <v>158</v>
      </c>
      <c r="AU314" s="239" t="s">
        <v>85</v>
      </c>
      <c r="AV314" s="13" t="s">
        <v>85</v>
      </c>
      <c r="AW314" s="13" t="s">
        <v>39</v>
      </c>
      <c r="AX314" s="13" t="s">
        <v>24</v>
      </c>
      <c r="AY314" s="239" t="s">
        <v>146</v>
      </c>
    </row>
    <row r="315" spans="2:65" s="1" customFormat="1" ht="22.5" customHeight="1">
      <c r="B315" s="42"/>
      <c r="C315" s="263" t="s">
        <v>544</v>
      </c>
      <c r="D315" s="263" t="s">
        <v>411</v>
      </c>
      <c r="E315" s="264" t="s">
        <v>678</v>
      </c>
      <c r="F315" s="265" t="s">
        <v>679</v>
      </c>
      <c r="G315" s="266" t="s">
        <v>152</v>
      </c>
      <c r="H315" s="267">
        <v>5</v>
      </c>
      <c r="I315" s="268"/>
      <c r="J315" s="269">
        <f>ROUND(I315*H315,2)</f>
        <v>0</v>
      </c>
      <c r="K315" s="265" t="s">
        <v>22</v>
      </c>
      <c r="L315" s="270"/>
      <c r="M315" s="271" t="s">
        <v>22</v>
      </c>
      <c r="N315" s="272" t="s">
        <v>47</v>
      </c>
      <c r="O315" s="43"/>
      <c r="P315" s="212">
        <f>O315*H315</f>
        <v>0</v>
      </c>
      <c r="Q315" s="212">
        <v>6.7000000000000004E-2</v>
      </c>
      <c r="R315" s="212">
        <f>Q315*H315</f>
        <v>0.33500000000000002</v>
      </c>
      <c r="S315" s="212">
        <v>0</v>
      </c>
      <c r="T315" s="213">
        <f>S315*H315</f>
        <v>0</v>
      </c>
      <c r="AR315" s="25" t="s">
        <v>193</v>
      </c>
      <c r="AT315" s="25" t="s">
        <v>411</v>
      </c>
      <c r="AU315" s="25" t="s">
        <v>85</v>
      </c>
      <c r="AY315" s="25" t="s">
        <v>146</v>
      </c>
      <c r="BE315" s="214">
        <f>IF(N315="základní",J315,0)</f>
        <v>0</v>
      </c>
      <c r="BF315" s="214">
        <f>IF(N315="snížená",J315,0)</f>
        <v>0</v>
      </c>
      <c r="BG315" s="214">
        <f>IF(N315="zákl. přenesená",J315,0)</f>
        <v>0</v>
      </c>
      <c r="BH315" s="214">
        <f>IF(N315="sníž. přenesená",J315,0)</f>
        <v>0</v>
      </c>
      <c r="BI315" s="214">
        <f>IF(N315="nulová",J315,0)</f>
        <v>0</v>
      </c>
      <c r="BJ315" s="25" t="s">
        <v>24</v>
      </c>
      <c r="BK315" s="214">
        <f>ROUND(I315*H315,2)</f>
        <v>0</v>
      </c>
      <c r="BL315" s="25" t="s">
        <v>154</v>
      </c>
      <c r="BM315" s="25" t="s">
        <v>1192</v>
      </c>
    </row>
    <row r="316" spans="2:65" s="1" customFormat="1" ht="81">
      <c r="B316" s="42"/>
      <c r="C316" s="64"/>
      <c r="D316" s="215" t="s">
        <v>166</v>
      </c>
      <c r="E316" s="64"/>
      <c r="F316" s="216" t="s">
        <v>681</v>
      </c>
      <c r="G316" s="64"/>
      <c r="H316" s="64"/>
      <c r="I316" s="173"/>
      <c r="J316" s="64"/>
      <c r="K316" s="64"/>
      <c r="L316" s="62"/>
      <c r="M316" s="217"/>
      <c r="N316" s="43"/>
      <c r="O316" s="43"/>
      <c r="P316" s="43"/>
      <c r="Q316" s="43"/>
      <c r="R316" s="43"/>
      <c r="S316" s="43"/>
      <c r="T316" s="79"/>
      <c r="AT316" s="25" t="s">
        <v>166</v>
      </c>
      <c r="AU316" s="25" t="s">
        <v>85</v>
      </c>
    </row>
    <row r="317" spans="2:65" s="12" customFormat="1" ht="27">
      <c r="B317" s="218"/>
      <c r="C317" s="219"/>
      <c r="D317" s="215" t="s">
        <v>158</v>
      </c>
      <c r="E317" s="220" t="s">
        <v>22</v>
      </c>
      <c r="F317" s="221" t="s">
        <v>682</v>
      </c>
      <c r="G317" s="219"/>
      <c r="H317" s="222" t="s">
        <v>22</v>
      </c>
      <c r="I317" s="223"/>
      <c r="J317" s="219"/>
      <c r="K317" s="219"/>
      <c r="L317" s="224"/>
      <c r="M317" s="225"/>
      <c r="N317" s="226"/>
      <c r="O317" s="226"/>
      <c r="P317" s="226"/>
      <c r="Q317" s="226"/>
      <c r="R317" s="226"/>
      <c r="S317" s="226"/>
      <c r="T317" s="227"/>
      <c r="AT317" s="228" t="s">
        <v>158</v>
      </c>
      <c r="AU317" s="228" t="s">
        <v>85</v>
      </c>
      <c r="AV317" s="12" t="s">
        <v>24</v>
      </c>
      <c r="AW317" s="12" t="s">
        <v>39</v>
      </c>
      <c r="AX317" s="12" t="s">
        <v>76</v>
      </c>
      <c r="AY317" s="228" t="s">
        <v>146</v>
      </c>
    </row>
    <row r="318" spans="2:65" s="12" customFormat="1" ht="13.5">
      <c r="B318" s="218"/>
      <c r="C318" s="219"/>
      <c r="D318" s="215" t="s">
        <v>158</v>
      </c>
      <c r="E318" s="220" t="s">
        <v>22</v>
      </c>
      <c r="F318" s="221" t="s">
        <v>683</v>
      </c>
      <c r="G318" s="219"/>
      <c r="H318" s="222" t="s">
        <v>22</v>
      </c>
      <c r="I318" s="223"/>
      <c r="J318" s="219"/>
      <c r="K318" s="219"/>
      <c r="L318" s="224"/>
      <c r="M318" s="225"/>
      <c r="N318" s="226"/>
      <c r="O318" s="226"/>
      <c r="P318" s="226"/>
      <c r="Q318" s="226"/>
      <c r="R318" s="226"/>
      <c r="S318" s="226"/>
      <c r="T318" s="227"/>
      <c r="AT318" s="228" t="s">
        <v>158</v>
      </c>
      <c r="AU318" s="228" t="s">
        <v>85</v>
      </c>
      <c r="AV318" s="12" t="s">
        <v>24</v>
      </c>
      <c r="AW318" s="12" t="s">
        <v>39</v>
      </c>
      <c r="AX318" s="12" t="s">
        <v>76</v>
      </c>
      <c r="AY318" s="228" t="s">
        <v>146</v>
      </c>
    </row>
    <row r="319" spans="2:65" s="13" customFormat="1" ht="13.5">
      <c r="B319" s="229"/>
      <c r="C319" s="230"/>
      <c r="D319" s="242" t="s">
        <v>158</v>
      </c>
      <c r="E319" s="252" t="s">
        <v>22</v>
      </c>
      <c r="F319" s="253" t="s">
        <v>179</v>
      </c>
      <c r="G319" s="230"/>
      <c r="H319" s="254">
        <v>5</v>
      </c>
      <c r="I319" s="234"/>
      <c r="J319" s="230"/>
      <c r="K319" s="230"/>
      <c r="L319" s="235"/>
      <c r="M319" s="236"/>
      <c r="N319" s="237"/>
      <c r="O319" s="237"/>
      <c r="P319" s="237"/>
      <c r="Q319" s="237"/>
      <c r="R319" s="237"/>
      <c r="S319" s="237"/>
      <c r="T319" s="238"/>
      <c r="AT319" s="239" t="s">
        <v>158</v>
      </c>
      <c r="AU319" s="239" t="s">
        <v>85</v>
      </c>
      <c r="AV319" s="13" t="s">
        <v>85</v>
      </c>
      <c r="AW319" s="13" t="s">
        <v>39</v>
      </c>
      <c r="AX319" s="13" t="s">
        <v>24</v>
      </c>
      <c r="AY319" s="239" t="s">
        <v>146</v>
      </c>
    </row>
    <row r="320" spans="2:65" s="1" customFormat="1" ht="22.5" customHeight="1">
      <c r="B320" s="42"/>
      <c r="C320" s="263" t="s">
        <v>550</v>
      </c>
      <c r="D320" s="263" t="s">
        <v>411</v>
      </c>
      <c r="E320" s="264" t="s">
        <v>685</v>
      </c>
      <c r="F320" s="265" t="s">
        <v>686</v>
      </c>
      <c r="G320" s="266" t="s">
        <v>152</v>
      </c>
      <c r="H320" s="267">
        <v>5</v>
      </c>
      <c r="I320" s="268"/>
      <c r="J320" s="269">
        <f>ROUND(I320*H320,2)</f>
        <v>0</v>
      </c>
      <c r="K320" s="265" t="s">
        <v>153</v>
      </c>
      <c r="L320" s="270"/>
      <c r="M320" s="271" t="s">
        <v>22</v>
      </c>
      <c r="N320" s="272" t="s">
        <v>47</v>
      </c>
      <c r="O320" s="43"/>
      <c r="P320" s="212">
        <f>O320*H320</f>
        <v>0</v>
      </c>
      <c r="Q320" s="212">
        <v>7.0000000000000001E-3</v>
      </c>
      <c r="R320" s="212">
        <f>Q320*H320</f>
        <v>3.5000000000000003E-2</v>
      </c>
      <c r="S320" s="212">
        <v>0</v>
      </c>
      <c r="T320" s="213">
        <f>S320*H320</f>
        <v>0</v>
      </c>
      <c r="AR320" s="25" t="s">
        <v>193</v>
      </c>
      <c r="AT320" s="25" t="s">
        <v>411</v>
      </c>
      <c r="AU320" s="25" t="s">
        <v>85</v>
      </c>
      <c r="AY320" s="25" t="s">
        <v>146</v>
      </c>
      <c r="BE320" s="214">
        <f>IF(N320="základní",J320,0)</f>
        <v>0</v>
      </c>
      <c r="BF320" s="214">
        <f>IF(N320="snížená",J320,0)</f>
        <v>0</v>
      </c>
      <c r="BG320" s="214">
        <f>IF(N320="zákl. přenesená",J320,0)</f>
        <v>0</v>
      </c>
      <c r="BH320" s="214">
        <f>IF(N320="sníž. přenesená",J320,0)</f>
        <v>0</v>
      </c>
      <c r="BI320" s="214">
        <f>IF(N320="nulová",J320,0)</f>
        <v>0</v>
      </c>
      <c r="BJ320" s="25" t="s">
        <v>24</v>
      </c>
      <c r="BK320" s="214">
        <f>ROUND(I320*H320,2)</f>
        <v>0</v>
      </c>
      <c r="BL320" s="25" t="s">
        <v>154</v>
      </c>
      <c r="BM320" s="25" t="s">
        <v>1193</v>
      </c>
    </row>
    <row r="321" spans="2:65" s="12" customFormat="1" ht="13.5">
      <c r="B321" s="218"/>
      <c r="C321" s="219"/>
      <c r="D321" s="215" t="s">
        <v>158</v>
      </c>
      <c r="E321" s="220" t="s">
        <v>22</v>
      </c>
      <c r="F321" s="221" t="s">
        <v>688</v>
      </c>
      <c r="G321" s="219"/>
      <c r="H321" s="222" t="s">
        <v>22</v>
      </c>
      <c r="I321" s="223"/>
      <c r="J321" s="219"/>
      <c r="K321" s="219"/>
      <c r="L321" s="224"/>
      <c r="M321" s="225"/>
      <c r="N321" s="226"/>
      <c r="O321" s="226"/>
      <c r="P321" s="226"/>
      <c r="Q321" s="226"/>
      <c r="R321" s="226"/>
      <c r="S321" s="226"/>
      <c r="T321" s="227"/>
      <c r="AT321" s="228" t="s">
        <v>158</v>
      </c>
      <c r="AU321" s="228" t="s">
        <v>85</v>
      </c>
      <c r="AV321" s="12" t="s">
        <v>24</v>
      </c>
      <c r="AW321" s="12" t="s">
        <v>39</v>
      </c>
      <c r="AX321" s="12" t="s">
        <v>76</v>
      </c>
      <c r="AY321" s="228" t="s">
        <v>146</v>
      </c>
    </row>
    <row r="322" spans="2:65" s="12" customFormat="1" ht="13.5">
      <c r="B322" s="218"/>
      <c r="C322" s="219"/>
      <c r="D322" s="215" t="s">
        <v>158</v>
      </c>
      <c r="E322" s="220" t="s">
        <v>22</v>
      </c>
      <c r="F322" s="221" t="s">
        <v>689</v>
      </c>
      <c r="G322" s="219"/>
      <c r="H322" s="222" t="s">
        <v>22</v>
      </c>
      <c r="I322" s="223"/>
      <c r="J322" s="219"/>
      <c r="K322" s="219"/>
      <c r="L322" s="224"/>
      <c r="M322" s="225"/>
      <c r="N322" s="226"/>
      <c r="O322" s="226"/>
      <c r="P322" s="226"/>
      <c r="Q322" s="226"/>
      <c r="R322" s="226"/>
      <c r="S322" s="226"/>
      <c r="T322" s="227"/>
      <c r="AT322" s="228" t="s">
        <v>158</v>
      </c>
      <c r="AU322" s="228" t="s">
        <v>85</v>
      </c>
      <c r="AV322" s="12" t="s">
        <v>24</v>
      </c>
      <c r="AW322" s="12" t="s">
        <v>39</v>
      </c>
      <c r="AX322" s="12" t="s">
        <v>76</v>
      </c>
      <c r="AY322" s="228" t="s">
        <v>146</v>
      </c>
    </row>
    <row r="323" spans="2:65" s="13" customFormat="1" ht="13.5">
      <c r="B323" s="229"/>
      <c r="C323" s="230"/>
      <c r="D323" s="242" t="s">
        <v>158</v>
      </c>
      <c r="E323" s="252" t="s">
        <v>22</v>
      </c>
      <c r="F323" s="253" t="s">
        <v>179</v>
      </c>
      <c r="G323" s="230"/>
      <c r="H323" s="254">
        <v>5</v>
      </c>
      <c r="I323" s="234"/>
      <c r="J323" s="230"/>
      <c r="K323" s="230"/>
      <c r="L323" s="235"/>
      <c r="M323" s="236"/>
      <c r="N323" s="237"/>
      <c r="O323" s="237"/>
      <c r="P323" s="237"/>
      <c r="Q323" s="237"/>
      <c r="R323" s="237"/>
      <c r="S323" s="237"/>
      <c r="T323" s="238"/>
      <c r="AT323" s="239" t="s">
        <v>158</v>
      </c>
      <c r="AU323" s="239" t="s">
        <v>85</v>
      </c>
      <c r="AV323" s="13" t="s">
        <v>85</v>
      </c>
      <c r="AW323" s="13" t="s">
        <v>39</v>
      </c>
      <c r="AX323" s="13" t="s">
        <v>24</v>
      </c>
      <c r="AY323" s="239" t="s">
        <v>146</v>
      </c>
    </row>
    <row r="324" spans="2:65" s="1" customFormat="1" ht="22.5" customHeight="1">
      <c r="B324" s="42"/>
      <c r="C324" s="203" t="s">
        <v>557</v>
      </c>
      <c r="D324" s="203" t="s">
        <v>149</v>
      </c>
      <c r="E324" s="204" t="s">
        <v>691</v>
      </c>
      <c r="F324" s="205" t="s">
        <v>692</v>
      </c>
      <c r="G324" s="206" t="s">
        <v>152</v>
      </c>
      <c r="H324" s="207">
        <v>5</v>
      </c>
      <c r="I324" s="208"/>
      <c r="J324" s="209">
        <f>ROUND(I324*H324,2)</f>
        <v>0</v>
      </c>
      <c r="K324" s="205" t="s">
        <v>153</v>
      </c>
      <c r="L324" s="62"/>
      <c r="M324" s="210" t="s">
        <v>22</v>
      </c>
      <c r="N324" s="211" t="s">
        <v>47</v>
      </c>
      <c r="O324" s="43"/>
      <c r="P324" s="212">
        <f>O324*H324</f>
        <v>0</v>
      </c>
      <c r="Q324" s="212">
        <v>0</v>
      </c>
      <c r="R324" s="212">
        <f>Q324*H324</f>
        <v>0</v>
      </c>
      <c r="S324" s="212">
        <v>0.1</v>
      </c>
      <c r="T324" s="213">
        <f>S324*H324</f>
        <v>0.5</v>
      </c>
      <c r="AR324" s="25" t="s">
        <v>154</v>
      </c>
      <c r="AT324" s="25" t="s">
        <v>149</v>
      </c>
      <c r="AU324" s="25" t="s">
        <v>85</v>
      </c>
      <c r="AY324" s="25" t="s">
        <v>146</v>
      </c>
      <c r="BE324" s="214">
        <f>IF(N324="základní",J324,0)</f>
        <v>0</v>
      </c>
      <c r="BF324" s="214">
        <f>IF(N324="snížená",J324,0)</f>
        <v>0</v>
      </c>
      <c r="BG324" s="214">
        <f>IF(N324="zákl. přenesená",J324,0)</f>
        <v>0</v>
      </c>
      <c r="BH324" s="214">
        <f>IF(N324="sníž. přenesená",J324,0)</f>
        <v>0</v>
      </c>
      <c r="BI324" s="214">
        <f>IF(N324="nulová",J324,0)</f>
        <v>0</v>
      </c>
      <c r="BJ324" s="25" t="s">
        <v>24</v>
      </c>
      <c r="BK324" s="214">
        <f>ROUND(I324*H324,2)</f>
        <v>0</v>
      </c>
      <c r="BL324" s="25" t="s">
        <v>154</v>
      </c>
      <c r="BM324" s="25" t="s">
        <v>1194</v>
      </c>
    </row>
    <row r="325" spans="2:65" s="12" customFormat="1" ht="13.5">
      <c r="B325" s="218"/>
      <c r="C325" s="219"/>
      <c r="D325" s="215" t="s">
        <v>158</v>
      </c>
      <c r="E325" s="220" t="s">
        <v>22</v>
      </c>
      <c r="F325" s="221" t="s">
        <v>660</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2" customFormat="1" ht="13.5">
      <c r="B326" s="218"/>
      <c r="C326" s="219"/>
      <c r="D326" s="215" t="s">
        <v>158</v>
      </c>
      <c r="E326" s="220" t="s">
        <v>22</v>
      </c>
      <c r="F326" s="221" t="s">
        <v>1195</v>
      </c>
      <c r="G326" s="219"/>
      <c r="H326" s="222" t="s">
        <v>22</v>
      </c>
      <c r="I326" s="223"/>
      <c r="J326" s="219"/>
      <c r="K326" s="219"/>
      <c r="L326" s="224"/>
      <c r="M326" s="225"/>
      <c r="N326" s="226"/>
      <c r="O326" s="226"/>
      <c r="P326" s="226"/>
      <c r="Q326" s="226"/>
      <c r="R326" s="226"/>
      <c r="S326" s="226"/>
      <c r="T326" s="227"/>
      <c r="AT326" s="228" t="s">
        <v>158</v>
      </c>
      <c r="AU326" s="228" t="s">
        <v>85</v>
      </c>
      <c r="AV326" s="12" t="s">
        <v>24</v>
      </c>
      <c r="AW326" s="12" t="s">
        <v>39</v>
      </c>
      <c r="AX326" s="12" t="s">
        <v>76</v>
      </c>
      <c r="AY326" s="228" t="s">
        <v>146</v>
      </c>
    </row>
    <row r="327" spans="2:65" s="13" customFormat="1" ht="13.5">
      <c r="B327" s="229"/>
      <c r="C327" s="230"/>
      <c r="D327" s="242" t="s">
        <v>158</v>
      </c>
      <c r="E327" s="252" t="s">
        <v>22</v>
      </c>
      <c r="F327" s="253" t="s">
        <v>179</v>
      </c>
      <c r="G327" s="230"/>
      <c r="H327" s="254">
        <v>5</v>
      </c>
      <c r="I327" s="234"/>
      <c r="J327" s="230"/>
      <c r="K327" s="230"/>
      <c r="L327" s="235"/>
      <c r="M327" s="236"/>
      <c r="N327" s="237"/>
      <c r="O327" s="237"/>
      <c r="P327" s="237"/>
      <c r="Q327" s="237"/>
      <c r="R327" s="237"/>
      <c r="S327" s="237"/>
      <c r="T327" s="238"/>
      <c r="AT327" s="239" t="s">
        <v>158</v>
      </c>
      <c r="AU327" s="239" t="s">
        <v>85</v>
      </c>
      <c r="AV327" s="13" t="s">
        <v>85</v>
      </c>
      <c r="AW327" s="13" t="s">
        <v>39</v>
      </c>
      <c r="AX327" s="13" t="s">
        <v>24</v>
      </c>
      <c r="AY327" s="239" t="s">
        <v>146</v>
      </c>
    </row>
    <row r="328" spans="2:65" s="1" customFormat="1" ht="22.5" customHeight="1">
      <c r="B328" s="42"/>
      <c r="C328" s="203" t="s">
        <v>564</v>
      </c>
      <c r="D328" s="203" t="s">
        <v>149</v>
      </c>
      <c r="E328" s="204" t="s">
        <v>697</v>
      </c>
      <c r="F328" s="205" t="s">
        <v>698</v>
      </c>
      <c r="G328" s="206" t="s">
        <v>152</v>
      </c>
      <c r="H328" s="207">
        <v>5</v>
      </c>
      <c r="I328" s="208"/>
      <c r="J328" s="209">
        <f>ROUND(I328*H328,2)</f>
        <v>0</v>
      </c>
      <c r="K328" s="205" t="s">
        <v>153</v>
      </c>
      <c r="L328" s="62"/>
      <c r="M328" s="210" t="s">
        <v>22</v>
      </c>
      <c r="N328" s="211" t="s">
        <v>47</v>
      </c>
      <c r="O328" s="43"/>
      <c r="P328" s="212">
        <f>O328*H328</f>
        <v>0</v>
      </c>
      <c r="Q328" s="212">
        <v>0.42080000000000001</v>
      </c>
      <c r="R328" s="212">
        <f>Q328*H328</f>
        <v>2.1040000000000001</v>
      </c>
      <c r="S328" s="212">
        <v>0</v>
      </c>
      <c r="T328" s="213">
        <f>S328*H328</f>
        <v>0</v>
      </c>
      <c r="AR328" s="25" t="s">
        <v>154</v>
      </c>
      <c r="AT328" s="25" t="s">
        <v>149</v>
      </c>
      <c r="AU328" s="25" t="s">
        <v>85</v>
      </c>
      <c r="AY328" s="25" t="s">
        <v>146</v>
      </c>
      <c r="BE328" s="214">
        <f>IF(N328="základní",J328,0)</f>
        <v>0</v>
      </c>
      <c r="BF328" s="214">
        <f>IF(N328="snížená",J328,0)</f>
        <v>0</v>
      </c>
      <c r="BG328" s="214">
        <f>IF(N328="zákl. přenesená",J328,0)</f>
        <v>0</v>
      </c>
      <c r="BH328" s="214">
        <f>IF(N328="sníž. přenesená",J328,0)</f>
        <v>0</v>
      </c>
      <c r="BI328" s="214">
        <f>IF(N328="nulová",J328,0)</f>
        <v>0</v>
      </c>
      <c r="BJ328" s="25" t="s">
        <v>24</v>
      </c>
      <c r="BK328" s="214">
        <f>ROUND(I328*H328,2)</f>
        <v>0</v>
      </c>
      <c r="BL328" s="25" t="s">
        <v>154</v>
      </c>
      <c r="BM328" s="25" t="s">
        <v>1196</v>
      </c>
    </row>
    <row r="329" spans="2:65" s="1" customFormat="1" ht="108">
      <c r="B329" s="42"/>
      <c r="C329" s="64"/>
      <c r="D329" s="215" t="s">
        <v>156</v>
      </c>
      <c r="E329" s="64"/>
      <c r="F329" s="216" t="s">
        <v>700</v>
      </c>
      <c r="G329" s="64"/>
      <c r="H329" s="64"/>
      <c r="I329" s="173"/>
      <c r="J329" s="64"/>
      <c r="K329" s="64"/>
      <c r="L329" s="62"/>
      <c r="M329" s="217"/>
      <c r="N329" s="43"/>
      <c r="O329" s="43"/>
      <c r="P329" s="43"/>
      <c r="Q329" s="43"/>
      <c r="R329" s="43"/>
      <c r="S329" s="43"/>
      <c r="T329" s="79"/>
      <c r="AT329" s="25" t="s">
        <v>156</v>
      </c>
      <c r="AU329" s="25" t="s">
        <v>85</v>
      </c>
    </row>
    <row r="330" spans="2:65" s="12" customFormat="1" ht="13.5">
      <c r="B330" s="218"/>
      <c r="C330" s="219"/>
      <c r="D330" s="215" t="s">
        <v>158</v>
      </c>
      <c r="E330" s="220" t="s">
        <v>22</v>
      </c>
      <c r="F330" s="221" t="s">
        <v>660</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3" customFormat="1" ht="13.5">
      <c r="B331" s="229"/>
      <c r="C331" s="230"/>
      <c r="D331" s="242" t="s">
        <v>158</v>
      </c>
      <c r="E331" s="252" t="s">
        <v>22</v>
      </c>
      <c r="F331" s="253" t="s">
        <v>1197</v>
      </c>
      <c r="G331" s="230"/>
      <c r="H331" s="254">
        <v>5</v>
      </c>
      <c r="I331" s="234"/>
      <c r="J331" s="230"/>
      <c r="K331" s="230"/>
      <c r="L331" s="235"/>
      <c r="M331" s="236"/>
      <c r="N331" s="237"/>
      <c r="O331" s="237"/>
      <c r="P331" s="237"/>
      <c r="Q331" s="237"/>
      <c r="R331" s="237"/>
      <c r="S331" s="237"/>
      <c r="T331" s="238"/>
      <c r="AT331" s="239" t="s">
        <v>158</v>
      </c>
      <c r="AU331" s="239" t="s">
        <v>85</v>
      </c>
      <c r="AV331" s="13" t="s">
        <v>85</v>
      </c>
      <c r="AW331" s="13" t="s">
        <v>39</v>
      </c>
      <c r="AX331" s="13" t="s">
        <v>24</v>
      </c>
      <c r="AY331" s="239" t="s">
        <v>146</v>
      </c>
    </row>
    <row r="332" spans="2:65" s="1" customFormat="1" ht="31.5" customHeight="1">
      <c r="B332" s="42"/>
      <c r="C332" s="203" t="s">
        <v>542</v>
      </c>
      <c r="D332" s="203" t="s">
        <v>149</v>
      </c>
      <c r="E332" s="204" t="s">
        <v>703</v>
      </c>
      <c r="F332" s="205" t="s">
        <v>704</v>
      </c>
      <c r="G332" s="206" t="s">
        <v>152</v>
      </c>
      <c r="H332" s="207">
        <v>5</v>
      </c>
      <c r="I332" s="208"/>
      <c r="J332" s="209">
        <f>ROUND(I332*H332,2)</f>
        <v>0</v>
      </c>
      <c r="K332" s="205" t="s">
        <v>153</v>
      </c>
      <c r="L332" s="62"/>
      <c r="M332" s="210" t="s">
        <v>22</v>
      </c>
      <c r="N332" s="211" t="s">
        <v>47</v>
      </c>
      <c r="O332" s="43"/>
      <c r="P332" s="212">
        <f>O332*H332</f>
        <v>0</v>
      </c>
      <c r="Q332" s="212">
        <v>0.31108000000000002</v>
      </c>
      <c r="R332" s="212">
        <f>Q332*H332</f>
        <v>1.5554000000000001</v>
      </c>
      <c r="S332" s="212">
        <v>0</v>
      </c>
      <c r="T332" s="213">
        <f>S332*H332</f>
        <v>0</v>
      </c>
      <c r="AR332" s="25" t="s">
        <v>154</v>
      </c>
      <c r="AT332" s="25" t="s">
        <v>149</v>
      </c>
      <c r="AU332" s="25" t="s">
        <v>85</v>
      </c>
      <c r="AY332" s="25" t="s">
        <v>146</v>
      </c>
      <c r="BE332" s="214">
        <f>IF(N332="základní",J332,0)</f>
        <v>0</v>
      </c>
      <c r="BF332" s="214">
        <f>IF(N332="snížená",J332,0)</f>
        <v>0</v>
      </c>
      <c r="BG332" s="214">
        <f>IF(N332="zákl. přenesená",J332,0)</f>
        <v>0</v>
      </c>
      <c r="BH332" s="214">
        <f>IF(N332="sníž. přenesená",J332,0)</f>
        <v>0</v>
      </c>
      <c r="BI332" s="214">
        <f>IF(N332="nulová",J332,0)</f>
        <v>0</v>
      </c>
      <c r="BJ332" s="25" t="s">
        <v>24</v>
      </c>
      <c r="BK332" s="214">
        <f>ROUND(I332*H332,2)</f>
        <v>0</v>
      </c>
      <c r="BL332" s="25" t="s">
        <v>154</v>
      </c>
      <c r="BM332" s="25" t="s">
        <v>1198</v>
      </c>
    </row>
    <row r="333" spans="2:65" s="1" customFormat="1" ht="108">
      <c r="B333" s="42"/>
      <c r="C333" s="64"/>
      <c r="D333" s="215" t="s">
        <v>156</v>
      </c>
      <c r="E333" s="64"/>
      <c r="F333" s="216" t="s">
        <v>700</v>
      </c>
      <c r="G333" s="64"/>
      <c r="H333" s="64"/>
      <c r="I333" s="173"/>
      <c r="J333" s="64"/>
      <c r="K333" s="64"/>
      <c r="L333" s="62"/>
      <c r="M333" s="217"/>
      <c r="N333" s="43"/>
      <c r="O333" s="43"/>
      <c r="P333" s="43"/>
      <c r="Q333" s="43"/>
      <c r="R333" s="43"/>
      <c r="S333" s="43"/>
      <c r="T333" s="79"/>
      <c r="AT333" s="25" t="s">
        <v>156</v>
      </c>
      <c r="AU333" s="25" t="s">
        <v>85</v>
      </c>
    </row>
    <row r="334" spans="2:65" s="12" customFormat="1" ht="13.5">
      <c r="B334" s="218"/>
      <c r="C334" s="219"/>
      <c r="D334" s="215" t="s">
        <v>158</v>
      </c>
      <c r="E334" s="220" t="s">
        <v>22</v>
      </c>
      <c r="F334" s="221" t="s">
        <v>660</v>
      </c>
      <c r="G334" s="219"/>
      <c r="H334" s="222" t="s">
        <v>22</v>
      </c>
      <c r="I334" s="223"/>
      <c r="J334" s="219"/>
      <c r="K334" s="219"/>
      <c r="L334" s="224"/>
      <c r="M334" s="225"/>
      <c r="N334" s="226"/>
      <c r="O334" s="226"/>
      <c r="P334" s="226"/>
      <c r="Q334" s="226"/>
      <c r="R334" s="226"/>
      <c r="S334" s="226"/>
      <c r="T334" s="227"/>
      <c r="AT334" s="228" t="s">
        <v>158</v>
      </c>
      <c r="AU334" s="228" t="s">
        <v>85</v>
      </c>
      <c r="AV334" s="12" t="s">
        <v>24</v>
      </c>
      <c r="AW334" s="12" t="s">
        <v>39</v>
      </c>
      <c r="AX334" s="12" t="s">
        <v>76</v>
      </c>
      <c r="AY334" s="228" t="s">
        <v>146</v>
      </c>
    </row>
    <row r="335" spans="2:65" s="13" customFormat="1" ht="13.5">
      <c r="B335" s="229"/>
      <c r="C335" s="230"/>
      <c r="D335" s="215" t="s">
        <v>158</v>
      </c>
      <c r="E335" s="231" t="s">
        <v>22</v>
      </c>
      <c r="F335" s="232" t="s">
        <v>1199</v>
      </c>
      <c r="G335" s="230"/>
      <c r="H335" s="233">
        <v>5</v>
      </c>
      <c r="I335" s="234"/>
      <c r="J335" s="230"/>
      <c r="K335" s="230"/>
      <c r="L335" s="235"/>
      <c r="M335" s="236"/>
      <c r="N335" s="237"/>
      <c r="O335" s="237"/>
      <c r="P335" s="237"/>
      <c r="Q335" s="237"/>
      <c r="R335" s="237"/>
      <c r="S335" s="237"/>
      <c r="T335" s="238"/>
      <c r="AT335" s="239" t="s">
        <v>158</v>
      </c>
      <c r="AU335" s="239" t="s">
        <v>85</v>
      </c>
      <c r="AV335" s="13" t="s">
        <v>85</v>
      </c>
      <c r="AW335" s="13" t="s">
        <v>39</v>
      </c>
      <c r="AX335" s="13" t="s">
        <v>24</v>
      </c>
      <c r="AY335" s="239" t="s">
        <v>146</v>
      </c>
    </row>
    <row r="336" spans="2:65" s="11" customFormat="1" ht="29.85" customHeight="1">
      <c r="B336" s="186"/>
      <c r="C336" s="187"/>
      <c r="D336" s="200" t="s">
        <v>75</v>
      </c>
      <c r="E336" s="201" t="s">
        <v>147</v>
      </c>
      <c r="F336" s="201" t="s">
        <v>148</v>
      </c>
      <c r="G336" s="187"/>
      <c r="H336" s="187"/>
      <c r="I336" s="190"/>
      <c r="J336" s="202">
        <f>BK336</f>
        <v>0</v>
      </c>
      <c r="K336" s="187"/>
      <c r="L336" s="192"/>
      <c r="M336" s="193"/>
      <c r="N336" s="194"/>
      <c r="O336" s="194"/>
      <c r="P336" s="195">
        <f>SUM(P337:P373)</f>
        <v>0</v>
      </c>
      <c r="Q336" s="194"/>
      <c r="R336" s="195">
        <f>SUM(R337:R373)</f>
        <v>90.116388427000004</v>
      </c>
      <c r="S336" s="194"/>
      <c r="T336" s="196">
        <f>SUM(T337:T373)</f>
        <v>0</v>
      </c>
      <c r="AR336" s="197" t="s">
        <v>24</v>
      </c>
      <c r="AT336" s="198" t="s">
        <v>75</v>
      </c>
      <c r="AU336" s="198" t="s">
        <v>24</v>
      </c>
      <c r="AY336" s="197" t="s">
        <v>146</v>
      </c>
      <c r="BK336" s="199">
        <f>SUM(BK337:BK373)</f>
        <v>0</v>
      </c>
    </row>
    <row r="337" spans="2:65" s="1" customFormat="1" ht="22.5" customHeight="1">
      <c r="B337" s="42"/>
      <c r="C337" s="203" t="s">
        <v>576</v>
      </c>
      <c r="D337" s="203" t="s">
        <v>149</v>
      </c>
      <c r="E337" s="204" t="s">
        <v>1200</v>
      </c>
      <c r="F337" s="205" t="s">
        <v>1201</v>
      </c>
      <c r="G337" s="206" t="s">
        <v>152</v>
      </c>
      <c r="H337" s="207">
        <v>18</v>
      </c>
      <c r="I337" s="208"/>
      <c r="J337" s="209">
        <f>ROUND(I337*H337,2)</f>
        <v>0</v>
      </c>
      <c r="K337" s="205" t="s">
        <v>22</v>
      </c>
      <c r="L337" s="62"/>
      <c r="M337" s="210" t="s">
        <v>22</v>
      </c>
      <c r="N337" s="211" t="s">
        <v>47</v>
      </c>
      <c r="O337" s="43"/>
      <c r="P337" s="212">
        <f>O337*H337</f>
        <v>0</v>
      </c>
      <c r="Q337" s="212">
        <v>0</v>
      </c>
      <c r="R337" s="212">
        <f>Q337*H337</f>
        <v>0</v>
      </c>
      <c r="S337" s="212">
        <v>0</v>
      </c>
      <c r="T337" s="213">
        <f>S337*H337</f>
        <v>0</v>
      </c>
      <c r="AR337" s="25" t="s">
        <v>154</v>
      </c>
      <c r="AT337" s="25" t="s">
        <v>149</v>
      </c>
      <c r="AU337" s="25" t="s">
        <v>85</v>
      </c>
      <c r="AY337" s="25" t="s">
        <v>146</v>
      </c>
      <c r="BE337" s="214">
        <f>IF(N337="základní",J337,0)</f>
        <v>0</v>
      </c>
      <c r="BF337" s="214">
        <f>IF(N337="snížená",J337,0)</f>
        <v>0</v>
      </c>
      <c r="BG337" s="214">
        <f>IF(N337="zákl. přenesená",J337,0)</f>
        <v>0</v>
      </c>
      <c r="BH337" s="214">
        <f>IF(N337="sníž. přenesená",J337,0)</f>
        <v>0</v>
      </c>
      <c r="BI337" s="214">
        <f>IF(N337="nulová",J337,0)</f>
        <v>0</v>
      </c>
      <c r="BJ337" s="25" t="s">
        <v>24</v>
      </c>
      <c r="BK337" s="214">
        <f>ROUND(I337*H337,2)</f>
        <v>0</v>
      </c>
      <c r="BL337" s="25" t="s">
        <v>154</v>
      </c>
      <c r="BM337" s="25" t="s">
        <v>1202</v>
      </c>
    </row>
    <row r="338" spans="2:65" s="12" customFormat="1" ht="13.5">
      <c r="B338" s="218"/>
      <c r="C338" s="219"/>
      <c r="D338" s="215" t="s">
        <v>158</v>
      </c>
      <c r="E338" s="220" t="s">
        <v>22</v>
      </c>
      <c r="F338" s="221" t="s">
        <v>660</v>
      </c>
      <c r="G338" s="219"/>
      <c r="H338" s="222" t="s">
        <v>22</v>
      </c>
      <c r="I338" s="223"/>
      <c r="J338" s="219"/>
      <c r="K338" s="219"/>
      <c r="L338" s="224"/>
      <c r="M338" s="225"/>
      <c r="N338" s="226"/>
      <c r="O338" s="226"/>
      <c r="P338" s="226"/>
      <c r="Q338" s="226"/>
      <c r="R338" s="226"/>
      <c r="S338" s="226"/>
      <c r="T338" s="227"/>
      <c r="AT338" s="228" t="s">
        <v>158</v>
      </c>
      <c r="AU338" s="228" t="s">
        <v>85</v>
      </c>
      <c r="AV338" s="12" t="s">
        <v>24</v>
      </c>
      <c r="AW338" s="12" t="s">
        <v>39</v>
      </c>
      <c r="AX338" s="12" t="s">
        <v>76</v>
      </c>
      <c r="AY338" s="228" t="s">
        <v>146</v>
      </c>
    </row>
    <row r="339" spans="2:65" s="13" customFormat="1" ht="13.5">
      <c r="B339" s="229"/>
      <c r="C339" s="230"/>
      <c r="D339" s="242" t="s">
        <v>158</v>
      </c>
      <c r="E339" s="252" t="s">
        <v>22</v>
      </c>
      <c r="F339" s="253" t="s">
        <v>1203</v>
      </c>
      <c r="G339" s="230"/>
      <c r="H339" s="254">
        <v>18</v>
      </c>
      <c r="I339" s="234"/>
      <c r="J339" s="230"/>
      <c r="K339" s="230"/>
      <c r="L339" s="235"/>
      <c r="M339" s="236"/>
      <c r="N339" s="237"/>
      <c r="O339" s="237"/>
      <c r="P339" s="237"/>
      <c r="Q339" s="237"/>
      <c r="R339" s="237"/>
      <c r="S339" s="237"/>
      <c r="T339" s="238"/>
      <c r="AT339" s="239" t="s">
        <v>158</v>
      </c>
      <c r="AU339" s="239" t="s">
        <v>85</v>
      </c>
      <c r="AV339" s="13" t="s">
        <v>85</v>
      </c>
      <c r="AW339" s="13" t="s">
        <v>39</v>
      </c>
      <c r="AX339" s="13" t="s">
        <v>24</v>
      </c>
      <c r="AY339" s="239" t="s">
        <v>146</v>
      </c>
    </row>
    <row r="340" spans="2:65" s="1" customFormat="1" ht="44.25" customHeight="1">
      <c r="B340" s="42"/>
      <c r="C340" s="203" t="s">
        <v>584</v>
      </c>
      <c r="D340" s="203" t="s">
        <v>149</v>
      </c>
      <c r="E340" s="204" t="s">
        <v>1204</v>
      </c>
      <c r="F340" s="205" t="s">
        <v>1205</v>
      </c>
      <c r="G340" s="206" t="s">
        <v>527</v>
      </c>
      <c r="H340" s="207">
        <v>148</v>
      </c>
      <c r="I340" s="208"/>
      <c r="J340" s="209">
        <f>ROUND(I340*H340,2)</f>
        <v>0</v>
      </c>
      <c r="K340" s="205" t="s">
        <v>153</v>
      </c>
      <c r="L340" s="62"/>
      <c r="M340" s="210" t="s">
        <v>22</v>
      </c>
      <c r="N340" s="211" t="s">
        <v>47</v>
      </c>
      <c r="O340" s="43"/>
      <c r="P340" s="212">
        <f>O340*H340</f>
        <v>0</v>
      </c>
      <c r="Q340" s="212">
        <v>0.10988199999999999</v>
      </c>
      <c r="R340" s="212">
        <f>Q340*H340</f>
        <v>16.262536000000001</v>
      </c>
      <c r="S340" s="212">
        <v>0</v>
      </c>
      <c r="T340" s="213">
        <f>S340*H340</f>
        <v>0</v>
      </c>
      <c r="AR340" s="25" t="s">
        <v>154</v>
      </c>
      <c r="AT340" s="25" t="s">
        <v>149</v>
      </c>
      <c r="AU340" s="25" t="s">
        <v>85</v>
      </c>
      <c r="AY340" s="25" t="s">
        <v>146</v>
      </c>
      <c r="BE340" s="214">
        <f>IF(N340="základní",J340,0)</f>
        <v>0</v>
      </c>
      <c r="BF340" s="214">
        <f>IF(N340="snížená",J340,0)</f>
        <v>0</v>
      </c>
      <c r="BG340" s="214">
        <f>IF(N340="zákl. přenesená",J340,0)</f>
        <v>0</v>
      </c>
      <c r="BH340" s="214">
        <f>IF(N340="sníž. přenesená",J340,0)</f>
        <v>0</v>
      </c>
      <c r="BI340" s="214">
        <f>IF(N340="nulová",J340,0)</f>
        <v>0</v>
      </c>
      <c r="BJ340" s="25" t="s">
        <v>24</v>
      </c>
      <c r="BK340" s="214">
        <f>ROUND(I340*H340,2)</f>
        <v>0</v>
      </c>
      <c r="BL340" s="25" t="s">
        <v>154</v>
      </c>
      <c r="BM340" s="25" t="s">
        <v>1206</v>
      </c>
    </row>
    <row r="341" spans="2:65" s="1" customFormat="1" ht="135">
      <c r="B341" s="42"/>
      <c r="C341" s="64"/>
      <c r="D341" s="215" t="s">
        <v>156</v>
      </c>
      <c r="E341" s="64"/>
      <c r="F341" s="216" t="s">
        <v>1207</v>
      </c>
      <c r="G341" s="64"/>
      <c r="H341" s="64"/>
      <c r="I341" s="173"/>
      <c r="J341" s="64"/>
      <c r="K341" s="64"/>
      <c r="L341" s="62"/>
      <c r="M341" s="217"/>
      <c r="N341" s="43"/>
      <c r="O341" s="43"/>
      <c r="P341" s="43"/>
      <c r="Q341" s="43"/>
      <c r="R341" s="43"/>
      <c r="S341" s="43"/>
      <c r="T341" s="79"/>
      <c r="AT341" s="25" t="s">
        <v>156</v>
      </c>
      <c r="AU341" s="25" t="s">
        <v>85</v>
      </c>
    </row>
    <row r="342" spans="2:65" s="12" customFormat="1" ht="13.5">
      <c r="B342" s="218"/>
      <c r="C342" s="219"/>
      <c r="D342" s="215" t="s">
        <v>158</v>
      </c>
      <c r="E342" s="220" t="s">
        <v>22</v>
      </c>
      <c r="F342" s="221" t="s">
        <v>660</v>
      </c>
      <c r="G342" s="219"/>
      <c r="H342" s="222" t="s">
        <v>22</v>
      </c>
      <c r="I342" s="223"/>
      <c r="J342" s="219"/>
      <c r="K342" s="219"/>
      <c r="L342" s="224"/>
      <c r="M342" s="225"/>
      <c r="N342" s="226"/>
      <c r="O342" s="226"/>
      <c r="P342" s="226"/>
      <c r="Q342" s="226"/>
      <c r="R342" s="226"/>
      <c r="S342" s="226"/>
      <c r="T342" s="227"/>
      <c r="AT342" s="228" t="s">
        <v>158</v>
      </c>
      <c r="AU342" s="228" t="s">
        <v>85</v>
      </c>
      <c r="AV342" s="12" t="s">
        <v>24</v>
      </c>
      <c r="AW342" s="12" t="s">
        <v>39</v>
      </c>
      <c r="AX342" s="12" t="s">
        <v>76</v>
      </c>
      <c r="AY342" s="228" t="s">
        <v>146</v>
      </c>
    </row>
    <row r="343" spans="2:65" s="13" customFormat="1" ht="13.5">
      <c r="B343" s="229"/>
      <c r="C343" s="230"/>
      <c r="D343" s="242" t="s">
        <v>158</v>
      </c>
      <c r="E343" s="252" t="s">
        <v>22</v>
      </c>
      <c r="F343" s="253" t="s">
        <v>1208</v>
      </c>
      <c r="G343" s="230"/>
      <c r="H343" s="254">
        <v>148</v>
      </c>
      <c r="I343" s="234"/>
      <c r="J343" s="230"/>
      <c r="K343" s="230"/>
      <c r="L343" s="235"/>
      <c r="M343" s="236"/>
      <c r="N343" s="237"/>
      <c r="O343" s="237"/>
      <c r="P343" s="237"/>
      <c r="Q343" s="237"/>
      <c r="R343" s="237"/>
      <c r="S343" s="237"/>
      <c r="T343" s="238"/>
      <c r="AT343" s="239" t="s">
        <v>158</v>
      </c>
      <c r="AU343" s="239" t="s">
        <v>85</v>
      </c>
      <c r="AV343" s="13" t="s">
        <v>85</v>
      </c>
      <c r="AW343" s="13" t="s">
        <v>39</v>
      </c>
      <c r="AX343" s="13" t="s">
        <v>24</v>
      </c>
      <c r="AY343" s="239" t="s">
        <v>146</v>
      </c>
    </row>
    <row r="344" spans="2:65" s="1" customFormat="1" ht="22.5" customHeight="1">
      <c r="B344" s="42"/>
      <c r="C344" s="263" t="s">
        <v>591</v>
      </c>
      <c r="D344" s="263" t="s">
        <v>411</v>
      </c>
      <c r="E344" s="264" t="s">
        <v>1209</v>
      </c>
      <c r="F344" s="265" t="s">
        <v>1210</v>
      </c>
      <c r="G344" s="266" t="s">
        <v>264</v>
      </c>
      <c r="H344" s="267">
        <v>9.1839999999999993</v>
      </c>
      <c r="I344" s="268"/>
      <c r="J344" s="269">
        <f>ROUND(I344*H344,2)</f>
        <v>0</v>
      </c>
      <c r="K344" s="265" t="s">
        <v>22</v>
      </c>
      <c r="L344" s="270"/>
      <c r="M344" s="271" t="s">
        <v>22</v>
      </c>
      <c r="N344" s="272" t="s">
        <v>47</v>
      </c>
      <c r="O344" s="43"/>
      <c r="P344" s="212">
        <f>O344*H344</f>
        <v>0</v>
      </c>
      <c r="Q344" s="212">
        <v>1</v>
      </c>
      <c r="R344" s="212">
        <f>Q344*H344</f>
        <v>9.1839999999999993</v>
      </c>
      <c r="S344" s="212">
        <v>0</v>
      </c>
      <c r="T344" s="213">
        <f>S344*H344</f>
        <v>0</v>
      </c>
      <c r="AR344" s="25" t="s">
        <v>193</v>
      </c>
      <c r="AT344" s="25" t="s">
        <v>411</v>
      </c>
      <c r="AU344" s="25" t="s">
        <v>85</v>
      </c>
      <c r="AY344" s="25" t="s">
        <v>146</v>
      </c>
      <c r="BE344" s="214">
        <f>IF(N344="základní",J344,0)</f>
        <v>0</v>
      </c>
      <c r="BF344" s="214">
        <f>IF(N344="snížená",J344,0)</f>
        <v>0</v>
      </c>
      <c r="BG344" s="214">
        <f>IF(N344="zákl. přenesená",J344,0)</f>
        <v>0</v>
      </c>
      <c r="BH344" s="214">
        <f>IF(N344="sníž. přenesená",J344,0)</f>
        <v>0</v>
      </c>
      <c r="BI344" s="214">
        <f>IF(N344="nulová",J344,0)</f>
        <v>0</v>
      </c>
      <c r="BJ344" s="25" t="s">
        <v>24</v>
      </c>
      <c r="BK344" s="214">
        <f>ROUND(I344*H344,2)</f>
        <v>0</v>
      </c>
      <c r="BL344" s="25" t="s">
        <v>154</v>
      </c>
      <c r="BM344" s="25" t="s">
        <v>1211</v>
      </c>
    </row>
    <row r="345" spans="2:65" s="1" customFormat="1" ht="54">
      <c r="B345" s="42"/>
      <c r="C345" s="64"/>
      <c r="D345" s="215" t="s">
        <v>166</v>
      </c>
      <c r="E345" s="64"/>
      <c r="F345" s="216" t="s">
        <v>1212</v>
      </c>
      <c r="G345" s="64"/>
      <c r="H345" s="64"/>
      <c r="I345" s="173"/>
      <c r="J345" s="64"/>
      <c r="K345" s="64"/>
      <c r="L345" s="62"/>
      <c r="M345" s="217"/>
      <c r="N345" s="43"/>
      <c r="O345" s="43"/>
      <c r="P345" s="43"/>
      <c r="Q345" s="43"/>
      <c r="R345" s="43"/>
      <c r="S345" s="43"/>
      <c r="T345" s="79"/>
      <c r="AT345" s="25" t="s">
        <v>166</v>
      </c>
      <c r="AU345" s="25" t="s">
        <v>85</v>
      </c>
    </row>
    <row r="346" spans="2:65" s="12" customFormat="1" ht="13.5">
      <c r="B346" s="218"/>
      <c r="C346" s="219"/>
      <c r="D346" s="215" t="s">
        <v>158</v>
      </c>
      <c r="E346" s="220" t="s">
        <v>22</v>
      </c>
      <c r="F346" s="221" t="s">
        <v>1213</v>
      </c>
      <c r="G346" s="219"/>
      <c r="H346" s="222" t="s">
        <v>22</v>
      </c>
      <c r="I346" s="223"/>
      <c r="J346" s="219"/>
      <c r="K346" s="219"/>
      <c r="L346" s="224"/>
      <c r="M346" s="225"/>
      <c r="N346" s="226"/>
      <c r="O346" s="226"/>
      <c r="P346" s="226"/>
      <c r="Q346" s="226"/>
      <c r="R346" s="226"/>
      <c r="S346" s="226"/>
      <c r="T346" s="227"/>
      <c r="AT346" s="228" t="s">
        <v>158</v>
      </c>
      <c r="AU346" s="228" t="s">
        <v>85</v>
      </c>
      <c r="AV346" s="12" t="s">
        <v>24</v>
      </c>
      <c r="AW346" s="12" t="s">
        <v>39</v>
      </c>
      <c r="AX346" s="12" t="s">
        <v>76</v>
      </c>
      <c r="AY346" s="228" t="s">
        <v>146</v>
      </c>
    </row>
    <row r="347" spans="2:65" s="13" customFormat="1" ht="13.5">
      <c r="B347" s="229"/>
      <c r="C347" s="230"/>
      <c r="D347" s="215" t="s">
        <v>158</v>
      </c>
      <c r="E347" s="231" t="s">
        <v>22</v>
      </c>
      <c r="F347" s="232" t="s">
        <v>1214</v>
      </c>
      <c r="G347" s="230"/>
      <c r="H347" s="233">
        <v>9.093</v>
      </c>
      <c r="I347" s="234"/>
      <c r="J347" s="230"/>
      <c r="K347" s="230"/>
      <c r="L347" s="235"/>
      <c r="M347" s="236"/>
      <c r="N347" s="237"/>
      <c r="O347" s="237"/>
      <c r="P347" s="237"/>
      <c r="Q347" s="237"/>
      <c r="R347" s="237"/>
      <c r="S347" s="237"/>
      <c r="T347" s="238"/>
      <c r="AT347" s="239" t="s">
        <v>158</v>
      </c>
      <c r="AU347" s="239" t="s">
        <v>85</v>
      </c>
      <c r="AV347" s="13" t="s">
        <v>85</v>
      </c>
      <c r="AW347" s="13" t="s">
        <v>39</v>
      </c>
      <c r="AX347" s="13" t="s">
        <v>76</v>
      </c>
      <c r="AY347" s="239" t="s">
        <v>146</v>
      </c>
    </row>
    <row r="348" spans="2:65" s="13" customFormat="1" ht="13.5">
      <c r="B348" s="229"/>
      <c r="C348" s="230"/>
      <c r="D348" s="242" t="s">
        <v>158</v>
      </c>
      <c r="E348" s="252" t="s">
        <v>22</v>
      </c>
      <c r="F348" s="253" t="s">
        <v>1215</v>
      </c>
      <c r="G348" s="230"/>
      <c r="H348" s="254">
        <v>9.1839999999999993</v>
      </c>
      <c r="I348" s="234"/>
      <c r="J348" s="230"/>
      <c r="K348" s="230"/>
      <c r="L348" s="235"/>
      <c r="M348" s="236"/>
      <c r="N348" s="237"/>
      <c r="O348" s="237"/>
      <c r="P348" s="237"/>
      <c r="Q348" s="237"/>
      <c r="R348" s="237"/>
      <c r="S348" s="237"/>
      <c r="T348" s="238"/>
      <c r="AT348" s="239" t="s">
        <v>158</v>
      </c>
      <c r="AU348" s="239" t="s">
        <v>85</v>
      </c>
      <c r="AV348" s="13" t="s">
        <v>85</v>
      </c>
      <c r="AW348" s="13" t="s">
        <v>39</v>
      </c>
      <c r="AX348" s="13" t="s">
        <v>24</v>
      </c>
      <c r="AY348" s="239" t="s">
        <v>146</v>
      </c>
    </row>
    <row r="349" spans="2:65" s="1" customFormat="1" ht="44.25" customHeight="1">
      <c r="B349" s="42"/>
      <c r="C349" s="203" t="s">
        <v>597</v>
      </c>
      <c r="D349" s="203" t="s">
        <v>149</v>
      </c>
      <c r="E349" s="204" t="s">
        <v>738</v>
      </c>
      <c r="F349" s="205" t="s">
        <v>739</v>
      </c>
      <c r="G349" s="206" t="s">
        <v>527</v>
      </c>
      <c r="H349" s="207">
        <v>141.6</v>
      </c>
      <c r="I349" s="208"/>
      <c r="J349" s="209">
        <f>ROUND(I349*H349,2)</f>
        <v>0</v>
      </c>
      <c r="K349" s="205" t="s">
        <v>153</v>
      </c>
      <c r="L349" s="62"/>
      <c r="M349" s="210" t="s">
        <v>22</v>
      </c>
      <c r="N349" s="211" t="s">
        <v>47</v>
      </c>
      <c r="O349" s="43"/>
      <c r="P349" s="212">
        <f>O349*H349</f>
        <v>0</v>
      </c>
      <c r="Q349" s="212">
        <v>0.15539952000000001</v>
      </c>
      <c r="R349" s="212">
        <f>Q349*H349</f>
        <v>22.004572032000002</v>
      </c>
      <c r="S349" s="212">
        <v>0</v>
      </c>
      <c r="T349" s="213">
        <f>S349*H349</f>
        <v>0</v>
      </c>
      <c r="AR349" s="25" t="s">
        <v>154</v>
      </c>
      <c r="AT349" s="25" t="s">
        <v>149</v>
      </c>
      <c r="AU349" s="25" t="s">
        <v>85</v>
      </c>
      <c r="AY349" s="25" t="s">
        <v>146</v>
      </c>
      <c r="BE349" s="214">
        <f>IF(N349="základní",J349,0)</f>
        <v>0</v>
      </c>
      <c r="BF349" s="214">
        <f>IF(N349="snížená",J349,0)</f>
        <v>0</v>
      </c>
      <c r="BG349" s="214">
        <f>IF(N349="zákl. přenesená",J349,0)</f>
        <v>0</v>
      </c>
      <c r="BH349" s="214">
        <f>IF(N349="sníž. přenesená",J349,0)</f>
        <v>0</v>
      </c>
      <c r="BI349" s="214">
        <f>IF(N349="nulová",J349,0)</f>
        <v>0</v>
      </c>
      <c r="BJ349" s="25" t="s">
        <v>24</v>
      </c>
      <c r="BK349" s="214">
        <f>ROUND(I349*H349,2)</f>
        <v>0</v>
      </c>
      <c r="BL349" s="25" t="s">
        <v>154</v>
      </c>
      <c r="BM349" s="25" t="s">
        <v>1216</v>
      </c>
    </row>
    <row r="350" spans="2:65" s="1" customFormat="1" ht="94.5">
      <c r="B350" s="42"/>
      <c r="C350" s="64"/>
      <c r="D350" s="215" t="s">
        <v>156</v>
      </c>
      <c r="E350" s="64"/>
      <c r="F350" s="216" t="s">
        <v>741</v>
      </c>
      <c r="G350" s="64"/>
      <c r="H350" s="64"/>
      <c r="I350" s="173"/>
      <c r="J350" s="64"/>
      <c r="K350" s="64"/>
      <c r="L350" s="62"/>
      <c r="M350" s="217"/>
      <c r="N350" s="43"/>
      <c r="O350" s="43"/>
      <c r="P350" s="43"/>
      <c r="Q350" s="43"/>
      <c r="R350" s="43"/>
      <c r="S350" s="43"/>
      <c r="T350" s="79"/>
      <c r="AT350" s="25" t="s">
        <v>156</v>
      </c>
      <c r="AU350" s="25" t="s">
        <v>85</v>
      </c>
    </row>
    <row r="351" spans="2:65" s="12" customFormat="1" ht="13.5">
      <c r="B351" s="218"/>
      <c r="C351" s="219"/>
      <c r="D351" s="215" t="s">
        <v>158</v>
      </c>
      <c r="E351" s="220" t="s">
        <v>22</v>
      </c>
      <c r="F351" s="221" t="s">
        <v>405</v>
      </c>
      <c r="G351" s="219"/>
      <c r="H351" s="222" t="s">
        <v>22</v>
      </c>
      <c r="I351" s="223"/>
      <c r="J351" s="219"/>
      <c r="K351" s="219"/>
      <c r="L351" s="224"/>
      <c r="M351" s="225"/>
      <c r="N351" s="226"/>
      <c r="O351" s="226"/>
      <c r="P351" s="226"/>
      <c r="Q351" s="226"/>
      <c r="R351" s="226"/>
      <c r="S351" s="226"/>
      <c r="T351" s="227"/>
      <c r="AT351" s="228" t="s">
        <v>158</v>
      </c>
      <c r="AU351" s="228" t="s">
        <v>85</v>
      </c>
      <c r="AV351" s="12" t="s">
        <v>24</v>
      </c>
      <c r="AW351" s="12" t="s">
        <v>39</v>
      </c>
      <c r="AX351" s="12" t="s">
        <v>76</v>
      </c>
      <c r="AY351" s="228" t="s">
        <v>146</v>
      </c>
    </row>
    <row r="352" spans="2:65" s="13" customFormat="1" ht="13.5">
      <c r="B352" s="229"/>
      <c r="C352" s="230"/>
      <c r="D352" s="215" t="s">
        <v>158</v>
      </c>
      <c r="E352" s="231" t="s">
        <v>22</v>
      </c>
      <c r="F352" s="232" t="s">
        <v>1217</v>
      </c>
      <c r="G352" s="230"/>
      <c r="H352" s="233">
        <v>84</v>
      </c>
      <c r="I352" s="234"/>
      <c r="J352" s="230"/>
      <c r="K352" s="230"/>
      <c r="L352" s="235"/>
      <c r="M352" s="236"/>
      <c r="N352" s="237"/>
      <c r="O352" s="237"/>
      <c r="P352" s="237"/>
      <c r="Q352" s="237"/>
      <c r="R352" s="237"/>
      <c r="S352" s="237"/>
      <c r="T352" s="238"/>
      <c r="AT352" s="239" t="s">
        <v>158</v>
      </c>
      <c r="AU352" s="239" t="s">
        <v>85</v>
      </c>
      <c r="AV352" s="13" t="s">
        <v>85</v>
      </c>
      <c r="AW352" s="13" t="s">
        <v>39</v>
      </c>
      <c r="AX352" s="13" t="s">
        <v>76</v>
      </c>
      <c r="AY352" s="239" t="s">
        <v>146</v>
      </c>
    </row>
    <row r="353" spans="2:65" s="13" customFormat="1" ht="13.5">
      <c r="B353" s="229"/>
      <c r="C353" s="230"/>
      <c r="D353" s="215" t="s">
        <v>158</v>
      </c>
      <c r="E353" s="231" t="s">
        <v>22</v>
      </c>
      <c r="F353" s="232" t="s">
        <v>1218</v>
      </c>
      <c r="G353" s="230"/>
      <c r="H353" s="233">
        <v>57.6</v>
      </c>
      <c r="I353" s="234"/>
      <c r="J353" s="230"/>
      <c r="K353" s="230"/>
      <c r="L353" s="235"/>
      <c r="M353" s="236"/>
      <c r="N353" s="237"/>
      <c r="O353" s="237"/>
      <c r="P353" s="237"/>
      <c r="Q353" s="237"/>
      <c r="R353" s="237"/>
      <c r="S353" s="237"/>
      <c r="T353" s="238"/>
      <c r="AT353" s="239" t="s">
        <v>158</v>
      </c>
      <c r="AU353" s="239" t="s">
        <v>85</v>
      </c>
      <c r="AV353" s="13" t="s">
        <v>85</v>
      </c>
      <c r="AW353" s="13" t="s">
        <v>39</v>
      </c>
      <c r="AX353" s="13" t="s">
        <v>76</v>
      </c>
      <c r="AY353" s="239" t="s">
        <v>146</v>
      </c>
    </row>
    <row r="354" spans="2:65" s="14" customFormat="1" ht="13.5">
      <c r="B354" s="240"/>
      <c r="C354" s="241"/>
      <c r="D354" s="242" t="s">
        <v>158</v>
      </c>
      <c r="E354" s="243" t="s">
        <v>22</v>
      </c>
      <c r="F354" s="244" t="s">
        <v>162</v>
      </c>
      <c r="G354" s="241"/>
      <c r="H354" s="245">
        <v>141.6</v>
      </c>
      <c r="I354" s="246"/>
      <c r="J354" s="241"/>
      <c r="K354" s="241"/>
      <c r="L354" s="247"/>
      <c r="M354" s="248"/>
      <c r="N354" s="249"/>
      <c r="O354" s="249"/>
      <c r="P354" s="249"/>
      <c r="Q354" s="249"/>
      <c r="R354" s="249"/>
      <c r="S354" s="249"/>
      <c r="T354" s="250"/>
      <c r="AT354" s="251" t="s">
        <v>158</v>
      </c>
      <c r="AU354" s="251" t="s">
        <v>85</v>
      </c>
      <c r="AV354" s="14" t="s">
        <v>154</v>
      </c>
      <c r="AW354" s="14" t="s">
        <v>39</v>
      </c>
      <c r="AX354" s="14" t="s">
        <v>24</v>
      </c>
      <c r="AY354" s="251" t="s">
        <v>146</v>
      </c>
    </row>
    <row r="355" spans="2:65" s="1" customFormat="1" ht="22.5" customHeight="1">
      <c r="B355" s="42"/>
      <c r="C355" s="263" t="s">
        <v>603</v>
      </c>
      <c r="D355" s="263" t="s">
        <v>411</v>
      </c>
      <c r="E355" s="264" t="s">
        <v>746</v>
      </c>
      <c r="F355" s="265" t="s">
        <v>747</v>
      </c>
      <c r="G355" s="266" t="s">
        <v>152</v>
      </c>
      <c r="H355" s="267">
        <v>84</v>
      </c>
      <c r="I355" s="268"/>
      <c r="J355" s="269">
        <f>ROUND(I355*H355,2)</f>
        <v>0</v>
      </c>
      <c r="K355" s="265" t="s">
        <v>153</v>
      </c>
      <c r="L355" s="270"/>
      <c r="M355" s="271" t="s">
        <v>22</v>
      </c>
      <c r="N355" s="272" t="s">
        <v>47</v>
      </c>
      <c r="O355" s="43"/>
      <c r="P355" s="212">
        <f>O355*H355</f>
        <v>0</v>
      </c>
      <c r="Q355" s="212">
        <v>8.2100000000000006E-2</v>
      </c>
      <c r="R355" s="212">
        <f>Q355*H355</f>
        <v>6.8964000000000008</v>
      </c>
      <c r="S355" s="212">
        <v>0</v>
      </c>
      <c r="T355" s="213">
        <f>S355*H355</f>
        <v>0</v>
      </c>
      <c r="AR355" s="25" t="s">
        <v>193</v>
      </c>
      <c r="AT355" s="25" t="s">
        <v>411</v>
      </c>
      <c r="AU355" s="25" t="s">
        <v>85</v>
      </c>
      <c r="AY355" s="25" t="s">
        <v>146</v>
      </c>
      <c r="BE355" s="214">
        <f>IF(N355="základní",J355,0)</f>
        <v>0</v>
      </c>
      <c r="BF355" s="214">
        <f>IF(N355="snížená",J355,0)</f>
        <v>0</v>
      </c>
      <c r="BG355" s="214">
        <f>IF(N355="zákl. přenesená",J355,0)</f>
        <v>0</v>
      </c>
      <c r="BH355" s="214">
        <f>IF(N355="sníž. přenesená",J355,0)</f>
        <v>0</v>
      </c>
      <c r="BI355" s="214">
        <f>IF(N355="nulová",J355,0)</f>
        <v>0</v>
      </c>
      <c r="BJ355" s="25" t="s">
        <v>24</v>
      </c>
      <c r="BK355" s="214">
        <f>ROUND(I355*H355,2)</f>
        <v>0</v>
      </c>
      <c r="BL355" s="25" t="s">
        <v>154</v>
      </c>
      <c r="BM355" s="25" t="s">
        <v>1219</v>
      </c>
    </row>
    <row r="356" spans="2:65" s="13" customFormat="1" ht="13.5">
      <c r="B356" s="229"/>
      <c r="C356" s="230"/>
      <c r="D356" s="242" t="s">
        <v>158</v>
      </c>
      <c r="E356" s="252" t="s">
        <v>22</v>
      </c>
      <c r="F356" s="253" t="s">
        <v>1220</v>
      </c>
      <c r="G356" s="230"/>
      <c r="H356" s="254">
        <v>84</v>
      </c>
      <c r="I356" s="234"/>
      <c r="J356" s="230"/>
      <c r="K356" s="230"/>
      <c r="L356" s="235"/>
      <c r="M356" s="236"/>
      <c r="N356" s="237"/>
      <c r="O356" s="237"/>
      <c r="P356" s="237"/>
      <c r="Q356" s="237"/>
      <c r="R356" s="237"/>
      <c r="S356" s="237"/>
      <c r="T356" s="238"/>
      <c r="AT356" s="239" t="s">
        <v>158</v>
      </c>
      <c r="AU356" s="239" t="s">
        <v>85</v>
      </c>
      <c r="AV356" s="13" t="s">
        <v>85</v>
      </c>
      <c r="AW356" s="13" t="s">
        <v>39</v>
      </c>
      <c r="AX356" s="13" t="s">
        <v>24</v>
      </c>
      <c r="AY356" s="239" t="s">
        <v>146</v>
      </c>
    </row>
    <row r="357" spans="2:65" s="1" customFormat="1" ht="22.5" customHeight="1">
      <c r="B357" s="42"/>
      <c r="C357" s="263" t="s">
        <v>610</v>
      </c>
      <c r="D357" s="263" t="s">
        <v>411</v>
      </c>
      <c r="E357" s="264" t="s">
        <v>1221</v>
      </c>
      <c r="F357" s="265" t="s">
        <v>1222</v>
      </c>
      <c r="G357" s="266" t="s">
        <v>152</v>
      </c>
      <c r="H357" s="267">
        <v>72</v>
      </c>
      <c r="I357" s="268"/>
      <c r="J357" s="269">
        <f>ROUND(I357*H357,2)</f>
        <v>0</v>
      </c>
      <c r="K357" s="265" t="s">
        <v>153</v>
      </c>
      <c r="L357" s="270"/>
      <c r="M357" s="271" t="s">
        <v>22</v>
      </c>
      <c r="N357" s="272" t="s">
        <v>47</v>
      </c>
      <c r="O357" s="43"/>
      <c r="P357" s="212">
        <f>O357*H357</f>
        <v>0</v>
      </c>
      <c r="Q357" s="212">
        <v>5.8500000000000003E-2</v>
      </c>
      <c r="R357" s="212">
        <f>Q357*H357</f>
        <v>4.2120000000000006</v>
      </c>
      <c r="S357" s="212">
        <v>0</v>
      </c>
      <c r="T357" s="213">
        <f>S357*H357</f>
        <v>0</v>
      </c>
      <c r="AR357" s="25" t="s">
        <v>193</v>
      </c>
      <c r="AT357" s="25" t="s">
        <v>411</v>
      </c>
      <c r="AU357" s="25" t="s">
        <v>85</v>
      </c>
      <c r="AY357" s="25" t="s">
        <v>146</v>
      </c>
      <c r="BE357" s="214">
        <f>IF(N357="základní",J357,0)</f>
        <v>0</v>
      </c>
      <c r="BF357" s="214">
        <f>IF(N357="snížená",J357,0)</f>
        <v>0</v>
      </c>
      <c r="BG357" s="214">
        <f>IF(N357="zákl. přenesená",J357,0)</f>
        <v>0</v>
      </c>
      <c r="BH357" s="214">
        <f>IF(N357="sníž. přenesená",J357,0)</f>
        <v>0</v>
      </c>
      <c r="BI357" s="214">
        <f>IF(N357="nulová",J357,0)</f>
        <v>0</v>
      </c>
      <c r="BJ357" s="25" t="s">
        <v>24</v>
      </c>
      <c r="BK357" s="214">
        <f>ROUND(I357*H357,2)</f>
        <v>0</v>
      </c>
      <c r="BL357" s="25" t="s">
        <v>154</v>
      </c>
      <c r="BM357" s="25" t="s">
        <v>1223</v>
      </c>
    </row>
    <row r="358" spans="2:65" s="13" customFormat="1" ht="13.5">
      <c r="B358" s="229"/>
      <c r="C358" s="230"/>
      <c r="D358" s="242" t="s">
        <v>158</v>
      </c>
      <c r="E358" s="252" t="s">
        <v>22</v>
      </c>
      <c r="F358" s="253" t="s">
        <v>1224</v>
      </c>
      <c r="G358" s="230"/>
      <c r="H358" s="254">
        <v>72</v>
      </c>
      <c r="I358" s="234"/>
      <c r="J358" s="230"/>
      <c r="K358" s="230"/>
      <c r="L358" s="235"/>
      <c r="M358" s="236"/>
      <c r="N358" s="237"/>
      <c r="O358" s="237"/>
      <c r="P358" s="237"/>
      <c r="Q358" s="237"/>
      <c r="R358" s="237"/>
      <c r="S358" s="237"/>
      <c r="T358" s="238"/>
      <c r="AT358" s="239" t="s">
        <v>158</v>
      </c>
      <c r="AU358" s="239" t="s">
        <v>85</v>
      </c>
      <c r="AV358" s="13" t="s">
        <v>85</v>
      </c>
      <c r="AW358" s="13" t="s">
        <v>39</v>
      </c>
      <c r="AX358" s="13" t="s">
        <v>24</v>
      </c>
      <c r="AY358" s="239" t="s">
        <v>146</v>
      </c>
    </row>
    <row r="359" spans="2:65" s="1" customFormat="1" ht="31.5" customHeight="1">
      <c r="B359" s="42"/>
      <c r="C359" s="203" t="s">
        <v>616</v>
      </c>
      <c r="D359" s="203" t="s">
        <v>149</v>
      </c>
      <c r="E359" s="204" t="s">
        <v>808</v>
      </c>
      <c r="F359" s="205" t="s">
        <v>809</v>
      </c>
      <c r="G359" s="206" t="s">
        <v>268</v>
      </c>
      <c r="H359" s="207">
        <v>13.928000000000001</v>
      </c>
      <c r="I359" s="208"/>
      <c r="J359" s="209">
        <f>ROUND(I359*H359,2)</f>
        <v>0</v>
      </c>
      <c r="K359" s="205" t="s">
        <v>153</v>
      </c>
      <c r="L359" s="62"/>
      <c r="M359" s="210" t="s">
        <v>22</v>
      </c>
      <c r="N359" s="211" t="s">
        <v>47</v>
      </c>
      <c r="O359" s="43"/>
      <c r="P359" s="212">
        <f>O359*H359</f>
        <v>0</v>
      </c>
      <c r="Q359" s="212">
        <v>2.2563399999999998</v>
      </c>
      <c r="R359" s="212">
        <f>Q359*H359</f>
        <v>31.426303519999998</v>
      </c>
      <c r="S359" s="212">
        <v>0</v>
      </c>
      <c r="T359" s="213">
        <f>S359*H359</f>
        <v>0</v>
      </c>
      <c r="AR359" s="25" t="s">
        <v>154</v>
      </c>
      <c r="AT359" s="25" t="s">
        <v>149</v>
      </c>
      <c r="AU359" s="25" t="s">
        <v>85</v>
      </c>
      <c r="AY359" s="25" t="s">
        <v>146</v>
      </c>
      <c r="BE359" s="214">
        <f>IF(N359="základní",J359,0)</f>
        <v>0</v>
      </c>
      <c r="BF359" s="214">
        <f>IF(N359="snížená",J359,0)</f>
        <v>0</v>
      </c>
      <c r="BG359" s="214">
        <f>IF(N359="zákl. přenesená",J359,0)</f>
        <v>0</v>
      </c>
      <c r="BH359" s="214">
        <f>IF(N359="sníž. přenesená",J359,0)</f>
        <v>0</v>
      </c>
      <c r="BI359" s="214">
        <f>IF(N359="nulová",J359,0)</f>
        <v>0</v>
      </c>
      <c r="BJ359" s="25" t="s">
        <v>24</v>
      </c>
      <c r="BK359" s="214">
        <f>ROUND(I359*H359,2)</f>
        <v>0</v>
      </c>
      <c r="BL359" s="25" t="s">
        <v>154</v>
      </c>
      <c r="BM359" s="25" t="s">
        <v>1225</v>
      </c>
    </row>
    <row r="360" spans="2:65" s="12" customFormat="1" ht="13.5">
      <c r="B360" s="218"/>
      <c r="C360" s="219"/>
      <c r="D360" s="215" t="s">
        <v>158</v>
      </c>
      <c r="E360" s="220" t="s">
        <v>22</v>
      </c>
      <c r="F360" s="221" t="s">
        <v>811</v>
      </c>
      <c r="G360" s="219"/>
      <c r="H360" s="222" t="s">
        <v>22</v>
      </c>
      <c r="I360" s="223"/>
      <c r="J360" s="219"/>
      <c r="K360" s="219"/>
      <c r="L360" s="224"/>
      <c r="M360" s="225"/>
      <c r="N360" s="226"/>
      <c r="O360" s="226"/>
      <c r="P360" s="226"/>
      <c r="Q360" s="226"/>
      <c r="R360" s="226"/>
      <c r="S360" s="226"/>
      <c r="T360" s="227"/>
      <c r="AT360" s="228" t="s">
        <v>158</v>
      </c>
      <c r="AU360" s="228" t="s">
        <v>85</v>
      </c>
      <c r="AV360" s="12" t="s">
        <v>24</v>
      </c>
      <c r="AW360" s="12" t="s">
        <v>39</v>
      </c>
      <c r="AX360" s="12" t="s">
        <v>76</v>
      </c>
      <c r="AY360" s="228" t="s">
        <v>146</v>
      </c>
    </row>
    <row r="361" spans="2:65" s="12" customFormat="1" ht="13.5">
      <c r="B361" s="218"/>
      <c r="C361" s="219"/>
      <c r="D361" s="215" t="s">
        <v>158</v>
      </c>
      <c r="E361" s="220" t="s">
        <v>22</v>
      </c>
      <c r="F361" s="221" t="s">
        <v>405</v>
      </c>
      <c r="G361" s="219"/>
      <c r="H361" s="222" t="s">
        <v>22</v>
      </c>
      <c r="I361" s="223"/>
      <c r="J361" s="219"/>
      <c r="K361" s="219"/>
      <c r="L361" s="224"/>
      <c r="M361" s="225"/>
      <c r="N361" s="226"/>
      <c r="O361" s="226"/>
      <c r="P361" s="226"/>
      <c r="Q361" s="226"/>
      <c r="R361" s="226"/>
      <c r="S361" s="226"/>
      <c r="T361" s="227"/>
      <c r="AT361" s="228" t="s">
        <v>158</v>
      </c>
      <c r="AU361" s="228" t="s">
        <v>85</v>
      </c>
      <c r="AV361" s="12" t="s">
        <v>24</v>
      </c>
      <c r="AW361" s="12" t="s">
        <v>39</v>
      </c>
      <c r="AX361" s="12" t="s">
        <v>76</v>
      </c>
      <c r="AY361" s="228" t="s">
        <v>146</v>
      </c>
    </row>
    <row r="362" spans="2:65" s="13" customFormat="1" ht="13.5">
      <c r="B362" s="229"/>
      <c r="C362" s="230"/>
      <c r="D362" s="215" t="s">
        <v>158</v>
      </c>
      <c r="E362" s="231" t="s">
        <v>22</v>
      </c>
      <c r="F362" s="232" t="s">
        <v>1226</v>
      </c>
      <c r="G362" s="230"/>
      <c r="H362" s="233">
        <v>30.4</v>
      </c>
      <c r="I362" s="234"/>
      <c r="J362" s="230"/>
      <c r="K362" s="230"/>
      <c r="L362" s="235"/>
      <c r="M362" s="236"/>
      <c r="N362" s="237"/>
      <c r="O362" s="237"/>
      <c r="P362" s="237"/>
      <c r="Q362" s="237"/>
      <c r="R362" s="237"/>
      <c r="S362" s="237"/>
      <c r="T362" s="238"/>
      <c r="AT362" s="239" t="s">
        <v>158</v>
      </c>
      <c r="AU362" s="239" t="s">
        <v>85</v>
      </c>
      <c r="AV362" s="13" t="s">
        <v>85</v>
      </c>
      <c r="AW362" s="13" t="s">
        <v>39</v>
      </c>
      <c r="AX362" s="13" t="s">
        <v>76</v>
      </c>
      <c r="AY362" s="239" t="s">
        <v>146</v>
      </c>
    </row>
    <row r="363" spans="2:65" s="12" customFormat="1" ht="13.5">
      <c r="B363" s="218"/>
      <c r="C363" s="219"/>
      <c r="D363" s="215" t="s">
        <v>158</v>
      </c>
      <c r="E363" s="220" t="s">
        <v>22</v>
      </c>
      <c r="F363" s="221" t="s">
        <v>1227</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2" customFormat="1" ht="13.5">
      <c r="B364" s="218"/>
      <c r="C364" s="219"/>
      <c r="D364" s="215" t="s">
        <v>158</v>
      </c>
      <c r="E364" s="220" t="s">
        <v>22</v>
      </c>
      <c r="F364" s="221" t="s">
        <v>1228</v>
      </c>
      <c r="G364" s="219"/>
      <c r="H364" s="222" t="s">
        <v>22</v>
      </c>
      <c r="I364" s="223"/>
      <c r="J364" s="219"/>
      <c r="K364" s="219"/>
      <c r="L364" s="224"/>
      <c r="M364" s="225"/>
      <c r="N364" s="226"/>
      <c r="O364" s="226"/>
      <c r="P364" s="226"/>
      <c r="Q364" s="226"/>
      <c r="R364" s="226"/>
      <c r="S364" s="226"/>
      <c r="T364" s="227"/>
      <c r="AT364" s="228" t="s">
        <v>158</v>
      </c>
      <c r="AU364" s="228" t="s">
        <v>85</v>
      </c>
      <c r="AV364" s="12" t="s">
        <v>24</v>
      </c>
      <c r="AW364" s="12" t="s">
        <v>39</v>
      </c>
      <c r="AX364" s="12" t="s">
        <v>76</v>
      </c>
      <c r="AY364" s="228" t="s">
        <v>146</v>
      </c>
    </row>
    <row r="365" spans="2:65" s="13" customFormat="1" ht="13.5">
      <c r="B365" s="229"/>
      <c r="C365" s="230"/>
      <c r="D365" s="215" t="s">
        <v>158</v>
      </c>
      <c r="E365" s="231" t="s">
        <v>22</v>
      </c>
      <c r="F365" s="232" t="s">
        <v>1229</v>
      </c>
      <c r="G365" s="230"/>
      <c r="H365" s="233">
        <v>-9.516</v>
      </c>
      <c r="I365" s="234"/>
      <c r="J365" s="230"/>
      <c r="K365" s="230"/>
      <c r="L365" s="235"/>
      <c r="M365" s="236"/>
      <c r="N365" s="237"/>
      <c r="O365" s="237"/>
      <c r="P365" s="237"/>
      <c r="Q365" s="237"/>
      <c r="R365" s="237"/>
      <c r="S365" s="237"/>
      <c r="T365" s="238"/>
      <c r="AT365" s="239" t="s">
        <v>158</v>
      </c>
      <c r="AU365" s="239" t="s">
        <v>85</v>
      </c>
      <c r="AV365" s="13" t="s">
        <v>85</v>
      </c>
      <c r="AW365" s="13" t="s">
        <v>39</v>
      </c>
      <c r="AX365" s="13" t="s">
        <v>76</v>
      </c>
      <c r="AY365" s="239" t="s">
        <v>146</v>
      </c>
    </row>
    <row r="366" spans="2:65" s="12" customFormat="1" ht="13.5">
      <c r="B366" s="218"/>
      <c r="C366" s="219"/>
      <c r="D366" s="215" t="s">
        <v>158</v>
      </c>
      <c r="E366" s="220" t="s">
        <v>22</v>
      </c>
      <c r="F366" s="221" t="s">
        <v>1230</v>
      </c>
      <c r="G366" s="219"/>
      <c r="H366" s="222" t="s">
        <v>22</v>
      </c>
      <c r="I366" s="223"/>
      <c r="J366" s="219"/>
      <c r="K366" s="219"/>
      <c r="L366" s="224"/>
      <c r="M366" s="225"/>
      <c r="N366" s="226"/>
      <c r="O366" s="226"/>
      <c r="P366" s="226"/>
      <c r="Q366" s="226"/>
      <c r="R366" s="226"/>
      <c r="S366" s="226"/>
      <c r="T366" s="227"/>
      <c r="AT366" s="228" t="s">
        <v>158</v>
      </c>
      <c r="AU366" s="228" t="s">
        <v>85</v>
      </c>
      <c r="AV366" s="12" t="s">
        <v>24</v>
      </c>
      <c r="AW366" s="12" t="s">
        <v>39</v>
      </c>
      <c r="AX366" s="12" t="s">
        <v>76</v>
      </c>
      <c r="AY366" s="228" t="s">
        <v>146</v>
      </c>
    </row>
    <row r="367" spans="2:65" s="13" customFormat="1" ht="13.5">
      <c r="B367" s="229"/>
      <c r="C367" s="230"/>
      <c r="D367" s="215" t="s">
        <v>158</v>
      </c>
      <c r="E367" s="231" t="s">
        <v>22</v>
      </c>
      <c r="F367" s="232" t="s">
        <v>1231</v>
      </c>
      <c r="G367" s="230"/>
      <c r="H367" s="233">
        <v>-6.9560000000000004</v>
      </c>
      <c r="I367" s="234"/>
      <c r="J367" s="230"/>
      <c r="K367" s="230"/>
      <c r="L367" s="235"/>
      <c r="M367" s="236"/>
      <c r="N367" s="237"/>
      <c r="O367" s="237"/>
      <c r="P367" s="237"/>
      <c r="Q367" s="237"/>
      <c r="R367" s="237"/>
      <c r="S367" s="237"/>
      <c r="T367" s="238"/>
      <c r="AT367" s="239" t="s">
        <v>158</v>
      </c>
      <c r="AU367" s="239" t="s">
        <v>85</v>
      </c>
      <c r="AV367" s="13" t="s">
        <v>85</v>
      </c>
      <c r="AW367" s="13" t="s">
        <v>39</v>
      </c>
      <c r="AX367" s="13" t="s">
        <v>76</v>
      </c>
      <c r="AY367" s="239" t="s">
        <v>146</v>
      </c>
    </row>
    <row r="368" spans="2:65" s="12" customFormat="1" ht="13.5">
      <c r="B368" s="218"/>
      <c r="C368" s="219"/>
      <c r="D368" s="215" t="s">
        <v>158</v>
      </c>
      <c r="E368" s="220" t="s">
        <v>22</v>
      </c>
      <c r="F368" s="221" t="s">
        <v>1227</v>
      </c>
      <c r="G368" s="219"/>
      <c r="H368" s="222" t="s">
        <v>22</v>
      </c>
      <c r="I368" s="223"/>
      <c r="J368" s="219"/>
      <c r="K368" s="219"/>
      <c r="L368" s="224"/>
      <c r="M368" s="225"/>
      <c r="N368" s="226"/>
      <c r="O368" s="226"/>
      <c r="P368" s="226"/>
      <c r="Q368" s="226"/>
      <c r="R368" s="226"/>
      <c r="S368" s="226"/>
      <c r="T368" s="227"/>
      <c r="AT368" s="228" t="s">
        <v>158</v>
      </c>
      <c r="AU368" s="228" t="s">
        <v>85</v>
      </c>
      <c r="AV368" s="12" t="s">
        <v>24</v>
      </c>
      <c r="AW368" s="12" t="s">
        <v>39</v>
      </c>
      <c r="AX368" s="12" t="s">
        <v>76</v>
      </c>
      <c r="AY368" s="228" t="s">
        <v>146</v>
      </c>
    </row>
    <row r="369" spans="2:65" s="14" customFormat="1" ht="13.5">
      <c r="B369" s="240"/>
      <c r="C369" s="241"/>
      <c r="D369" s="242" t="s">
        <v>158</v>
      </c>
      <c r="E369" s="243" t="s">
        <v>22</v>
      </c>
      <c r="F369" s="244" t="s">
        <v>162</v>
      </c>
      <c r="G369" s="241"/>
      <c r="H369" s="245">
        <v>13.928000000000001</v>
      </c>
      <c r="I369" s="246"/>
      <c r="J369" s="241"/>
      <c r="K369" s="241"/>
      <c r="L369" s="247"/>
      <c r="M369" s="248"/>
      <c r="N369" s="249"/>
      <c r="O369" s="249"/>
      <c r="P369" s="249"/>
      <c r="Q369" s="249"/>
      <c r="R369" s="249"/>
      <c r="S369" s="249"/>
      <c r="T369" s="250"/>
      <c r="AT369" s="251" t="s">
        <v>158</v>
      </c>
      <c r="AU369" s="251" t="s">
        <v>85</v>
      </c>
      <c r="AV369" s="14" t="s">
        <v>154</v>
      </c>
      <c r="AW369" s="14" t="s">
        <v>39</v>
      </c>
      <c r="AX369" s="14" t="s">
        <v>24</v>
      </c>
      <c r="AY369" s="251" t="s">
        <v>146</v>
      </c>
    </row>
    <row r="370" spans="2:65" s="1" customFormat="1" ht="22.5" customHeight="1">
      <c r="B370" s="42"/>
      <c r="C370" s="203" t="s">
        <v>621</v>
      </c>
      <c r="D370" s="203" t="s">
        <v>149</v>
      </c>
      <c r="E370" s="204" t="s">
        <v>823</v>
      </c>
      <c r="F370" s="205" t="s">
        <v>824</v>
      </c>
      <c r="G370" s="206" t="s">
        <v>244</v>
      </c>
      <c r="H370" s="207">
        <v>365.25</v>
      </c>
      <c r="I370" s="208"/>
      <c r="J370" s="209">
        <f>ROUND(I370*H370,2)</f>
        <v>0</v>
      </c>
      <c r="K370" s="205" t="s">
        <v>153</v>
      </c>
      <c r="L370" s="62"/>
      <c r="M370" s="210" t="s">
        <v>22</v>
      </c>
      <c r="N370" s="211" t="s">
        <v>47</v>
      </c>
      <c r="O370" s="43"/>
      <c r="P370" s="212">
        <f>O370*H370</f>
        <v>0</v>
      </c>
      <c r="Q370" s="212">
        <v>3.5750000000000002E-4</v>
      </c>
      <c r="R370" s="212">
        <f>Q370*H370</f>
        <v>0.13057687500000001</v>
      </c>
      <c r="S370" s="212">
        <v>0</v>
      </c>
      <c r="T370" s="213">
        <f>S370*H370</f>
        <v>0</v>
      </c>
      <c r="AR370" s="25" t="s">
        <v>154</v>
      </c>
      <c r="AT370" s="25" t="s">
        <v>149</v>
      </c>
      <c r="AU370" s="25" t="s">
        <v>85</v>
      </c>
      <c r="AY370" s="25" t="s">
        <v>146</v>
      </c>
      <c r="BE370" s="214">
        <f>IF(N370="základní",J370,0)</f>
        <v>0</v>
      </c>
      <c r="BF370" s="214">
        <f>IF(N370="snížená",J370,0)</f>
        <v>0</v>
      </c>
      <c r="BG370" s="214">
        <f>IF(N370="zákl. přenesená",J370,0)</f>
        <v>0</v>
      </c>
      <c r="BH370" s="214">
        <f>IF(N370="sníž. přenesená",J370,0)</f>
        <v>0</v>
      </c>
      <c r="BI370" s="214">
        <f>IF(N370="nulová",J370,0)</f>
        <v>0</v>
      </c>
      <c r="BJ370" s="25" t="s">
        <v>24</v>
      </c>
      <c r="BK370" s="214">
        <f>ROUND(I370*H370,2)</f>
        <v>0</v>
      </c>
      <c r="BL370" s="25" t="s">
        <v>154</v>
      </c>
      <c r="BM370" s="25" t="s">
        <v>1232</v>
      </c>
    </row>
    <row r="371" spans="2:65" s="1" customFormat="1" ht="27">
      <c r="B371" s="42"/>
      <c r="C371" s="64"/>
      <c r="D371" s="215" t="s">
        <v>156</v>
      </c>
      <c r="E371" s="64"/>
      <c r="F371" s="216" t="s">
        <v>826</v>
      </c>
      <c r="G371" s="64"/>
      <c r="H371" s="64"/>
      <c r="I371" s="173"/>
      <c r="J371" s="64"/>
      <c r="K371" s="64"/>
      <c r="L371" s="62"/>
      <c r="M371" s="217"/>
      <c r="N371" s="43"/>
      <c r="O371" s="43"/>
      <c r="P371" s="43"/>
      <c r="Q371" s="43"/>
      <c r="R371" s="43"/>
      <c r="S371" s="43"/>
      <c r="T371" s="79"/>
      <c r="AT371" s="25" t="s">
        <v>156</v>
      </c>
      <c r="AU371" s="25" t="s">
        <v>85</v>
      </c>
    </row>
    <row r="372" spans="2:65" s="12" customFormat="1" ht="13.5">
      <c r="B372" s="218"/>
      <c r="C372" s="219"/>
      <c r="D372" s="215" t="s">
        <v>158</v>
      </c>
      <c r="E372" s="220" t="s">
        <v>22</v>
      </c>
      <c r="F372" s="221" t="s">
        <v>405</v>
      </c>
      <c r="G372" s="219"/>
      <c r="H372" s="222" t="s">
        <v>22</v>
      </c>
      <c r="I372" s="223"/>
      <c r="J372" s="219"/>
      <c r="K372" s="219"/>
      <c r="L372" s="224"/>
      <c r="M372" s="225"/>
      <c r="N372" s="226"/>
      <c r="O372" s="226"/>
      <c r="P372" s="226"/>
      <c r="Q372" s="226"/>
      <c r="R372" s="226"/>
      <c r="S372" s="226"/>
      <c r="T372" s="227"/>
      <c r="AT372" s="228" t="s">
        <v>158</v>
      </c>
      <c r="AU372" s="228" t="s">
        <v>85</v>
      </c>
      <c r="AV372" s="12" t="s">
        <v>24</v>
      </c>
      <c r="AW372" s="12" t="s">
        <v>39</v>
      </c>
      <c r="AX372" s="12" t="s">
        <v>76</v>
      </c>
      <c r="AY372" s="228" t="s">
        <v>146</v>
      </c>
    </row>
    <row r="373" spans="2:65" s="13" customFormat="1" ht="13.5">
      <c r="B373" s="229"/>
      <c r="C373" s="230"/>
      <c r="D373" s="215" t="s">
        <v>158</v>
      </c>
      <c r="E373" s="231" t="s">
        <v>22</v>
      </c>
      <c r="F373" s="232" t="s">
        <v>1164</v>
      </c>
      <c r="G373" s="230"/>
      <c r="H373" s="233">
        <v>365.25</v>
      </c>
      <c r="I373" s="234"/>
      <c r="J373" s="230"/>
      <c r="K373" s="230"/>
      <c r="L373" s="235"/>
      <c r="M373" s="236"/>
      <c r="N373" s="237"/>
      <c r="O373" s="237"/>
      <c r="P373" s="237"/>
      <c r="Q373" s="237"/>
      <c r="R373" s="237"/>
      <c r="S373" s="237"/>
      <c r="T373" s="238"/>
      <c r="AT373" s="239" t="s">
        <v>158</v>
      </c>
      <c r="AU373" s="239" t="s">
        <v>85</v>
      </c>
      <c r="AV373" s="13" t="s">
        <v>85</v>
      </c>
      <c r="AW373" s="13" t="s">
        <v>39</v>
      </c>
      <c r="AX373" s="13" t="s">
        <v>24</v>
      </c>
      <c r="AY373" s="239" t="s">
        <v>146</v>
      </c>
    </row>
    <row r="374" spans="2:65" s="11" customFormat="1" ht="29.85" customHeight="1">
      <c r="B374" s="186"/>
      <c r="C374" s="187"/>
      <c r="D374" s="200" t="s">
        <v>75</v>
      </c>
      <c r="E374" s="201" t="s">
        <v>854</v>
      </c>
      <c r="F374" s="201" t="s">
        <v>855</v>
      </c>
      <c r="G374" s="187"/>
      <c r="H374" s="187"/>
      <c r="I374" s="190"/>
      <c r="J374" s="202">
        <f>BK374</f>
        <v>0</v>
      </c>
      <c r="K374" s="187"/>
      <c r="L374" s="192"/>
      <c r="M374" s="193"/>
      <c r="N374" s="194"/>
      <c r="O374" s="194"/>
      <c r="P374" s="195">
        <f>SUM(P375:P468)</f>
        <v>0</v>
      </c>
      <c r="Q374" s="194"/>
      <c r="R374" s="195">
        <f>SUM(R375:R468)</f>
        <v>0</v>
      </c>
      <c r="S374" s="194"/>
      <c r="T374" s="196">
        <f>SUM(T375:T468)</f>
        <v>0</v>
      </c>
      <c r="AR374" s="197" t="s">
        <v>24</v>
      </c>
      <c r="AT374" s="198" t="s">
        <v>75</v>
      </c>
      <c r="AU374" s="198" t="s">
        <v>24</v>
      </c>
      <c r="AY374" s="197" t="s">
        <v>146</v>
      </c>
      <c r="BK374" s="199">
        <f>SUM(BK375:BK468)</f>
        <v>0</v>
      </c>
    </row>
    <row r="375" spans="2:65" s="1" customFormat="1" ht="31.5" customHeight="1">
      <c r="B375" s="42"/>
      <c r="C375" s="203" t="s">
        <v>631</v>
      </c>
      <c r="D375" s="203" t="s">
        <v>149</v>
      </c>
      <c r="E375" s="204" t="s">
        <v>856</v>
      </c>
      <c r="F375" s="205" t="s">
        <v>857</v>
      </c>
      <c r="G375" s="206" t="s">
        <v>264</v>
      </c>
      <c r="H375" s="207">
        <v>0.5</v>
      </c>
      <c r="I375" s="208"/>
      <c r="J375" s="209">
        <f>ROUND(I375*H375,2)</f>
        <v>0</v>
      </c>
      <c r="K375" s="205" t="s">
        <v>153</v>
      </c>
      <c r="L375" s="62"/>
      <c r="M375" s="210" t="s">
        <v>22</v>
      </c>
      <c r="N375" s="211" t="s">
        <v>47</v>
      </c>
      <c r="O375" s="43"/>
      <c r="P375" s="212">
        <f>O375*H375</f>
        <v>0</v>
      </c>
      <c r="Q375" s="212">
        <v>0</v>
      </c>
      <c r="R375" s="212">
        <f>Q375*H375</f>
        <v>0</v>
      </c>
      <c r="S375" s="212">
        <v>0</v>
      </c>
      <c r="T375" s="213">
        <f>S375*H375</f>
        <v>0</v>
      </c>
      <c r="AR375" s="25" t="s">
        <v>154</v>
      </c>
      <c r="AT375" s="25" t="s">
        <v>149</v>
      </c>
      <c r="AU375" s="25" t="s">
        <v>85</v>
      </c>
      <c r="AY375" s="25" t="s">
        <v>146</v>
      </c>
      <c r="BE375" s="214">
        <f>IF(N375="základní",J375,0)</f>
        <v>0</v>
      </c>
      <c r="BF375" s="214">
        <f>IF(N375="snížená",J375,0)</f>
        <v>0</v>
      </c>
      <c r="BG375" s="214">
        <f>IF(N375="zákl. přenesená",J375,0)</f>
        <v>0</v>
      </c>
      <c r="BH375" s="214">
        <f>IF(N375="sníž. přenesená",J375,0)</f>
        <v>0</v>
      </c>
      <c r="BI375" s="214">
        <f>IF(N375="nulová",J375,0)</f>
        <v>0</v>
      </c>
      <c r="BJ375" s="25" t="s">
        <v>24</v>
      </c>
      <c r="BK375" s="214">
        <f>ROUND(I375*H375,2)</f>
        <v>0</v>
      </c>
      <c r="BL375" s="25" t="s">
        <v>154</v>
      </c>
      <c r="BM375" s="25" t="s">
        <v>1233</v>
      </c>
    </row>
    <row r="376" spans="2:65" s="1" customFormat="1" ht="81">
      <c r="B376" s="42"/>
      <c r="C376" s="64"/>
      <c r="D376" s="215" t="s">
        <v>156</v>
      </c>
      <c r="E376" s="64"/>
      <c r="F376" s="216" t="s">
        <v>859</v>
      </c>
      <c r="G376" s="64"/>
      <c r="H376" s="64"/>
      <c r="I376" s="173"/>
      <c r="J376" s="64"/>
      <c r="K376" s="64"/>
      <c r="L376" s="62"/>
      <c r="M376" s="217"/>
      <c r="N376" s="43"/>
      <c r="O376" s="43"/>
      <c r="P376" s="43"/>
      <c r="Q376" s="43"/>
      <c r="R376" s="43"/>
      <c r="S376" s="43"/>
      <c r="T376" s="79"/>
      <c r="AT376" s="25" t="s">
        <v>156</v>
      </c>
      <c r="AU376" s="25" t="s">
        <v>85</v>
      </c>
    </row>
    <row r="377" spans="2:65" s="12" customFormat="1" ht="13.5">
      <c r="B377" s="218"/>
      <c r="C377" s="219"/>
      <c r="D377" s="215" t="s">
        <v>158</v>
      </c>
      <c r="E377" s="220" t="s">
        <v>22</v>
      </c>
      <c r="F377" s="221" t="s">
        <v>1234</v>
      </c>
      <c r="G377" s="219"/>
      <c r="H377" s="222" t="s">
        <v>22</v>
      </c>
      <c r="I377" s="223"/>
      <c r="J377" s="219"/>
      <c r="K377" s="219"/>
      <c r="L377" s="224"/>
      <c r="M377" s="225"/>
      <c r="N377" s="226"/>
      <c r="O377" s="226"/>
      <c r="P377" s="226"/>
      <c r="Q377" s="226"/>
      <c r="R377" s="226"/>
      <c r="S377" s="226"/>
      <c r="T377" s="227"/>
      <c r="AT377" s="228" t="s">
        <v>158</v>
      </c>
      <c r="AU377" s="228" t="s">
        <v>85</v>
      </c>
      <c r="AV377" s="12" t="s">
        <v>24</v>
      </c>
      <c r="AW377" s="12" t="s">
        <v>39</v>
      </c>
      <c r="AX377" s="12" t="s">
        <v>76</v>
      </c>
      <c r="AY377" s="228" t="s">
        <v>146</v>
      </c>
    </row>
    <row r="378" spans="2:65" s="12" customFormat="1" ht="13.5">
      <c r="B378" s="218"/>
      <c r="C378" s="219"/>
      <c r="D378" s="215" t="s">
        <v>158</v>
      </c>
      <c r="E378" s="220" t="s">
        <v>22</v>
      </c>
      <c r="F378" s="221" t="s">
        <v>947</v>
      </c>
      <c r="G378" s="219"/>
      <c r="H378" s="222" t="s">
        <v>22</v>
      </c>
      <c r="I378" s="223"/>
      <c r="J378" s="219"/>
      <c r="K378" s="219"/>
      <c r="L378" s="224"/>
      <c r="M378" s="225"/>
      <c r="N378" s="226"/>
      <c r="O378" s="226"/>
      <c r="P378" s="226"/>
      <c r="Q378" s="226"/>
      <c r="R378" s="226"/>
      <c r="S378" s="226"/>
      <c r="T378" s="227"/>
      <c r="AT378" s="228" t="s">
        <v>158</v>
      </c>
      <c r="AU378" s="228" t="s">
        <v>85</v>
      </c>
      <c r="AV378" s="12" t="s">
        <v>24</v>
      </c>
      <c r="AW378" s="12" t="s">
        <v>39</v>
      </c>
      <c r="AX378" s="12" t="s">
        <v>76</v>
      </c>
      <c r="AY378" s="228" t="s">
        <v>146</v>
      </c>
    </row>
    <row r="379" spans="2:65" s="13" customFormat="1" ht="13.5">
      <c r="B379" s="229"/>
      <c r="C379" s="230"/>
      <c r="D379" s="242" t="s">
        <v>158</v>
      </c>
      <c r="E379" s="252" t="s">
        <v>22</v>
      </c>
      <c r="F379" s="253" t="s">
        <v>1235</v>
      </c>
      <c r="G379" s="230"/>
      <c r="H379" s="254">
        <v>0.5</v>
      </c>
      <c r="I379" s="234"/>
      <c r="J379" s="230"/>
      <c r="K379" s="230"/>
      <c r="L379" s="235"/>
      <c r="M379" s="236"/>
      <c r="N379" s="237"/>
      <c r="O379" s="237"/>
      <c r="P379" s="237"/>
      <c r="Q379" s="237"/>
      <c r="R379" s="237"/>
      <c r="S379" s="237"/>
      <c r="T379" s="238"/>
      <c r="AT379" s="239" t="s">
        <v>158</v>
      </c>
      <c r="AU379" s="239" t="s">
        <v>85</v>
      </c>
      <c r="AV379" s="13" t="s">
        <v>85</v>
      </c>
      <c r="AW379" s="13" t="s">
        <v>39</v>
      </c>
      <c r="AX379" s="13" t="s">
        <v>24</v>
      </c>
      <c r="AY379" s="239" t="s">
        <v>146</v>
      </c>
    </row>
    <row r="380" spans="2:65" s="1" customFormat="1" ht="31.5" customHeight="1">
      <c r="B380" s="42"/>
      <c r="C380" s="203" t="s">
        <v>640</v>
      </c>
      <c r="D380" s="203" t="s">
        <v>149</v>
      </c>
      <c r="E380" s="204" t="s">
        <v>866</v>
      </c>
      <c r="F380" s="205" t="s">
        <v>867</v>
      </c>
      <c r="G380" s="206" t="s">
        <v>264</v>
      </c>
      <c r="H380" s="207">
        <v>9.5</v>
      </c>
      <c r="I380" s="208"/>
      <c r="J380" s="209">
        <f>ROUND(I380*H380,2)</f>
        <v>0</v>
      </c>
      <c r="K380" s="205" t="s">
        <v>153</v>
      </c>
      <c r="L380" s="62"/>
      <c r="M380" s="210" t="s">
        <v>22</v>
      </c>
      <c r="N380" s="211" t="s">
        <v>47</v>
      </c>
      <c r="O380" s="43"/>
      <c r="P380" s="212">
        <f>O380*H380</f>
        <v>0</v>
      </c>
      <c r="Q380" s="212">
        <v>0</v>
      </c>
      <c r="R380" s="212">
        <f>Q380*H380</f>
        <v>0</v>
      </c>
      <c r="S380" s="212">
        <v>0</v>
      </c>
      <c r="T380" s="213">
        <f>S380*H380</f>
        <v>0</v>
      </c>
      <c r="AR380" s="25" t="s">
        <v>154</v>
      </c>
      <c r="AT380" s="25" t="s">
        <v>149</v>
      </c>
      <c r="AU380" s="25" t="s">
        <v>85</v>
      </c>
      <c r="AY380" s="25" t="s">
        <v>146</v>
      </c>
      <c r="BE380" s="214">
        <f>IF(N380="základní",J380,0)</f>
        <v>0</v>
      </c>
      <c r="BF380" s="214">
        <f>IF(N380="snížená",J380,0)</f>
        <v>0</v>
      </c>
      <c r="BG380" s="214">
        <f>IF(N380="zákl. přenesená",J380,0)</f>
        <v>0</v>
      </c>
      <c r="BH380" s="214">
        <f>IF(N380="sníž. přenesená",J380,0)</f>
        <v>0</v>
      </c>
      <c r="BI380" s="214">
        <f>IF(N380="nulová",J380,0)</f>
        <v>0</v>
      </c>
      <c r="BJ380" s="25" t="s">
        <v>24</v>
      </c>
      <c r="BK380" s="214">
        <f>ROUND(I380*H380,2)</f>
        <v>0</v>
      </c>
      <c r="BL380" s="25" t="s">
        <v>154</v>
      </c>
      <c r="BM380" s="25" t="s">
        <v>1236</v>
      </c>
    </row>
    <row r="381" spans="2:65" s="1" customFormat="1" ht="81">
      <c r="B381" s="42"/>
      <c r="C381" s="64"/>
      <c r="D381" s="215" t="s">
        <v>156</v>
      </c>
      <c r="E381" s="64"/>
      <c r="F381" s="216" t="s">
        <v>859</v>
      </c>
      <c r="G381" s="64"/>
      <c r="H381" s="64"/>
      <c r="I381" s="173"/>
      <c r="J381" s="64"/>
      <c r="K381" s="64"/>
      <c r="L381" s="62"/>
      <c r="M381" s="217"/>
      <c r="N381" s="43"/>
      <c r="O381" s="43"/>
      <c r="P381" s="43"/>
      <c r="Q381" s="43"/>
      <c r="R381" s="43"/>
      <c r="S381" s="43"/>
      <c r="T381" s="79"/>
      <c r="AT381" s="25" t="s">
        <v>156</v>
      </c>
      <c r="AU381" s="25" t="s">
        <v>85</v>
      </c>
    </row>
    <row r="382" spans="2:65" s="12" customFormat="1" ht="13.5">
      <c r="B382" s="218"/>
      <c r="C382" s="219"/>
      <c r="D382" s="215" t="s">
        <v>158</v>
      </c>
      <c r="E382" s="220" t="s">
        <v>22</v>
      </c>
      <c r="F382" s="221" t="s">
        <v>869</v>
      </c>
      <c r="G382" s="219"/>
      <c r="H382" s="222" t="s">
        <v>22</v>
      </c>
      <c r="I382" s="223"/>
      <c r="J382" s="219"/>
      <c r="K382" s="219"/>
      <c r="L382" s="224"/>
      <c r="M382" s="225"/>
      <c r="N382" s="226"/>
      <c r="O382" s="226"/>
      <c r="P382" s="226"/>
      <c r="Q382" s="226"/>
      <c r="R382" s="226"/>
      <c r="S382" s="226"/>
      <c r="T382" s="227"/>
      <c r="AT382" s="228" t="s">
        <v>158</v>
      </c>
      <c r="AU382" s="228" t="s">
        <v>85</v>
      </c>
      <c r="AV382" s="12" t="s">
        <v>24</v>
      </c>
      <c r="AW382" s="12" t="s">
        <v>39</v>
      </c>
      <c r="AX382" s="12" t="s">
        <v>76</v>
      </c>
      <c r="AY382" s="228" t="s">
        <v>146</v>
      </c>
    </row>
    <row r="383" spans="2:65" s="13" customFormat="1" ht="13.5">
      <c r="B383" s="229"/>
      <c r="C383" s="230"/>
      <c r="D383" s="242" t="s">
        <v>158</v>
      </c>
      <c r="E383" s="252" t="s">
        <v>22</v>
      </c>
      <c r="F383" s="253" t="s">
        <v>1237</v>
      </c>
      <c r="G383" s="230"/>
      <c r="H383" s="254">
        <v>9.5</v>
      </c>
      <c r="I383" s="234"/>
      <c r="J383" s="230"/>
      <c r="K383" s="230"/>
      <c r="L383" s="235"/>
      <c r="M383" s="236"/>
      <c r="N383" s="237"/>
      <c r="O383" s="237"/>
      <c r="P383" s="237"/>
      <c r="Q383" s="237"/>
      <c r="R383" s="237"/>
      <c r="S383" s="237"/>
      <c r="T383" s="238"/>
      <c r="AT383" s="239" t="s">
        <v>158</v>
      </c>
      <c r="AU383" s="239" t="s">
        <v>85</v>
      </c>
      <c r="AV383" s="13" t="s">
        <v>85</v>
      </c>
      <c r="AW383" s="13" t="s">
        <v>39</v>
      </c>
      <c r="AX383" s="13" t="s">
        <v>24</v>
      </c>
      <c r="AY383" s="239" t="s">
        <v>146</v>
      </c>
    </row>
    <row r="384" spans="2:65" s="1" customFormat="1" ht="31.5" customHeight="1">
      <c r="B384" s="42"/>
      <c r="C384" s="203" t="s">
        <v>568</v>
      </c>
      <c r="D384" s="203" t="s">
        <v>149</v>
      </c>
      <c r="E384" s="204" t="s">
        <v>872</v>
      </c>
      <c r="F384" s="205" t="s">
        <v>873</v>
      </c>
      <c r="G384" s="206" t="s">
        <v>264</v>
      </c>
      <c r="H384" s="207">
        <v>5.8239999999999998</v>
      </c>
      <c r="I384" s="208"/>
      <c r="J384" s="209">
        <f>ROUND(I384*H384,2)</f>
        <v>0</v>
      </c>
      <c r="K384" s="205" t="s">
        <v>153</v>
      </c>
      <c r="L384" s="62"/>
      <c r="M384" s="210" t="s">
        <v>22</v>
      </c>
      <c r="N384" s="211" t="s">
        <v>47</v>
      </c>
      <c r="O384" s="43"/>
      <c r="P384" s="212">
        <f>O384*H384</f>
        <v>0</v>
      </c>
      <c r="Q384" s="212">
        <v>0</v>
      </c>
      <c r="R384" s="212">
        <f>Q384*H384</f>
        <v>0</v>
      </c>
      <c r="S384" s="212">
        <v>0</v>
      </c>
      <c r="T384" s="213">
        <f>S384*H384</f>
        <v>0</v>
      </c>
      <c r="AR384" s="25" t="s">
        <v>154</v>
      </c>
      <c r="AT384" s="25" t="s">
        <v>149</v>
      </c>
      <c r="AU384" s="25" t="s">
        <v>85</v>
      </c>
      <c r="AY384" s="25" t="s">
        <v>146</v>
      </c>
      <c r="BE384" s="214">
        <f>IF(N384="základní",J384,0)</f>
        <v>0</v>
      </c>
      <c r="BF384" s="214">
        <f>IF(N384="snížená",J384,0)</f>
        <v>0</v>
      </c>
      <c r="BG384" s="214">
        <f>IF(N384="zákl. přenesená",J384,0)</f>
        <v>0</v>
      </c>
      <c r="BH384" s="214">
        <f>IF(N384="sníž. přenesená",J384,0)</f>
        <v>0</v>
      </c>
      <c r="BI384" s="214">
        <f>IF(N384="nulová",J384,0)</f>
        <v>0</v>
      </c>
      <c r="BJ384" s="25" t="s">
        <v>24</v>
      </c>
      <c r="BK384" s="214">
        <f>ROUND(I384*H384,2)</f>
        <v>0</v>
      </c>
      <c r="BL384" s="25" t="s">
        <v>154</v>
      </c>
      <c r="BM384" s="25" t="s">
        <v>1238</v>
      </c>
    </row>
    <row r="385" spans="2:65" s="1" customFormat="1" ht="94.5">
      <c r="B385" s="42"/>
      <c r="C385" s="64"/>
      <c r="D385" s="215" t="s">
        <v>156</v>
      </c>
      <c r="E385" s="64"/>
      <c r="F385" s="216" t="s">
        <v>875</v>
      </c>
      <c r="G385" s="64"/>
      <c r="H385" s="64"/>
      <c r="I385" s="173"/>
      <c r="J385" s="64"/>
      <c r="K385" s="64"/>
      <c r="L385" s="62"/>
      <c r="M385" s="217"/>
      <c r="N385" s="43"/>
      <c r="O385" s="43"/>
      <c r="P385" s="43"/>
      <c r="Q385" s="43"/>
      <c r="R385" s="43"/>
      <c r="S385" s="43"/>
      <c r="T385" s="79"/>
      <c r="AT385" s="25" t="s">
        <v>156</v>
      </c>
      <c r="AU385" s="25" t="s">
        <v>85</v>
      </c>
    </row>
    <row r="386" spans="2:65" s="12" customFormat="1" ht="13.5">
      <c r="B386" s="218"/>
      <c r="C386" s="219"/>
      <c r="D386" s="215" t="s">
        <v>158</v>
      </c>
      <c r="E386" s="220" t="s">
        <v>22</v>
      </c>
      <c r="F386" s="221" t="s">
        <v>876</v>
      </c>
      <c r="G386" s="219"/>
      <c r="H386" s="222" t="s">
        <v>22</v>
      </c>
      <c r="I386" s="223"/>
      <c r="J386" s="219"/>
      <c r="K386" s="219"/>
      <c r="L386" s="224"/>
      <c r="M386" s="225"/>
      <c r="N386" s="226"/>
      <c r="O386" s="226"/>
      <c r="P386" s="226"/>
      <c r="Q386" s="226"/>
      <c r="R386" s="226"/>
      <c r="S386" s="226"/>
      <c r="T386" s="227"/>
      <c r="AT386" s="228" t="s">
        <v>158</v>
      </c>
      <c r="AU386" s="228" t="s">
        <v>85</v>
      </c>
      <c r="AV386" s="12" t="s">
        <v>24</v>
      </c>
      <c r="AW386" s="12" t="s">
        <v>39</v>
      </c>
      <c r="AX386" s="12" t="s">
        <v>76</v>
      </c>
      <c r="AY386" s="228" t="s">
        <v>146</v>
      </c>
    </row>
    <row r="387" spans="2:65" s="12" customFormat="1" ht="13.5">
      <c r="B387" s="218"/>
      <c r="C387" s="219"/>
      <c r="D387" s="215" t="s">
        <v>158</v>
      </c>
      <c r="E387" s="220" t="s">
        <v>22</v>
      </c>
      <c r="F387" s="221" t="s">
        <v>877</v>
      </c>
      <c r="G387" s="219"/>
      <c r="H387" s="222" t="s">
        <v>22</v>
      </c>
      <c r="I387" s="223"/>
      <c r="J387" s="219"/>
      <c r="K387" s="219"/>
      <c r="L387" s="224"/>
      <c r="M387" s="225"/>
      <c r="N387" s="226"/>
      <c r="O387" s="226"/>
      <c r="P387" s="226"/>
      <c r="Q387" s="226"/>
      <c r="R387" s="226"/>
      <c r="S387" s="226"/>
      <c r="T387" s="227"/>
      <c r="AT387" s="228" t="s">
        <v>158</v>
      </c>
      <c r="AU387" s="228" t="s">
        <v>85</v>
      </c>
      <c r="AV387" s="12" t="s">
        <v>24</v>
      </c>
      <c r="AW387" s="12" t="s">
        <v>39</v>
      </c>
      <c r="AX387" s="12" t="s">
        <v>76</v>
      </c>
      <c r="AY387" s="228" t="s">
        <v>146</v>
      </c>
    </row>
    <row r="388" spans="2:65" s="12" customFormat="1" ht="13.5">
      <c r="B388" s="218"/>
      <c r="C388" s="219"/>
      <c r="D388" s="215" t="s">
        <v>158</v>
      </c>
      <c r="E388" s="220" t="s">
        <v>22</v>
      </c>
      <c r="F388" s="221" t="s">
        <v>878</v>
      </c>
      <c r="G388" s="219"/>
      <c r="H388" s="222" t="s">
        <v>22</v>
      </c>
      <c r="I388" s="223"/>
      <c r="J388" s="219"/>
      <c r="K388" s="219"/>
      <c r="L388" s="224"/>
      <c r="M388" s="225"/>
      <c r="N388" s="226"/>
      <c r="O388" s="226"/>
      <c r="P388" s="226"/>
      <c r="Q388" s="226"/>
      <c r="R388" s="226"/>
      <c r="S388" s="226"/>
      <c r="T388" s="227"/>
      <c r="AT388" s="228" t="s">
        <v>158</v>
      </c>
      <c r="AU388" s="228" t="s">
        <v>85</v>
      </c>
      <c r="AV388" s="12" t="s">
        <v>24</v>
      </c>
      <c r="AW388" s="12" t="s">
        <v>39</v>
      </c>
      <c r="AX388" s="12" t="s">
        <v>76</v>
      </c>
      <c r="AY388" s="228" t="s">
        <v>146</v>
      </c>
    </row>
    <row r="389" spans="2:65" s="13" customFormat="1" ht="13.5">
      <c r="B389" s="229"/>
      <c r="C389" s="230"/>
      <c r="D389" s="215" t="s">
        <v>158</v>
      </c>
      <c r="E389" s="231" t="s">
        <v>22</v>
      </c>
      <c r="F389" s="232" t="s">
        <v>1239</v>
      </c>
      <c r="G389" s="230"/>
      <c r="H389" s="233">
        <v>5.76</v>
      </c>
      <c r="I389" s="234"/>
      <c r="J389" s="230"/>
      <c r="K389" s="230"/>
      <c r="L389" s="235"/>
      <c r="M389" s="236"/>
      <c r="N389" s="237"/>
      <c r="O389" s="237"/>
      <c r="P389" s="237"/>
      <c r="Q389" s="237"/>
      <c r="R389" s="237"/>
      <c r="S389" s="237"/>
      <c r="T389" s="238"/>
      <c r="AT389" s="239" t="s">
        <v>158</v>
      </c>
      <c r="AU389" s="239" t="s">
        <v>85</v>
      </c>
      <c r="AV389" s="13" t="s">
        <v>85</v>
      </c>
      <c r="AW389" s="13" t="s">
        <v>39</v>
      </c>
      <c r="AX389" s="13" t="s">
        <v>76</v>
      </c>
      <c r="AY389" s="239" t="s">
        <v>146</v>
      </c>
    </row>
    <row r="390" spans="2:65" s="12" customFormat="1" ht="13.5">
      <c r="B390" s="218"/>
      <c r="C390" s="219"/>
      <c r="D390" s="215" t="s">
        <v>158</v>
      </c>
      <c r="E390" s="220" t="s">
        <v>22</v>
      </c>
      <c r="F390" s="221" t="s">
        <v>1240</v>
      </c>
      <c r="G390" s="219"/>
      <c r="H390" s="222" t="s">
        <v>22</v>
      </c>
      <c r="I390" s="223"/>
      <c r="J390" s="219"/>
      <c r="K390" s="219"/>
      <c r="L390" s="224"/>
      <c r="M390" s="225"/>
      <c r="N390" s="226"/>
      <c r="O390" s="226"/>
      <c r="P390" s="226"/>
      <c r="Q390" s="226"/>
      <c r="R390" s="226"/>
      <c r="S390" s="226"/>
      <c r="T390" s="227"/>
      <c r="AT390" s="228" t="s">
        <v>158</v>
      </c>
      <c r="AU390" s="228" t="s">
        <v>85</v>
      </c>
      <c r="AV390" s="12" t="s">
        <v>24</v>
      </c>
      <c r="AW390" s="12" t="s">
        <v>39</v>
      </c>
      <c r="AX390" s="12" t="s">
        <v>76</v>
      </c>
      <c r="AY390" s="228" t="s">
        <v>146</v>
      </c>
    </row>
    <row r="391" spans="2:65" s="13" customFormat="1" ht="13.5">
      <c r="B391" s="229"/>
      <c r="C391" s="230"/>
      <c r="D391" s="215" t="s">
        <v>158</v>
      </c>
      <c r="E391" s="231" t="s">
        <v>22</v>
      </c>
      <c r="F391" s="232" t="s">
        <v>1241</v>
      </c>
      <c r="G391" s="230"/>
      <c r="H391" s="233">
        <v>6.4000000000000001E-2</v>
      </c>
      <c r="I391" s="234"/>
      <c r="J391" s="230"/>
      <c r="K391" s="230"/>
      <c r="L391" s="235"/>
      <c r="M391" s="236"/>
      <c r="N391" s="237"/>
      <c r="O391" s="237"/>
      <c r="P391" s="237"/>
      <c r="Q391" s="237"/>
      <c r="R391" s="237"/>
      <c r="S391" s="237"/>
      <c r="T391" s="238"/>
      <c r="AT391" s="239" t="s">
        <v>158</v>
      </c>
      <c r="AU391" s="239" t="s">
        <v>85</v>
      </c>
      <c r="AV391" s="13" t="s">
        <v>85</v>
      </c>
      <c r="AW391" s="13" t="s">
        <v>39</v>
      </c>
      <c r="AX391" s="13" t="s">
        <v>76</v>
      </c>
      <c r="AY391" s="239" t="s">
        <v>146</v>
      </c>
    </row>
    <row r="392" spans="2:65" s="14" customFormat="1" ht="13.5">
      <c r="B392" s="240"/>
      <c r="C392" s="241"/>
      <c r="D392" s="242" t="s">
        <v>158</v>
      </c>
      <c r="E392" s="243" t="s">
        <v>22</v>
      </c>
      <c r="F392" s="244" t="s">
        <v>162</v>
      </c>
      <c r="G392" s="241"/>
      <c r="H392" s="245">
        <v>5.8239999999999998</v>
      </c>
      <c r="I392" s="246"/>
      <c r="J392" s="241"/>
      <c r="K392" s="241"/>
      <c r="L392" s="247"/>
      <c r="M392" s="248"/>
      <c r="N392" s="249"/>
      <c r="O392" s="249"/>
      <c r="P392" s="249"/>
      <c r="Q392" s="249"/>
      <c r="R392" s="249"/>
      <c r="S392" s="249"/>
      <c r="T392" s="250"/>
      <c r="AT392" s="251" t="s">
        <v>158</v>
      </c>
      <c r="AU392" s="251" t="s">
        <v>85</v>
      </c>
      <c r="AV392" s="14" t="s">
        <v>154</v>
      </c>
      <c r="AW392" s="14" t="s">
        <v>39</v>
      </c>
      <c r="AX392" s="14" t="s">
        <v>24</v>
      </c>
      <c r="AY392" s="251" t="s">
        <v>146</v>
      </c>
    </row>
    <row r="393" spans="2:65" s="1" customFormat="1" ht="31.5" customHeight="1">
      <c r="B393" s="42"/>
      <c r="C393" s="203" t="s">
        <v>648</v>
      </c>
      <c r="D393" s="203" t="s">
        <v>149</v>
      </c>
      <c r="E393" s="204" t="s">
        <v>881</v>
      </c>
      <c r="F393" s="205" t="s">
        <v>882</v>
      </c>
      <c r="G393" s="206" t="s">
        <v>264</v>
      </c>
      <c r="H393" s="207">
        <v>139.77600000000001</v>
      </c>
      <c r="I393" s="208"/>
      <c r="J393" s="209">
        <f>ROUND(I393*H393,2)</f>
        <v>0</v>
      </c>
      <c r="K393" s="205" t="s">
        <v>153</v>
      </c>
      <c r="L393" s="62"/>
      <c r="M393" s="210" t="s">
        <v>22</v>
      </c>
      <c r="N393" s="211" t="s">
        <v>47</v>
      </c>
      <c r="O393" s="43"/>
      <c r="P393" s="212">
        <f>O393*H393</f>
        <v>0</v>
      </c>
      <c r="Q393" s="212">
        <v>0</v>
      </c>
      <c r="R393" s="212">
        <f>Q393*H393</f>
        <v>0</v>
      </c>
      <c r="S393" s="212">
        <v>0</v>
      </c>
      <c r="T393" s="213">
        <f>S393*H393</f>
        <v>0</v>
      </c>
      <c r="AR393" s="25" t="s">
        <v>154</v>
      </c>
      <c r="AT393" s="25" t="s">
        <v>149</v>
      </c>
      <c r="AU393" s="25" t="s">
        <v>85</v>
      </c>
      <c r="AY393" s="25" t="s">
        <v>146</v>
      </c>
      <c r="BE393" s="214">
        <f>IF(N393="základní",J393,0)</f>
        <v>0</v>
      </c>
      <c r="BF393" s="214">
        <f>IF(N393="snížená",J393,0)</f>
        <v>0</v>
      </c>
      <c r="BG393" s="214">
        <f>IF(N393="zákl. přenesená",J393,0)</f>
        <v>0</v>
      </c>
      <c r="BH393" s="214">
        <f>IF(N393="sníž. přenesená",J393,0)</f>
        <v>0</v>
      </c>
      <c r="BI393" s="214">
        <f>IF(N393="nulová",J393,0)</f>
        <v>0</v>
      </c>
      <c r="BJ393" s="25" t="s">
        <v>24</v>
      </c>
      <c r="BK393" s="214">
        <f>ROUND(I393*H393,2)</f>
        <v>0</v>
      </c>
      <c r="BL393" s="25" t="s">
        <v>154</v>
      </c>
      <c r="BM393" s="25" t="s">
        <v>1242</v>
      </c>
    </row>
    <row r="394" spans="2:65" s="1" customFormat="1" ht="94.5">
      <c r="B394" s="42"/>
      <c r="C394" s="64"/>
      <c r="D394" s="215" t="s">
        <v>156</v>
      </c>
      <c r="E394" s="64"/>
      <c r="F394" s="216" t="s">
        <v>875</v>
      </c>
      <c r="G394" s="64"/>
      <c r="H394" s="64"/>
      <c r="I394" s="173"/>
      <c r="J394" s="64"/>
      <c r="K394" s="64"/>
      <c r="L394" s="62"/>
      <c r="M394" s="217"/>
      <c r="N394" s="43"/>
      <c r="O394" s="43"/>
      <c r="P394" s="43"/>
      <c r="Q394" s="43"/>
      <c r="R394" s="43"/>
      <c r="S394" s="43"/>
      <c r="T394" s="79"/>
      <c r="AT394" s="25" t="s">
        <v>156</v>
      </c>
      <c r="AU394" s="25" t="s">
        <v>85</v>
      </c>
    </row>
    <row r="395" spans="2:65" s="12" customFormat="1" ht="13.5">
      <c r="B395" s="218"/>
      <c r="C395" s="219"/>
      <c r="D395" s="215" t="s">
        <v>158</v>
      </c>
      <c r="E395" s="220" t="s">
        <v>22</v>
      </c>
      <c r="F395" s="221" t="s">
        <v>884</v>
      </c>
      <c r="G395" s="219"/>
      <c r="H395" s="222" t="s">
        <v>22</v>
      </c>
      <c r="I395" s="223"/>
      <c r="J395" s="219"/>
      <c r="K395" s="219"/>
      <c r="L395" s="224"/>
      <c r="M395" s="225"/>
      <c r="N395" s="226"/>
      <c r="O395" s="226"/>
      <c r="P395" s="226"/>
      <c r="Q395" s="226"/>
      <c r="R395" s="226"/>
      <c r="S395" s="226"/>
      <c r="T395" s="227"/>
      <c r="AT395" s="228" t="s">
        <v>158</v>
      </c>
      <c r="AU395" s="228" t="s">
        <v>85</v>
      </c>
      <c r="AV395" s="12" t="s">
        <v>24</v>
      </c>
      <c r="AW395" s="12" t="s">
        <v>39</v>
      </c>
      <c r="AX395" s="12" t="s">
        <v>76</v>
      </c>
      <c r="AY395" s="228" t="s">
        <v>146</v>
      </c>
    </row>
    <row r="396" spans="2:65" s="12" customFormat="1" ht="13.5">
      <c r="B396" s="218"/>
      <c r="C396" s="219"/>
      <c r="D396" s="215" t="s">
        <v>158</v>
      </c>
      <c r="E396" s="220" t="s">
        <v>22</v>
      </c>
      <c r="F396" s="221" t="s">
        <v>876</v>
      </c>
      <c r="G396" s="219"/>
      <c r="H396" s="222" t="s">
        <v>22</v>
      </c>
      <c r="I396" s="223"/>
      <c r="J396" s="219"/>
      <c r="K396" s="219"/>
      <c r="L396" s="224"/>
      <c r="M396" s="225"/>
      <c r="N396" s="226"/>
      <c r="O396" s="226"/>
      <c r="P396" s="226"/>
      <c r="Q396" s="226"/>
      <c r="R396" s="226"/>
      <c r="S396" s="226"/>
      <c r="T396" s="227"/>
      <c r="AT396" s="228" t="s">
        <v>158</v>
      </c>
      <c r="AU396" s="228" t="s">
        <v>85</v>
      </c>
      <c r="AV396" s="12" t="s">
        <v>24</v>
      </c>
      <c r="AW396" s="12" t="s">
        <v>39</v>
      </c>
      <c r="AX396" s="12" t="s">
        <v>76</v>
      </c>
      <c r="AY396" s="228" t="s">
        <v>146</v>
      </c>
    </row>
    <row r="397" spans="2:65" s="13" customFormat="1" ht="13.5">
      <c r="B397" s="229"/>
      <c r="C397" s="230"/>
      <c r="D397" s="215" t="s">
        <v>158</v>
      </c>
      <c r="E397" s="231" t="s">
        <v>22</v>
      </c>
      <c r="F397" s="232" t="s">
        <v>1243</v>
      </c>
      <c r="G397" s="230"/>
      <c r="H397" s="233">
        <v>139.77600000000001</v>
      </c>
      <c r="I397" s="234"/>
      <c r="J397" s="230"/>
      <c r="K397" s="230"/>
      <c r="L397" s="235"/>
      <c r="M397" s="236"/>
      <c r="N397" s="237"/>
      <c r="O397" s="237"/>
      <c r="P397" s="237"/>
      <c r="Q397" s="237"/>
      <c r="R397" s="237"/>
      <c r="S397" s="237"/>
      <c r="T397" s="238"/>
      <c r="AT397" s="239" t="s">
        <v>158</v>
      </c>
      <c r="AU397" s="239" t="s">
        <v>85</v>
      </c>
      <c r="AV397" s="13" t="s">
        <v>85</v>
      </c>
      <c r="AW397" s="13" t="s">
        <v>39</v>
      </c>
      <c r="AX397" s="13" t="s">
        <v>76</v>
      </c>
      <c r="AY397" s="239" t="s">
        <v>146</v>
      </c>
    </row>
    <row r="398" spans="2:65" s="14" customFormat="1" ht="13.5">
      <c r="B398" s="240"/>
      <c r="C398" s="241"/>
      <c r="D398" s="242" t="s">
        <v>158</v>
      </c>
      <c r="E398" s="243" t="s">
        <v>22</v>
      </c>
      <c r="F398" s="244" t="s">
        <v>162</v>
      </c>
      <c r="G398" s="241"/>
      <c r="H398" s="245">
        <v>139.77600000000001</v>
      </c>
      <c r="I398" s="246"/>
      <c r="J398" s="241"/>
      <c r="K398" s="241"/>
      <c r="L398" s="247"/>
      <c r="M398" s="248"/>
      <c r="N398" s="249"/>
      <c r="O398" s="249"/>
      <c r="P398" s="249"/>
      <c r="Q398" s="249"/>
      <c r="R398" s="249"/>
      <c r="S398" s="249"/>
      <c r="T398" s="250"/>
      <c r="AT398" s="251" t="s">
        <v>158</v>
      </c>
      <c r="AU398" s="251" t="s">
        <v>85</v>
      </c>
      <c r="AV398" s="14" t="s">
        <v>154</v>
      </c>
      <c r="AW398" s="14" t="s">
        <v>39</v>
      </c>
      <c r="AX398" s="14" t="s">
        <v>24</v>
      </c>
      <c r="AY398" s="251" t="s">
        <v>146</v>
      </c>
    </row>
    <row r="399" spans="2:65" s="1" customFormat="1" ht="31.5" customHeight="1">
      <c r="B399" s="42"/>
      <c r="C399" s="203" t="s">
        <v>652</v>
      </c>
      <c r="D399" s="203" t="s">
        <v>149</v>
      </c>
      <c r="E399" s="204" t="s">
        <v>887</v>
      </c>
      <c r="F399" s="205" t="s">
        <v>888</v>
      </c>
      <c r="G399" s="206" t="s">
        <v>264</v>
      </c>
      <c r="H399" s="207">
        <v>257.93099999999998</v>
      </c>
      <c r="I399" s="208"/>
      <c r="J399" s="209">
        <f>ROUND(I399*H399,2)</f>
        <v>0</v>
      </c>
      <c r="K399" s="205" t="s">
        <v>153</v>
      </c>
      <c r="L399" s="62"/>
      <c r="M399" s="210" t="s">
        <v>22</v>
      </c>
      <c r="N399" s="211" t="s">
        <v>47</v>
      </c>
      <c r="O399" s="43"/>
      <c r="P399" s="212">
        <f>O399*H399</f>
        <v>0</v>
      </c>
      <c r="Q399" s="212">
        <v>0</v>
      </c>
      <c r="R399" s="212">
        <f>Q399*H399</f>
        <v>0</v>
      </c>
      <c r="S399" s="212">
        <v>0</v>
      </c>
      <c r="T399" s="213">
        <f>S399*H399</f>
        <v>0</v>
      </c>
      <c r="AR399" s="25" t="s">
        <v>154</v>
      </c>
      <c r="AT399" s="25" t="s">
        <v>149</v>
      </c>
      <c r="AU399" s="25" t="s">
        <v>85</v>
      </c>
      <c r="AY399" s="25" t="s">
        <v>146</v>
      </c>
      <c r="BE399" s="214">
        <f>IF(N399="základní",J399,0)</f>
        <v>0</v>
      </c>
      <c r="BF399" s="214">
        <f>IF(N399="snížená",J399,0)</f>
        <v>0</v>
      </c>
      <c r="BG399" s="214">
        <f>IF(N399="zákl. přenesená",J399,0)</f>
        <v>0</v>
      </c>
      <c r="BH399" s="214">
        <f>IF(N399="sníž. přenesená",J399,0)</f>
        <v>0</v>
      </c>
      <c r="BI399" s="214">
        <f>IF(N399="nulová",J399,0)</f>
        <v>0</v>
      </c>
      <c r="BJ399" s="25" t="s">
        <v>24</v>
      </c>
      <c r="BK399" s="214">
        <f>ROUND(I399*H399,2)</f>
        <v>0</v>
      </c>
      <c r="BL399" s="25" t="s">
        <v>154</v>
      </c>
      <c r="BM399" s="25" t="s">
        <v>1244</v>
      </c>
    </row>
    <row r="400" spans="2:65" s="1" customFormat="1" ht="94.5">
      <c r="B400" s="42"/>
      <c r="C400" s="64"/>
      <c r="D400" s="215" t="s">
        <v>156</v>
      </c>
      <c r="E400" s="64"/>
      <c r="F400" s="216" t="s">
        <v>875</v>
      </c>
      <c r="G400" s="64"/>
      <c r="H400" s="64"/>
      <c r="I400" s="173"/>
      <c r="J400" s="64"/>
      <c r="K400" s="64"/>
      <c r="L400" s="62"/>
      <c r="M400" s="217"/>
      <c r="N400" s="43"/>
      <c r="O400" s="43"/>
      <c r="P400" s="43"/>
      <c r="Q400" s="43"/>
      <c r="R400" s="43"/>
      <c r="S400" s="43"/>
      <c r="T400" s="79"/>
      <c r="AT400" s="25" t="s">
        <v>156</v>
      </c>
      <c r="AU400" s="25" t="s">
        <v>85</v>
      </c>
    </row>
    <row r="401" spans="2:51" s="12" customFormat="1" ht="13.5">
      <c r="B401" s="218"/>
      <c r="C401" s="219"/>
      <c r="D401" s="215" t="s">
        <v>158</v>
      </c>
      <c r="E401" s="220" t="s">
        <v>22</v>
      </c>
      <c r="F401" s="221" t="s">
        <v>890</v>
      </c>
      <c r="G401" s="219"/>
      <c r="H401" s="222" t="s">
        <v>22</v>
      </c>
      <c r="I401" s="223"/>
      <c r="J401" s="219"/>
      <c r="K401" s="219"/>
      <c r="L401" s="224"/>
      <c r="M401" s="225"/>
      <c r="N401" s="226"/>
      <c r="O401" s="226"/>
      <c r="P401" s="226"/>
      <c r="Q401" s="226"/>
      <c r="R401" s="226"/>
      <c r="S401" s="226"/>
      <c r="T401" s="227"/>
      <c r="AT401" s="228" t="s">
        <v>158</v>
      </c>
      <c r="AU401" s="228" t="s">
        <v>85</v>
      </c>
      <c r="AV401" s="12" t="s">
        <v>24</v>
      </c>
      <c r="AW401" s="12" t="s">
        <v>39</v>
      </c>
      <c r="AX401" s="12" t="s">
        <v>76</v>
      </c>
      <c r="AY401" s="228" t="s">
        <v>146</v>
      </c>
    </row>
    <row r="402" spans="2:51" s="12" customFormat="1" ht="13.5">
      <c r="B402" s="218"/>
      <c r="C402" s="219"/>
      <c r="D402" s="215" t="s">
        <v>158</v>
      </c>
      <c r="E402" s="220" t="s">
        <v>22</v>
      </c>
      <c r="F402" s="221" t="s">
        <v>1245</v>
      </c>
      <c r="G402" s="219"/>
      <c r="H402" s="222" t="s">
        <v>22</v>
      </c>
      <c r="I402" s="223"/>
      <c r="J402" s="219"/>
      <c r="K402" s="219"/>
      <c r="L402" s="224"/>
      <c r="M402" s="225"/>
      <c r="N402" s="226"/>
      <c r="O402" s="226"/>
      <c r="P402" s="226"/>
      <c r="Q402" s="226"/>
      <c r="R402" s="226"/>
      <c r="S402" s="226"/>
      <c r="T402" s="227"/>
      <c r="AT402" s="228" t="s">
        <v>158</v>
      </c>
      <c r="AU402" s="228" t="s">
        <v>85</v>
      </c>
      <c r="AV402" s="12" t="s">
        <v>24</v>
      </c>
      <c r="AW402" s="12" t="s">
        <v>39</v>
      </c>
      <c r="AX402" s="12" t="s">
        <v>76</v>
      </c>
      <c r="AY402" s="228" t="s">
        <v>146</v>
      </c>
    </row>
    <row r="403" spans="2:51" s="12" customFormat="1" ht="13.5">
      <c r="B403" s="218"/>
      <c r="C403" s="219"/>
      <c r="D403" s="215" t="s">
        <v>158</v>
      </c>
      <c r="E403" s="220" t="s">
        <v>22</v>
      </c>
      <c r="F403" s="221" t="s">
        <v>1246</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51" s="13" customFormat="1" ht="13.5">
      <c r="B404" s="229"/>
      <c r="C404" s="230"/>
      <c r="D404" s="215" t="s">
        <v>158</v>
      </c>
      <c r="E404" s="231" t="s">
        <v>22</v>
      </c>
      <c r="F404" s="232" t="s">
        <v>1247</v>
      </c>
      <c r="G404" s="230"/>
      <c r="H404" s="233">
        <v>15.552</v>
      </c>
      <c r="I404" s="234"/>
      <c r="J404" s="230"/>
      <c r="K404" s="230"/>
      <c r="L404" s="235"/>
      <c r="M404" s="236"/>
      <c r="N404" s="237"/>
      <c r="O404" s="237"/>
      <c r="P404" s="237"/>
      <c r="Q404" s="237"/>
      <c r="R404" s="237"/>
      <c r="S404" s="237"/>
      <c r="T404" s="238"/>
      <c r="AT404" s="239" t="s">
        <v>158</v>
      </c>
      <c r="AU404" s="239" t="s">
        <v>85</v>
      </c>
      <c r="AV404" s="13" t="s">
        <v>85</v>
      </c>
      <c r="AW404" s="13" t="s">
        <v>39</v>
      </c>
      <c r="AX404" s="13" t="s">
        <v>76</v>
      </c>
      <c r="AY404" s="239" t="s">
        <v>146</v>
      </c>
    </row>
    <row r="405" spans="2:51" s="12" customFormat="1" ht="13.5">
      <c r="B405" s="218"/>
      <c r="C405" s="219"/>
      <c r="D405" s="215" t="s">
        <v>158</v>
      </c>
      <c r="E405" s="220" t="s">
        <v>22</v>
      </c>
      <c r="F405" s="221" t="s">
        <v>1248</v>
      </c>
      <c r="G405" s="219"/>
      <c r="H405" s="222" t="s">
        <v>22</v>
      </c>
      <c r="I405" s="223"/>
      <c r="J405" s="219"/>
      <c r="K405" s="219"/>
      <c r="L405" s="224"/>
      <c r="M405" s="225"/>
      <c r="N405" s="226"/>
      <c r="O405" s="226"/>
      <c r="P405" s="226"/>
      <c r="Q405" s="226"/>
      <c r="R405" s="226"/>
      <c r="S405" s="226"/>
      <c r="T405" s="227"/>
      <c r="AT405" s="228" t="s">
        <v>158</v>
      </c>
      <c r="AU405" s="228" t="s">
        <v>85</v>
      </c>
      <c r="AV405" s="12" t="s">
        <v>24</v>
      </c>
      <c r="AW405" s="12" t="s">
        <v>39</v>
      </c>
      <c r="AX405" s="12" t="s">
        <v>76</v>
      </c>
      <c r="AY405" s="228" t="s">
        <v>146</v>
      </c>
    </row>
    <row r="406" spans="2:51" s="13" customFormat="1" ht="13.5">
      <c r="B406" s="229"/>
      <c r="C406" s="230"/>
      <c r="D406" s="215" t="s">
        <v>158</v>
      </c>
      <c r="E406" s="231" t="s">
        <v>22</v>
      </c>
      <c r="F406" s="232" t="s">
        <v>1249</v>
      </c>
      <c r="G406" s="230"/>
      <c r="H406" s="233">
        <v>0.17299999999999999</v>
      </c>
      <c r="I406" s="234"/>
      <c r="J406" s="230"/>
      <c r="K406" s="230"/>
      <c r="L406" s="235"/>
      <c r="M406" s="236"/>
      <c r="N406" s="237"/>
      <c r="O406" s="237"/>
      <c r="P406" s="237"/>
      <c r="Q406" s="237"/>
      <c r="R406" s="237"/>
      <c r="S406" s="237"/>
      <c r="T406" s="238"/>
      <c r="AT406" s="239" t="s">
        <v>158</v>
      </c>
      <c r="AU406" s="239" t="s">
        <v>85</v>
      </c>
      <c r="AV406" s="13" t="s">
        <v>85</v>
      </c>
      <c r="AW406" s="13" t="s">
        <v>39</v>
      </c>
      <c r="AX406" s="13" t="s">
        <v>76</v>
      </c>
      <c r="AY406" s="239" t="s">
        <v>146</v>
      </c>
    </row>
    <row r="407" spans="2:51" s="15" customFormat="1" ht="13.5">
      <c r="B407" s="276"/>
      <c r="C407" s="277"/>
      <c r="D407" s="215" t="s">
        <v>158</v>
      </c>
      <c r="E407" s="278" t="s">
        <v>22</v>
      </c>
      <c r="F407" s="279" t="s">
        <v>814</v>
      </c>
      <c r="G407" s="277"/>
      <c r="H407" s="280">
        <v>15.725</v>
      </c>
      <c r="I407" s="281"/>
      <c r="J407" s="277"/>
      <c r="K407" s="277"/>
      <c r="L407" s="282"/>
      <c r="M407" s="283"/>
      <c r="N407" s="284"/>
      <c r="O407" s="284"/>
      <c r="P407" s="284"/>
      <c r="Q407" s="284"/>
      <c r="R407" s="284"/>
      <c r="S407" s="284"/>
      <c r="T407" s="285"/>
      <c r="AT407" s="286" t="s">
        <v>158</v>
      </c>
      <c r="AU407" s="286" t="s">
        <v>85</v>
      </c>
      <c r="AV407" s="15" t="s">
        <v>169</v>
      </c>
      <c r="AW407" s="15" t="s">
        <v>39</v>
      </c>
      <c r="AX407" s="15" t="s">
        <v>76</v>
      </c>
      <c r="AY407" s="286" t="s">
        <v>146</v>
      </c>
    </row>
    <row r="408" spans="2:51" s="12" customFormat="1" ht="13.5">
      <c r="B408" s="218"/>
      <c r="C408" s="219"/>
      <c r="D408" s="215" t="s">
        <v>158</v>
      </c>
      <c r="E408" s="220" t="s">
        <v>22</v>
      </c>
      <c r="F408" s="221" t="s">
        <v>1250</v>
      </c>
      <c r="G408" s="219"/>
      <c r="H408" s="222" t="s">
        <v>22</v>
      </c>
      <c r="I408" s="223"/>
      <c r="J408" s="219"/>
      <c r="K408" s="219"/>
      <c r="L408" s="224"/>
      <c r="M408" s="225"/>
      <c r="N408" s="226"/>
      <c r="O408" s="226"/>
      <c r="P408" s="226"/>
      <c r="Q408" s="226"/>
      <c r="R408" s="226"/>
      <c r="S408" s="226"/>
      <c r="T408" s="227"/>
      <c r="AT408" s="228" t="s">
        <v>158</v>
      </c>
      <c r="AU408" s="228" t="s">
        <v>85</v>
      </c>
      <c r="AV408" s="12" t="s">
        <v>24</v>
      </c>
      <c r="AW408" s="12" t="s">
        <v>39</v>
      </c>
      <c r="AX408" s="12" t="s">
        <v>76</v>
      </c>
      <c r="AY408" s="228" t="s">
        <v>146</v>
      </c>
    </row>
    <row r="409" spans="2:51" s="12" customFormat="1" ht="13.5">
      <c r="B409" s="218"/>
      <c r="C409" s="219"/>
      <c r="D409" s="215" t="s">
        <v>158</v>
      </c>
      <c r="E409" s="220" t="s">
        <v>22</v>
      </c>
      <c r="F409" s="221" t="s">
        <v>860</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51" s="12" customFormat="1" ht="13.5">
      <c r="B410" s="218"/>
      <c r="C410" s="219"/>
      <c r="D410" s="215" t="s">
        <v>158</v>
      </c>
      <c r="E410" s="220" t="s">
        <v>22</v>
      </c>
      <c r="F410" s="221" t="s">
        <v>1251</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51" s="13" customFormat="1" ht="13.5">
      <c r="B411" s="229"/>
      <c r="C411" s="230"/>
      <c r="D411" s="215" t="s">
        <v>158</v>
      </c>
      <c r="E411" s="231" t="s">
        <v>22</v>
      </c>
      <c r="F411" s="232" t="s">
        <v>1252</v>
      </c>
      <c r="G411" s="230"/>
      <c r="H411" s="233">
        <v>170.52600000000001</v>
      </c>
      <c r="I411" s="234"/>
      <c r="J411" s="230"/>
      <c r="K411" s="230"/>
      <c r="L411" s="235"/>
      <c r="M411" s="236"/>
      <c r="N411" s="237"/>
      <c r="O411" s="237"/>
      <c r="P411" s="237"/>
      <c r="Q411" s="237"/>
      <c r="R411" s="237"/>
      <c r="S411" s="237"/>
      <c r="T411" s="238"/>
      <c r="AT411" s="239" t="s">
        <v>158</v>
      </c>
      <c r="AU411" s="239" t="s">
        <v>85</v>
      </c>
      <c r="AV411" s="13" t="s">
        <v>85</v>
      </c>
      <c r="AW411" s="13" t="s">
        <v>39</v>
      </c>
      <c r="AX411" s="13" t="s">
        <v>76</v>
      </c>
      <c r="AY411" s="239" t="s">
        <v>146</v>
      </c>
    </row>
    <row r="412" spans="2:51" s="12" customFormat="1" ht="13.5">
      <c r="B412" s="218"/>
      <c r="C412" s="219"/>
      <c r="D412" s="215" t="s">
        <v>158</v>
      </c>
      <c r="E412" s="220" t="s">
        <v>22</v>
      </c>
      <c r="F412" s="221" t="s">
        <v>1253</v>
      </c>
      <c r="G412" s="219"/>
      <c r="H412" s="222" t="s">
        <v>22</v>
      </c>
      <c r="I412" s="223"/>
      <c r="J412" s="219"/>
      <c r="K412" s="219"/>
      <c r="L412" s="224"/>
      <c r="M412" s="225"/>
      <c r="N412" s="226"/>
      <c r="O412" s="226"/>
      <c r="P412" s="226"/>
      <c r="Q412" s="226"/>
      <c r="R412" s="226"/>
      <c r="S412" s="226"/>
      <c r="T412" s="227"/>
      <c r="AT412" s="228" t="s">
        <v>158</v>
      </c>
      <c r="AU412" s="228" t="s">
        <v>85</v>
      </c>
      <c r="AV412" s="12" t="s">
        <v>24</v>
      </c>
      <c r="AW412" s="12" t="s">
        <v>39</v>
      </c>
      <c r="AX412" s="12" t="s">
        <v>76</v>
      </c>
      <c r="AY412" s="228" t="s">
        <v>146</v>
      </c>
    </row>
    <row r="413" spans="2:51" s="13" customFormat="1" ht="13.5">
      <c r="B413" s="229"/>
      <c r="C413" s="230"/>
      <c r="D413" s="215" t="s">
        <v>158</v>
      </c>
      <c r="E413" s="231" t="s">
        <v>22</v>
      </c>
      <c r="F413" s="232" t="s">
        <v>1254</v>
      </c>
      <c r="G413" s="230"/>
      <c r="H413" s="233">
        <v>43.87</v>
      </c>
      <c r="I413" s="234"/>
      <c r="J413" s="230"/>
      <c r="K413" s="230"/>
      <c r="L413" s="235"/>
      <c r="M413" s="236"/>
      <c r="N413" s="237"/>
      <c r="O413" s="237"/>
      <c r="P413" s="237"/>
      <c r="Q413" s="237"/>
      <c r="R413" s="237"/>
      <c r="S413" s="237"/>
      <c r="T413" s="238"/>
      <c r="AT413" s="239" t="s">
        <v>158</v>
      </c>
      <c r="AU413" s="239" t="s">
        <v>85</v>
      </c>
      <c r="AV413" s="13" t="s">
        <v>85</v>
      </c>
      <c r="AW413" s="13" t="s">
        <v>39</v>
      </c>
      <c r="AX413" s="13" t="s">
        <v>76</v>
      </c>
      <c r="AY413" s="239" t="s">
        <v>146</v>
      </c>
    </row>
    <row r="414" spans="2:51" s="12" customFormat="1" ht="13.5">
      <c r="B414" s="218"/>
      <c r="C414" s="219"/>
      <c r="D414" s="215" t="s">
        <v>158</v>
      </c>
      <c r="E414" s="220" t="s">
        <v>22</v>
      </c>
      <c r="F414" s="221" t="s">
        <v>1255</v>
      </c>
      <c r="G414" s="219"/>
      <c r="H414" s="222" t="s">
        <v>22</v>
      </c>
      <c r="I414" s="223"/>
      <c r="J414" s="219"/>
      <c r="K414" s="219"/>
      <c r="L414" s="224"/>
      <c r="M414" s="225"/>
      <c r="N414" s="226"/>
      <c r="O414" s="226"/>
      <c r="P414" s="226"/>
      <c r="Q414" s="226"/>
      <c r="R414" s="226"/>
      <c r="S414" s="226"/>
      <c r="T414" s="227"/>
      <c r="AT414" s="228" t="s">
        <v>158</v>
      </c>
      <c r="AU414" s="228" t="s">
        <v>85</v>
      </c>
      <c r="AV414" s="12" t="s">
        <v>24</v>
      </c>
      <c r="AW414" s="12" t="s">
        <v>39</v>
      </c>
      <c r="AX414" s="12" t="s">
        <v>76</v>
      </c>
      <c r="AY414" s="228" t="s">
        <v>146</v>
      </c>
    </row>
    <row r="415" spans="2:51" s="13" customFormat="1" ht="13.5">
      <c r="B415" s="229"/>
      <c r="C415" s="230"/>
      <c r="D415" s="215" t="s">
        <v>158</v>
      </c>
      <c r="E415" s="231" t="s">
        <v>22</v>
      </c>
      <c r="F415" s="232" t="s">
        <v>1256</v>
      </c>
      <c r="G415" s="230"/>
      <c r="H415" s="233">
        <v>25.99</v>
      </c>
      <c r="I415" s="234"/>
      <c r="J415" s="230"/>
      <c r="K415" s="230"/>
      <c r="L415" s="235"/>
      <c r="M415" s="236"/>
      <c r="N415" s="237"/>
      <c r="O415" s="237"/>
      <c r="P415" s="237"/>
      <c r="Q415" s="237"/>
      <c r="R415" s="237"/>
      <c r="S415" s="237"/>
      <c r="T415" s="238"/>
      <c r="AT415" s="239" t="s">
        <v>158</v>
      </c>
      <c r="AU415" s="239" t="s">
        <v>85</v>
      </c>
      <c r="AV415" s="13" t="s">
        <v>85</v>
      </c>
      <c r="AW415" s="13" t="s">
        <v>39</v>
      </c>
      <c r="AX415" s="13" t="s">
        <v>76</v>
      </c>
      <c r="AY415" s="239" t="s">
        <v>146</v>
      </c>
    </row>
    <row r="416" spans="2:51" s="13" customFormat="1" ht="13.5">
      <c r="B416" s="229"/>
      <c r="C416" s="230"/>
      <c r="D416" s="215" t="s">
        <v>158</v>
      </c>
      <c r="E416" s="231" t="s">
        <v>22</v>
      </c>
      <c r="F416" s="232" t="s">
        <v>1257</v>
      </c>
      <c r="G416" s="230"/>
      <c r="H416" s="233">
        <v>9.1999999999999998E-2</v>
      </c>
      <c r="I416" s="234"/>
      <c r="J416" s="230"/>
      <c r="K416" s="230"/>
      <c r="L416" s="235"/>
      <c r="M416" s="236"/>
      <c r="N416" s="237"/>
      <c r="O416" s="237"/>
      <c r="P416" s="237"/>
      <c r="Q416" s="237"/>
      <c r="R416" s="237"/>
      <c r="S416" s="237"/>
      <c r="T416" s="238"/>
      <c r="AT416" s="239" t="s">
        <v>158</v>
      </c>
      <c r="AU416" s="239" t="s">
        <v>85</v>
      </c>
      <c r="AV416" s="13" t="s">
        <v>85</v>
      </c>
      <c r="AW416" s="13" t="s">
        <v>39</v>
      </c>
      <c r="AX416" s="13" t="s">
        <v>76</v>
      </c>
      <c r="AY416" s="239" t="s">
        <v>146</v>
      </c>
    </row>
    <row r="417" spans="2:65" s="12" customFormat="1" ht="13.5">
      <c r="B417" s="218"/>
      <c r="C417" s="219"/>
      <c r="D417" s="215" t="s">
        <v>158</v>
      </c>
      <c r="E417" s="220" t="s">
        <v>22</v>
      </c>
      <c r="F417" s="221" t="s">
        <v>1246</v>
      </c>
      <c r="G417" s="219"/>
      <c r="H417" s="222" t="s">
        <v>22</v>
      </c>
      <c r="I417" s="223"/>
      <c r="J417" s="219"/>
      <c r="K417" s="219"/>
      <c r="L417" s="224"/>
      <c r="M417" s="225"/>
      <c r="N417" s="226"/>
      <c r="O417" s="226"/>
      <c r="P417" s="226"/>
      <c r="Q417" s="226"/>
      <c r="R417" s="226"/>
      <c r="S417" s="226"/>
      <c r="T417" s="227"/>
      <c r="AT417" s="228" t="s">
        <v>158</v>
      </c>
      <c r="AU417" s="228" t="s">
        <v>85</v>
      </c>
      <c r="AV417" s="12" t="s">
        <v>24</v>
      </c>
      <c r="AW417" s="12" t="s">
        <v>39</v>
      </c>
      <c r="AX417" s="12" t="s">
        <v>76</v>
      </c>
      <c r="AY417" s="228" t="s">
        <v>146</v>
      </c>
    </row>
    <row r="418" spans="2:65" s="13" customFormat="1" ht="13.5">
      <c r="B418" s="229"/>
      <c r="C418" s="230"/>
      <c r="D418" s="215" t="s">
        <v>158</v>
      </c>
      <c r="E418" s="231" t="s">
        <v>22</v>
      </c>
      <c r="F418" s="232" t="s">
        <v>1258</v>
      </c>
      <c r="G418" s="230"/>
      <c r="H418" s="233">
        <v>1.728</v>
      </c>
      <c r="I418" s="234"/>
      <c r="J418" s="230"/>
      <c r="K418" s="230"/>
      <c r="L418" s="235"/>
      <c r="M418" s="236"/>
      <c r="N418" s="237"/>
      <c r="O418" s="237"/>
      <c r="P418" s="237"/>
      <c r="Q418" s="237"/>
      <c r="R418" s="237"/>
      <c r="S418" s="237"/>
      <c r="T418" s="238"/>
      <c r="AT418" s="239" t="s">
        <v>158</v>
      </c>
      <c r="AU418" s="239" t="s">
        <v>85</v>
      </c>
      <c r="AV418" s="13" t="s">
        <v>85</v>
      </c>
      <c r="AW418" s="13" t="s">
        <v>39</v>
      </c>
      <c r="AX418" s="13" t="s">
        <v>76</v>
      </c>
      <c r="AY418" s="239" t="s">
        <v>146</v>
      </c>
    </row>
    <row r="419" spans="2:65" s="15" customFormat="1" ht="13.5">
      <c r="B419" s="276"/>
      <c r="C419" s="277"/>
      <c r="D419" s="215" t="s">
        <v>158</v>
      </c>
      <c r="E419" s="278" t="s">
        <v>22</v>
      </c>
      <c r="F419" s="279" t="s">
        <v>814</v>
      </c>
      <c r="G419" s="277"/>
      <c r="H419" s="280">
        <v>242.20599999999999</v>
      </c>
      <c r="I419" s="281"/>
      <c r="J419" s="277"/>
      <c r="K419" s="277"/>
      <c r="L419" s="282"/>
      <c r="M419" s="283"/>
      <c r="N419" s="284"/>
      <c r="O419" s="284"/>
      <c r="P419" s="284"/>
      <c r="Q419" s="284"/>
      <c r="R419" s="284"/>
      <c r="S419" s="284"/>
      <c r="T419" s="285"/>
      <c r="AT419" s="286" t="s">
        <v>158</v>
      </c>
      <c r="AU419" s="286" t="s">
        <v>85</v>
      </c>
      <c r="AV419" s="15" t="s">
        <v>169</v>
      </c>
      <c r="AW419" s="15" t="s">
        <v>39</v>
      </c>
      <c r="AX419" s="15" t="s">
        <v>76</v>
      </c>
      <c r="AY419" s="286" t="s">
        <v>146</v>
      </c>
    </row>
    <row r="420" spans="2:65" s="12" customFormat="1" ht="13.5">
      <c r="B420" s="218"/>
      <c r="C420" s="219"/>
      <c r="D420" s="215" t="s">
        <v>158</v>
      </c>
      <c r="E420" s="220" t="s">
        <v>22</v>
      </c>
      <c r="F420" s="221" t="s">
        <v>1250</v>
      </c>
      <c r="G420" s="219"/>
      <c r="H420" s="222" t="s">
        <v>22</v>
      </c>
      <c r="I420" s="223"/>
      <c r="J420" s="219"/>
      <c r="K420" s="219"/>
      <c r="L420" s="224"/>
      <c r="M420" s="225"/>
      <c r="N420" s="226"/>
      <c r="O420" s="226"/>
      <c r="P420" s="226"/>
      <c r="Q420" s="226"/>
      <c r="R420" s="226"/>
      <c r="S420" s="226"/>
      <c r="T420" s="227"/>
      <c r="AT420" s="228" t="s">
        <v>158</v>
      </c>
      <c r="AU420" s="228" t="s">
        <v>85</v>
      </c>
      <c r="AV420" s="12" t="s">
        <v>24</v>
      </c>
      <c r="AW420" s="12" t="s">
        <v>39</v>
      </c>
      <c r="AX420" s="12" t="s">
        <v>76</v>
      </c>
      <c r="AY420" s="228" t="s">
        <v>146</v>
      </c>
    </row>
    <row r="421" spans="2:65" s="14" customFormat="1" ht="13.5">
      <c r="B421" s="240"/>
      <c r="C421" s="241"/>
      <c r="D421" s="242" t="s">
        <v>158</v>
      </c>
      <c r="E421" s="243" t="s">
        <v>22</v>
      </c>
      <c r="F421" s="244" t="s">
        <v>162</v>
      </c>
      <c r="G421" s="241"/>
      <c r="H421" s="245">
        <v>257.93099999999998</v>
      </c>
      <c r="I421" s="246"/>
      <c r="J421" s="241"/>
      <c r="K421" s="241"/>
      <c r="L421" s="247"/>
      <c r="M421" s="248"/>
      <c r="N421" s="249"/>
      <c r="O421" s="249"/>
      <c r="P421" s="249"/>
      <c r="Q421" s="249"/>
      <c r="R421" s="249"/>
      <c r="S421" s="249"/>
      <c r="T421" s="250"/>
      <c r="AT421" s="251" t="s">
        <v>158</v>
      </c>
      <c r="AU421" s="251" t="s">
        <v>85</v>
      </c>
      <c r="AV421" s="14" t="s">
        <v>154</v>
      </c>
      <c r="AW421" s="14" t="s">
        <v>39</v>
      </c>
      <c r="AX421" s="14" t="s">
        <v>24</v>
      </c>
      <c r="AY421" s="251" t="s">
        <v>146</v>
      </c>
    </row>
    <row r="422" spans="2:65" s="1" customFormat="1" ht="31.5" customHeight="1">
      <c r="B422" s="42"/>
      <c r="C422" s="203" t="s">
        <v>574</v>
      </c>
      <c r="D422" s="203" t="s">
        <v>149</v>
      </c>
      <c r="E422" s="204" t="s">
        <v>905</v>
      </c>
      <c r="F422" s="205" t="s">
        <v>882</v>
      </c>
      <c r="G422" s="206" t="s">
        <v>264</v>
      </c>
      <c r="H422" s="207">
        <v>5826.768</v>
      </c>
      <c r="I422" s="208"/>
      <c r="J422" s="209">
        <f>ROUND(I422*H422,2)</f>
        <v>0</v>
      </c>
      <c r="K422" s="205" t="s">
        <v>153</v>
      </c>
      <c r="L422" s="62"/>
      <c r="M422" s="210" t="s">
        <v>22</v>
      </c>
      <c r="N422" s="211" t="s">
        <v>47</v>
      </c>
      <c r="O422" s="43"/>
      <c r="P422" s="212">
        <f>O422*H422</f>
        <v>0</v>
      </c>
      <c r="Q422" s="212">
        <v>0</v>
      </c>
      <c r="R422" s="212">
        <f>Q422*H422</f>
        <v>0</v>
      </c>
      <c r="S422" s="212">
        <v>0</v>
      </c>
      <c r="T422" s="213">
        <f>S422*H422</f>
        <v>0</v>
      </c>
      <c r="AR422" s="25" t="s">
        <v>154</v>
      </c>
      <c r="AT422" s="25" t="s">
        <v>149</v>
      </c>
      <c r="AU422" s="25" t="s">
        <v>85</v>
      </c>
      <c r="AY422" s="25" t="s">
        <v>146</v>
      </c>
      <c r="BE422" s="214">
        <f>IF(N422="základní",J422,0)</f>
        <v>0</v>
      </c>
      <c r="BF422" s="214">
        <f>IF(N422="snížená",J422,0)</f>
        <v>0</v>
      </c>
      <c r="BG422" s="214">
        <f>IF(N422="zákl. přenesená",J422,0)</f>
        <v>0</v>
      </c>
      <c r="BH422" s="214">
        <f>IF(N422="sníž. přenesená",J422,0)</f>
        <v>0</v>
      </c>
      <c r="BI422" s="214">
        <f>IF(N422="nulová",J422,0)</f>
        <v>0</v>
      </c>
      <c r="BJ422" s="25" t="s">
        <v>24</v>
      </c>
      <c r="BK422" s="214">
        <f>ROUND(I422*H422,2)</f>
        <v>0</v>
      </c>
      <c r="BL422" s="25" t="s">
        <v>154</v>
      </c>
      <c r="BM422" s="25" t="s">
        <v>1259</v>
      </c>
    </row>
    <row r="423" spans="2:65" s="1" customFormat="1" ht="94.5">
      <c r="B423" s="42"/>
      <c r="C423" s="64"/>
      <c r="D423" s="215" t="s">
        <v>156</v>
      </c>
      <c r="E423" s="64"/>
      <c r="F423" s="216" t="s">
        <v>875</v>
      </c>
      <c r="G423" s="64"/>
      <c r="H423" s="64"/>
      <c r="I423" s="173"/>
      <c r="J423" s="64"/>
      <c r="K423" s="64"/>
      <c r="L423" s="62"/>
      <c r="M423" s="217"/>
      <c r="N423" s="43"/>
      <c r="O423" s="43"/>
      <c r="P423" s="43"/>
      <c r="Q423" s="43"/>
      <c r="R423" s="43"/>
      <c r="S423" s="43"/>
      <c r="T423" s="79"/>
      <c r="AT423" s="25" t="s">
        <v>156</v>
      </c>
      <c r="AU423" s="25" t="s">
        <v>85</v>
      </c>
    </row>
    <row r="424" spans="2:65" s="12" customFormat="1" ht="13.5">
      <c r="B424" s="218"/>
      <c r="C424" s="219"/>
      <c r="D424" s="215" t="s">
        <v>158</v>
      </c>
      <c r="E424" s="220" t="s">
        <v>22</v>
      </c>
      <c r="F424" s="221" t="s">
        <v>860</v>
      </c>
      <c r="G424" s="219"/>
      <c r="H424" s="222" t="s">
        <v>22</v>
      </c>
      <c r="I424" s="223"/>
      <c r="J424" s="219"/>
      <c r="K424" s="219"/>
      <c r="L424" s="224"/>
      <c r="M424" s="225"/>
      <c r="N424" s="226"/>
      <c r="O424" s="226"/>
      <c r="P424" s="226"/>
      <c r="Q424" s="226"/>
      <c r="R424" s="226"/>
      <c r="S424" s="226"/>
      <c r="T424" s="227"/>
      <c r="AT424" s="228" t="s">
        <v>158</v>
      </c>
      <c r="AU424" s="228" t="s">
        <v>85</v>
      </c>
      <c r="AV424" s="12" t="s">
        <v>24</v>
      </c>
      <c r="AW424" s="12" t="s">
        <v>39</v>
      </c>
      <c r="AX424" s="12" t="s">
        <v>76</v>
      </c>
      <c r="AY424" s="228" t="s">
        <v>146</v>
      </c>
    </row>
    <row r="425" spans="2:65" s="12" customFormat="1" ht="13.5">
      <c r="B425" s="218"/>
      <c r="C425" s="219"/>
      <c r="D425" s="215" t="s">
        <v>158</v>
      </c>
      <c r="E425" s="220" t="s">
        <v>22</v>
      </c>
      <c r="F425" s="221" t="s">
        <v>1250</v>
      </c>
      <c r="G425" s="219"/>
      <c r="H425" s="222" t="s">
        <v>22</v>
      </c>
      <c r="I425" s="223"/>
      <c r="J425" s="219"/>
      <c r="K425" s="219"/>
      <c r="L425" s="224"/>
      <c r="M425" s="225"/>
      <c r="N425" s="226"/>
      <c r="O425" s="226"/>
      <c r="P425" s="226"/>
      <c r="Q425" s="226"/>
      <c r="R425" s="226"/>
      <c r="S425" s="226"/>
      <c r="T425" s="227"/>
      <c r="AT425" s="228" t="s">
        <v>158</v>
      </c>
      <c r="AU425" s="228" t="s">
        <v>85</v>
      </c>
      <c r="AV425" s="12" t="s">
        <v>24</v>
      </c>
      <c r="AW425" s="12" t="s">
        <v>39</v>
      </c>
      <c r="AX425" s="12" t="s">
        <v>76</v>
      </c>
      <c r="AY425" s="228" t="s">
        <v>146</v>
      </c>
    </row>
    <row r="426" spans="2:65" s="12" customFormat="1" ht="13.5">
      <c r="B426" s="218"/>
      <c r="C426" s="219"/>
      <c r="D426" s="215" t="s">
        <v>158</v>
      </c>
      <c r="E426" s="220" t="s">
        <v>22</v>
      </c>
      <c r="F426" s="221" t="s">
        <v>1251</v>
      </c>
      <c r="G426" s="219"/>
      <c r="H426" s="222" t="s">
        <v>22</v>
      </c>
      <c r="I426" s="223"/>
      <c r="J426" s="219"/>
      <c r="K426" s="219"/>
      <c r="L426" s="224"/>
      <c r="M426" s="225"/>
      <c r="N426" s="226"/>
      <c r="O426" s="226"/>
      <c r="P426" s="226"/>
      <c r="Q426" s="226"/>
      <c r="R426" s="226"/>
      <c r="S426" s="226"/>
      <c r="T426" s="227"/>
      <c r="AT426" s="228" t="s">
        <v>158</v>
      </c>
      <c r="AU426" s="228" t="s">
        <v>85</v>
      </c>
      <c r="AV426" s="12" t="s">
        <v>24</v>
      </c>
      <c r="AW426" s="12" t="s">
        <v>39</v>
      </c>
      <c r="AX426" s="12" t="s">
        <v>76</v>
      </c>
      <c r="AY426" s="228" t="s">
        <v>146</v>
      </c>
    </row>
    <row r="427" spans="2:65" s="13" customFormat="1" ht="13.5">
      <c r="B427" s="229"/>
      <c r="C427" s="230"/>
      <c r="D427" s="215" t="s">
        <v>158</v>
      </c>
      <c r="E427" s="231" t="s">
        <v>22</v>
      </c>
      <c r="F427" s="232" t="s">
        <v>1252</v>
      </c>
      <c r="G427" s="230"/>
      <c r="H427" s="233">
        <v>170.52600000000001</v>
      </c>
      <c r="I427" s="234"/>
      <c r="J427" s="230"/>
      <c r="K427" s="230"/>
      <c r="L427" s="235"/>
      <c r="M427" s="236"/>
      <c r="N427" s="237"/>
      <c r="O427" s="237"/>
      <c r="P427" s="237"/>
      <c r="Q427" s="237"/>
      <c r="R427" s="237"/>
      <c r="S427" s="237"/>
      <c r="T427" s="238"/>
      <c r="AT427" s="239" t="s">
        <v>158</v>
      </c>
      <c r="AU427" s="239" t="s">
        <v>85</v>
      </c>
      <c r="AV427" s="13" t="s">
        <v>85</v>
      </c>
      <c r="AW427" s="13" t="s">
        <v>39</v>
      </c>
      <c r="AX427" s="13" t="s">
        <v>76</v>
      </c>
      <c r="AY427" s="239" t="s">
        <v>146</v>
      </c>
    </row>
    <row r="428" spans="2:65" s="12" customFormat="1" ht="13.5">
      <c r="B428" s="218"/>
      <c r="C428" s="219"/>
      <c r="D428" s="215" t="s">
        <v>158</v>
      </c>
      <c r="E428" s="220" t="s">
        <v>22</v>
      </c>
      <c r="F428" s="221" t="s">
        <v>1253</v>
      </c>
      <c r="G428" s="219"/>
      <c r="H428" s="222" t="s">
        <v>22</v>
      </c>
      <c r="I428" s="223"/>
      <c r="J428" s="219"/>
      <c r="K428" s="219"/>
      <c r="L428" s="224"/>
      <c r="M428" s="225"/>
      <c r="N428" s="226"/>
      <c r="O428" s="226"/>
      <c r="P428" s="226"/>
      <c r="Q428" s="226"/>
      <c r="R428" s="226"/>
      <c r="S428" s="226"/>
      <c r="T428" s="227"/>
      <c r="AT428" s="228" t="s">
        <v>158</v>
      </c>
      <c r="AU428" s="228" t="s">
        <v>85</v>
      </c>
      <c r="AV428" s="12" t="s">
        <v>24</v>
      </c>
      <c r="AW428" s="12" t="s">
        <v>39</v>
      </c>
      <c r="AX428" s="12" t="s">
        <v>76</v>
      </c>
      <c r="AY428" s="228" t="s">
        <v>146</v>
      </c>
    </row>
    <row r="429" spans="2:65" s="13" customFormat="1" ht="13.5">
      <c r="B429" s="229"/>
      <c r="C429" s="230"/>
      <c r="D429" s="215" t="s">
        <v>158</v>
      </c>
      <c r="E429" s="231" t="s">
        <v>22</v>
      </c>
      <c r="F429" s="232" t="s">
        <v>1254</v>
      </c>
      <c r="G429" s="230"/>
      <c r="H429" s="233">
        <v>43.87</v>
      </c>
      <c r="I429" s="234"/>
      <c r="J429" s="230"/>
      <c r="K429" s="230"/>
      <c r="L429" s="235"/>
      <c r="M429" s="236"/>
      <c r="N429" s="237"/>
      <c r="O429" s="237"/>
      <c r="P429" s="237"/>
      <c r="Q429" s="237"/>
      <c r="R429" s="237"/>
      <c r="S429" s="237"/>
      <c r="T429" s="238"/>
      <c r="AT429" s="239" t="s">
        <v>158</v>
      </c>
      <c r="AU429" s="239" t="s">
        <v>85</v>
      </c>
      <c r="AV429" s="13" t="s">
        <v>85</v>
      </c>
      <c r="AW429" s="13" t="s">
        <v>39</v>
      </c>
      <c r="AX429" s="13" t="s">
        <v>76</v>
      </c>
      <c r="AY429" s="239" t="s">
        <v>146</v>
      </c>
    </row>
    <row r="430" spans="2:65" s="12" customFormat="1" ht="13.5">
      <c r="B430" s="218"/>
      <c r="C430" s="219"/>
      <c r="D430" s="215" t="s">
        <v>158</v>
      </c>
      <c r="E430" s="220" t="s">
        <v>22</v>
      </c>
      <c r="F430" s="221" t="s">
        <v>1255</v>
      </c>
      <c r="G430" s="219"/>
      <c r="H430" s="222" t="s">
        <v>22</v>
      </c>
      <c r="I430" s="223"/>
      <c r="J430" s="219"/>
      <c r="K430" s="219"/>
      <c r="L430" s="224"/>
      <c r="M430" s="225"/>
      <c r="N430" s="226"/>
      <c r="O430" s="226"/>
      <c r="P430" s="226"/>
      <c r="Q430" s="226"/>
      <c r="R430" s="226"/>
      <c r="S430" s="226"/>
      <c r="T430" s="227"/>
      <c r="AT430" s="228" t="s">
        <v>158</v>
      </c>
      <c r="AU430" s="228" t="s">
        <v>85</v>
      </c>
      <c r="AV430" s="12" t="s">
        <v>24</v>
      </c>
      <c r="AW430" s="12" t="s">
        <v>39</v>
      </c>
      <c r="AX430" s="12" t="s">
        <v>76</v>
      </c>
      <c r="AY430" s="228" t="s">
        <v>146</v>
      </c>
    </row>
    <row r="431" spans="2:65" s="13" customFormat="1" ht="13.5">
      <c r="B431" s="229"/>
      <c r="C431" s="230"/>
      <c r="D431" s="215" t="s">
        <v>158</v>
      </c>
      <c r="E431" s="231" t="s">
        <v>22</v>
      </c>
      <c r="F431" s="232" t="s">
        <v>1256</v>
      </c>
      <c r="G431" s="230"/>
      <c r="H431" s="233">
        <v>25.99</v>
      </c>
      <c r="I431" s="234"/>
      <c r="J431" s="230"/>
      <c r="K431" s="230"/>
      <c r="L431" s="235"/>
      <c r="M431" s="236"/>
      <c r="N431" s="237"/>
      <c r="O431" s="237"/>
      <c r="P431" s="237"/>
      <c r="Q431" s="237"/>
      <c r="R431" s="237"/>
      <c r="S431" s="237"/>
      <c r="T431" s="238"/>
      <c r="AT431" s="239" t="s">
        <v>158</v>
      </c>
      <c r="AU431" s="239" t="s">
        <v>85</v>
      </c>
      <c r="AV431" s="13" t="s">
        <v>85</v>
      </c>
      <c r="AW431" s="13" t="s">
        <v>39</v>
      </c>
      <c r="AX431" s="13" t="s">
        <v>76</v>
      </c>
      <c r="AY431" s="239" t="s">
        <v>146</v>
      </c>
    </row>
    <row r="432" spans="2:65" s="12" customFormat="1" ht="13.5">
      <c r="B432" s="218"/>
      <c r="C432" s="219"/>
      <c r="D432" s="215" t="s">
        <v>158</v>
      </c>
      <c r="E432" s="220" t="s">
        <v>22</v>
      </c>
      <c r="F432" s="221" t="s">
        <v>1260</v>
      </c>
      <c r="G432" s="219"/>
      <c r="H432" s="222" t="s">
        <v>22</v>
      </c>
      <c r="I432" s="223"/>
      <c r="J432" s="219"/>
      <c r="K432" s="219"/>
      <c r="L432" s="224"/>
      <c r="M432" s="225"/>
      <c r="N432" s="226"/>
      <c r="O432" s="226"/>
      <c r="P432" s="226"/>
      <c r="Q432" s="226"/>
      <c r="R432" s="226"/>
      <c r="S432" s="226"/>
      <c r="T432" s="227"/>
      <c r="AT432" s="228" t="s">
        <v>158</v>
      </c>
      <c r="AU432" s="228" t="s">
        <v>85</v>
      </c>
      <c r="AV432" s="12" t="s">
        <v>24</v>
      </c>
      <c r="AW432" s="12" t="s">
        <v>39</v>
      </c>
      <c r="AX432" s="12" t="s">
        <v>76</v>
      </c>
      <c r="AY432" s="228" t="s">
        <v>146</v>
      </c>
    </row>
    <row r="433" spans="2:65" s="13" customFormat="1" ht="13.5">
      <c r="B433" s="229"/>
      <c r="C433" s="230"/>
      <c r="D433" s="215" t="s">
        <v>158</v>
      </c>
      <c r="E433" s="231" t="s">
        <v>22</v>
      </c>
      <c r="F433" s="232" t="s">
        <v>1261</v>
      </c>
      <c r="G433" s="230"/>
      <c r="H433" s="233">
        <v>9.1999999999999998E-2</v>
      </c>
      <c r="I433" s="234"/>
      <c r="J433" s="230"/>
      <c r="K433" s="230"/>
      <c r="L433" s="235"/>
      <c r="M433" s="236"/>
      <c r="N433" s="237"/>
      <c r="O433" s="237"/>
      <c r="P433" s="237"/>
      <c r="Q433" s="237"/>
      <c r="R433" s="237"/>
      <c r="S433" s="237"/>
      <c r="T433" s="238"/>
      <c r="AT433" s="239" t="s">
        <v>158</v>
      </c>
      <c r="AU433" s="239" t="s">
        <v>85</v>
      </c>
      <c r="AV433" s="13" t="s">
        <v>85</v>
      </c>
      <c r="AW433" s="13" t="s">
        <v>39</v>
      </c>
      <c r="AX433" s="13" t="s">
        <v>76</v>
      </c>
      <c r="AY433" s="239" t="s">
        <v>146</v>
      </c>
    </row>
    <row r="434" spans="2:65" s="12" customFormat="1" ht="13.5">
      <c r="B434" s="218"/>
      <c r="C434" s="219"/>
      <c r="D434" s="215" t="s">
        <v>158</v>
      </c>
      <c r="E434" s="220" t="s">
        <v>22</v>
      </c>
      <c r="F434" s="221" t="s">
        <v>1246</v>
      </c>
      <c r="G434" s="219"/>
      <c r="H434" s="222" t="s">
        <v>22</v>
      </c>
      <c r="I434" s="223"/>
      <c r="J434" s="219"/>
      <c r="K434" s="219"/>
      <c r="L434" s="224"/>
      <c r="M434" s="225"/>
      <c r="N434" s="226"/>
      <c r="O434" s="226"/>
      <c r="P434" s="226"/>
      <c r="Q434" s="226"/>
      <c r="R434" s="226"/>
      <c r="S434" s="226"/>
      <c r="T434" s="227"/>
      <c r="AT434" s="228" t="s">
        <v>158</v>
      </c>
      <c r="AU434" s="228" t="s">
        <v>85</v>
      </c>
      <c r="AV434" s="12" t="s">
        <v>24</v>
      </c>
      <c r="AW434" s="12" t="s">
        <v>39</v>
      </c>
      <c r="AX434" s="12" t="s">
        <v>76</v>
      </c>
      <c r="AY434" s="228" t="s">
        <v>146</v>
      </c>
    </row>
    <row r="435" spans="2:65" s="12" customFormat="1" ht="13.5">
      <c r="B435" s="218"/>
      <c r="C435" s="219"/>
      <c r="D435" s="215" t="s">
        <v>158</v>
      </c>
      <c r="E435" s="220" t="s">
        <v>22</v>
      </c>
      <c r="F435" s="221" t="s">
        <v>1260</v>
      </c>
      <c r="G435" s="219"/>
      <c r="H435" s="222" t="s">
        <v>22</v>
      </c>
      <c r="I435" s="223"/>
      <c r="J435" s="219"/>
      <c r="K435" s="219"/>
      <c r="L435" s="224"/>
      <c r="M435" s="225"/>
      <c r="N435" s="226"/>
      <c r="O435" s="226"/>
      <c r="P435" s="226"/>
      <c r="Q435" s="226"/>
      <c r="R435" s="226"/>
      <c r="S435" s="226"/>
      <c r="T435" s="227"/>
      <c r="AT435" s="228" t="s">
        <v>158</v>
      </c>
      <c r="AU435" s="228" t="s">
        <v>85</v>
      </c>
      <c r="AV435" s="12" t="s">
        <v>24</v>
      </c>
      <c r="AW435" s="12" t="s">
        <v>39</v>
      </c>
      <c r="AX435" s="12" t="s">
        <v>76</v>
      </c>
      <c r="AY435" s="228" t="s">
        <v>146</v>
      </c>
    </row>
    <row r="436" spans="2:65" s="13" customFormat="1" ht="13.5">
      <c r="B436" s="229"/>
      <c r="C436" s="230"/>
      <c r="D436" s="215" t="s">
        <v>158</v>
      </c>
      <c r="E436" s="231" t="s">
        <v>22</v>
      </c>
      <c r="F436" s="232" t="s">
        <v>1262</v>
      </c>
      <c r="G436" s="230"/>
      <c r="H436" s="233">
        <v>2.3039999999999998</v>
      </c>
      <c r="I436" s="234"/>
      <c r="J436" s="230"/>
      <c r="K436" s="230"/>
      <c r="L436" s="235"/>
      <c r="M436" s="236"/>
      <c r="N436" s="237"/>
      <c r="O436" s="237"/>
      <c r="P436" s="237"/>
      <c r="Q436" s="237"/>
      <c r="R436" s="237"/>
      <c r="S436" s="237"/>
      <c r="T436" s="238"/>
      <c r="AT436" s="239" t="s">
        <v>158</v>
      </c>
      <c r="AU436" s="239" t="s">
        <v>85</v>
      </c>
      <c r="AV436" s="13" t="s">
        <v>85</v>
      </c>
      <c r="AW436" s="13" t="s">
        <v>39</v>
      </c>
      <c r="AX436" s="13" t="s">
        <v>76</v>
      </c>
      <c r="AY436" s="239" t="s">
        <v>146</v>
      </c>
    </row>
    <row r="437" spans="2:65" s="15" customFormat="1" ht="13.5">
      <c r="B437" s="276"/>
      <c r="C437" s="277"/>
      <c r="D437" s="215" t="s">
        <v>158</v>
      </c>
      <c r="E437" s="278" t="s">
        <v>22</v>
      </c>
      <c r="F437" s="279" t="s">
        <v>1263</v>
      </c>
      <c r="G437" s="277"/>
      <c r="H437" s="280">
        <v>242.78200000000001</v>
      </c>
      <c r="I437" s="281"/>
      <c r="J437" s="277"/>
      <c r="K437" s="277"/>
      <c r="L437" s="282"/>
      <c r="M437" s="283"/>
      <c r="N437" s="284"/>
      <c r="O437" s="284"/>
      <c r="P437" s="284"/>
      <c r="Q437" s="284"/>
      <c r="R437" s="284"/>
      <c r="S437" s="284"/>
      <c r="T437" s="285"/>
      <c r="AT437" s="286" t="s">
        <v>158</v>
      </c>
      <c r="AU437" s="286" t="s">
        <v>85</v>
      </c>
      <c r="AV437" s="15" t="s">
        <v>169</v>
      </c>
      <c r="AW437" s="15" t="s">
        <v>39</v>
      </c>
      <c r="AX437" s="15" t="s">
        <v>76</v>
      </c>
      <c r="AY437" s="286" t="s">
        <v>146</v>
      </c>
    </row>
    <row r="438" spans="2:65" s="12" customFormat="1" ht="13.5">
      <c r="B438" s="218"/>
      <c r="C438" s="219"/>
      <c r="D438" s="215" t="s">
        <v>158</v>
      </c>
      <c r="E438" s="220" t="s">
        <v>22</v>
      </c>
      <c r="F438" s="221" t="s">
        <v>1250</v>
      </c>
      <c r="G438" s="219"/>
      <c r="H438" s="222" t="s">
        <v>22</v>
      </c>
      <c r="I438" s="223"/>
      <c r="J438" s="219"/>
      <c r="K438" s="219"/>
      <c r="L438" s="224"/>
      <c r="M438" s="225"/>
      <c r="N438" s="226"/>
      <c r="O438" s="226"/>
      <c r="P438" s="226"/>
      <c r="Q438" s="226"/>
      <c r="R438" s="226"/>
      <c r="S438" s="226"/>
      <c r="T438" s="227"/>
      <c r="AT438" s="228" t="s">
        <v>158</v>
      </c>
      <c r="AU438" s="228" t="s">
        <v>85</v>
      </c>
      <c r="AV438" s="12" t="s">
        <v>24</v>
      </c>
      <c r="AW438" s="12" t="s">
        <v>39</v>
      </c>
      <c r="AX438" s="12" t="s">
        <v>76</v>
      </c>
      <c r="AY438" s="228" t="s">
        <v>146</v>
      </c>
    </row>
    <row r="439" spans="2:65" s="13" customFormat="1" ht="13.5">
      <c r="B439" s="229"/>
      <c r="C439" s="230"/>
      <c r="D439" s="242" t="s">
        <v>158</v>
      </c>
      <c r="E439" s="252" t="s">
        <v>22</v>
      </c>
      <c r="F439" s="253" t="s">
        <v>1264</v>
      </c>
      <c r="G439" s="230"/>
      <c r="H439" s="254">
        <v>5826.768</v>
      </c>
      <c r="I439" s="234"/>
      <c r="J439" s="230"/>
      <c r="K439" s="230"/>
      <c r="L439" s="235"/>
      <c r="M439" s="236"/>
      <c r="N439" s="237"/>
      <c r="O439" s="237"/>
      <c r="P439" s="237"/>
      <c r="Q439" s="237"/>
      <c r="R439" s="237"/>
      <c r="S439" s="237"/>
      <c r="T439" s="238"/>
      <c r="AT439" s="239" t="s">
        <v>158</v>
      </c>
      <c r="AU439" s="239" t="s">
        <v>85</v>
      </c>
      <c r="AV439" s="13" t="s">
        <v>85</v>
      </c>
      <c r="AW439" s="13" t="s">
        <v>39</v>
      </c>
      <c r="AX439" s="13" t="s">
        <v>24</v>
      </c>
      <c r="AY439" s="239" t="s">
        <v>146</v>
      </c>
    </row>
    <row r="440" spans="2:65" s="1" customFormat="1" ht="22.5" customHeight="1">
      <c r="B440" s="42"/>
      <c r="C440" s="203" t="s">
        <v>663</v>
      </c>
      <c r="D440" s="203" t="s">
        <v>149</v>
      </c>
      <c r="E440" s="204" t="s">
        <v>1265</v>
      </c>
      <c r="F440" s="205" t="s">
        <v>1266</v>
      </c>
      <c r="G440" s="206" t="s">
        <v>264</v>
      </c>
      <c r="H440" s="207">
        <v>15.725</v>
      </c>
      <c r="I440" s="208"/>
      <c r="J440" s="209">
        <f>ROUND(I440*H440,2)</f>
        <v>0</v>
      </c>
      <c r="K440" s="205" t="s">
        <v>153</v>
      </c>
      <c r="L440" s="62"/>
      <c r="M440" s="210" t="s">
        <v>22</v>
      </c>
      <c r="N440" s="211" t="s">
        <v>47</v>
      </c>
      <c r="O440" s="43"/>
      <c r="P440" s="212">
        <f>O440*H440</f>
        <v>0</v>
      </c>
      <c r="Q440" s="212">
        <v>0</v>
      </c>
      <c r="R440" s="212">
        <f>Q440*H440</f>
        <v>0</v>
      </c>
      <c r="S440" s="212">
        <v>0</v>
      </c>
      <c r="T440" s="213">
        <f>S440*H440</f>
        <v>0</v>
      </c>
      <c r="AR440" s="25" t="s">
        <v>154</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154</v>
      </c>
      <c r="BM440" s="25" t="s">
        <v>1267</v>
      </c>
    </row>
    <row r="441" spans="2:65" s="1" customFormat="1" ht="40.5">
      <c r="B441" s="42"/>
      <c r="C441" s="64"/>
      <c r="D441" s="215" t="s">
        <v>156</v>
      </c>
      <c r="E441" s="64"/>
      <c r="F441" s="216" t="s">
        <v>1268</v>
      </c>
      <c r="G441" s="64"/>
      <c r="H441" s="64"/>
      <c r="I441" s="173"/>
      <c r="J441" s="64"/>
      <c r="K441" s="64"/>
      <c r="L441" s="62"/>
      <c r="M441" s="217"/>
      <c r="N441" s="43"/>
      <c r="O441" s="43"/>
      <c r="P441" s="43"/>
      <c r="Q441" s="43"/>
      <c r="R441" s="43"/>
      <c r="S441" s="43"/>
      <c r="T441" s="79"/>
      <c r="AT441" s="25" t="s">
        <v>156</v>
      </c>
      <c r="AU441" s="25" t="s">
        <v>85</v>
      </c>
    </row>
    <row r="442" spans="2:65" s="1" customFormat="1" ht="27">
      <c r="B442" s="42"/>
      <c r="C442" s="64"/>
      <c r="D442" s="215" t="s">
        <v>166</v>
      </c>
      <c r="E442" s="64"/>
      <c r="F442" s="216" t="s">
        <v>1269</v>
      </c>
      <c r="G442" s="64"/>
      <c r="H442" s="64"/>
      <c r="I442" s="173"/>
      <c r="J442" s="64"/>
      <c r="K442" s="64"/>
      <c r="L442" s="62"/>
      <c r="M442" s="217"/>
      <c r="N442" s="43"/>
      <c r="O442" s="43"/>
      <c r="P442" s="43"/>
      <c r="Q442" s="43"/>
      <c r="R442" s="43"/>
      <c r="S442" s="43"/>
      <c r="T442" s="79"/>
      <c r="AT442" s="25" t="s">
        <v>166</v>
      </c>
      <c r="AU442" s="25" t="s">
        <v>85</v>
      </c>
    </row>
    <row r="443" spans="2:65" s="12" customFormat="1" ht="13.5">
      <c r="B443" s="218"/>
      <c r="C443" s="219"/>
      <c r="D443" s="215" t="s">
        <v>158</v>
      </c>
      <c r="E443" s="220" t="s">
        <v>22</v>
      </c>
      <c r="F443" s="221" t="s">
        <v>1270</v>
      </c>
      <c r="G443" s="219"/>
      <c r="H443" s="222" t="s">
        <v>22</v>
      </c>
      <c r="I443" s="223"/>
      <c r="J443" s="219"/>
      <c r="K443" s="219"/>
      <c r="L443" s="224"/>
      <c r="M443" s="225"/>
      <c r="N443" s="226"/>
      <c r="O443" s="226"/>
      <c r="P443" s="226"/>
      <c r="Q443" s="226"/>
      <c r="R443" s="226"/>
      <c r="S443" s="226"/>
      <c r="T443" s="227"/>
      <c r="AT443" s="228" t="s">
        <v>158</v>
      </c>
      <c r="AU443" s="228" t="s">
        <v>85</v>
      </c>
      <c r="AV443" s="12" t="s">
        <v>24</v>
      </c>
      <c r="AW443" s="12" t="s">
        <v>39</v>
      </c>
      <c r="AX443" s="12" t="s">
        <v>76</v>
      </c>
      <c r="AY443" s="228" t="s">
        <v>146</v>
      </c>
    </row>
    <row r="444" spans="2:65" s="12" customFormat="1" ht="13.5">
      <c r="B444" s="218"/>
      <c r="C444" s="219"/>
      <c r="D444" s="215" t="s">
        <v>158</v>
      </c>
      <c r="E444" s="220" t="s">
        <v>22</v>
      </c>
      <c r="F444" s="221" t="s">
        <v>1245</v>
      </c>
      <c r="G444" s="219"/>
      <c r="H444" s="222" t="s">
        <v>22</v>
      </c>
      <c r="I444" s="223"/>
      <c r="J444" s="219"/>
      <c r="K444" s="219"/>
      <c r="L444" s="224"/>
      <c r="M444" s="225"/>
      <c r="N444" s="226"/>
      <c r="O444" s="226"/>
      <c r="P444" s="226"/>
      <c r="Q444" s="226"/>
      <c r="R444" s="226"/>
      <c r="S444" s="226"/>
      <c r="T444" s="227"/>
      <c r="AT444" s="228" t="s">
        <v>158</v>
      </c>
      <c r="AU444" s="228" t="s">
        <v>85</v>
      </c>
      <c r="AV444" s="12" t="s">
        <v>24</v>
      </c>
      <c r="AW444" s="12" t="s">
        <v>39</v>
      </c>
      <c r="AX444" s="12" t="s">
        <v>76</v>
      </c>
      <c r="AY444" s="228" t="s">
        <v>146</v>
      </c>
    </row>
    <row r="445" spans="2:65" s="12" customFormat="1" ht="13.5">
      <c r="B445" s="218"/>
      <c r="C445" s="219"/>
      <c r="D445" s="215" t="s">
        <v>158</v>
      </c>
      <c r="E445" s="220" t="s">
        <v>22</v>
      </c>
      <c r="F445" s="221" t="s">
        <v>1271</v>
      </c>
      <c r="G445" s="219"/>
      <c r="H445" s="222" t="s">
        <v>22</v>
      </c>
      <c r="I445" s="223"/>
      <c r="J445" s="219"/>
      <c r="K445" s="219"/>
      <c r="L445" s="224"/>
      <c r="M445" s="225"/>
      <c r="N445" s="226"/>
      <c r="O445" s="226"/>
      <c r="P445" s="226"/>
      <c r="Q445" s="226"/>
      <c r="R445" s="226"/>
      <c r="S445" s="226"/>
      <c r="T445" s="227"/>
      <c r="AT445" s="228" t="s">
        <v>158</v>
      </c>
      <c r="AU445" s="228" t="s">
        <v>85</v>
      </c>
      <c r="AV445" s="12" t="s">
        <v>24</v>
      </c>
      <c r="AW445" s="12" t="s">
        <v>39</v>
      </c>
      <c r="AX445" s="12" t="s">
        <v>76</v>
      </c>
      <c r="AY445" s="228" t="s">
        <v>146</v>
      </c>
    </row>
    <row r="446" spans="2:65" s="13" customFormat="1" ht="13.5">
      <c r="B446" s="229"/>
      <c r="C446" s="230"/>
      <c r="D446" s="215" t="s">
        <v>158</v>
      </c>
      <c r="E446" s="231" t="s">
        <v>22</v>
      </c>
      <c r="F446" s="232" t="s">
        <v>1247</v>
      </c>
      <c r="G446" s="230"/>
      <c r="H446" s="233">
        <v>15.552</v>
      </c>
      <c r="I446" s="234"/>
      <c r="J446" s="230"/>
      <c r="K446" s="230"/>
      <c r="L446" s="235"/>
      <c r="M446" s="236"/>
      <c r="N446" s="237"/>
      <c r="O446" s="237"/>
      <c r="P446" s="237"/>
      <c r="Q446" s="237"/>
      <c r="R446" s="237"/>
      <c r="S446" s="237"/>
      <c r="T446" s="238"/>
      <c r="AT446" s="239" t="s">
        <v>158</v>
      </c>
      <c r="AU446" s="239" t="s">
        <v>85</v>
      </c>
      <c r="AV446" s="13" t="s">
        <v>85</v>
      </c>
      <c r="AW446" s="13" t="s">
        <v>39</v>
      </c>
      <c r="AX446" s="13" t="s">
        <v>76</v>
      </c>
      <c r="AY446" s="239" t="s">
        <v>146</v>
      </c>
    </row>
    <row r="447" spans="2:65" s="12" customFormat="1" ht="13.5">
      <c r="B447" s="218"/>
      <c r="C447" s="219"/>
      <c r="D447" s="215" t="s">
        <v>158</v>
      </c>
      <c r="E447" s="220" t="s">
        <v>22</v>
      </c>
      <c r="F447" s="221" t="s">
        <v>1248</v>
      </c>
      <c r="G447" s="219"/>
      <c r="H447" s="222" t="s">
        <v>22</v>
      </c>
      <c r="I447" s="223"/>
      <c r="J447" s="219"/>
      <c r="K447" s="219"/>
      <c r="L447" s="224"/>
      <c r="M447" s="225"/>
      <c r="N447" s="226"/>
      <c r="O447" s="226"/>
      <c r="P447" s="226"/>
      <c r="Q447" s="226"/>
      <c r="R447" s="226"/>
      <c r="S447" s="226"/>
      <c r="T447" s="227"/>
      <c r="AT447" s="228" t="s">
        <v>158</v>
      </c>
      <c r="AU447" s="228" t="s">
        <v>85</v>
      </c>
      <c r="AV447" s="12" t="s">
        <v>24</v>
      </c>
      <c r="AW447" s="12" t="s">
        <v>39</v>
      </c>
      <c r="AX447" s="12" t="s">
        <v>76</v>
      </c>
      <c r="AY447" s="228" t="s">
        <v>146</v>
      </c>
    </row>
    <row r="448" spans="2:65" s="13" customFormat="1" ht="13.5">
      <c r="B448" s="229"/>
      <c r="C448" s="230"/>
      <c r="D448" s="215" t="s">
        <v>158</v>
      </c>
      <c r="E448" s="231" t="s">
        <v>22</v>
      </c>
      <c r="F448" s="232" t="s">
        <v>1249</v>
      </c>
      <c r="G448" s="230"/>
      <c r="H448" s="233">
        <v>0.17299999999999999</v>
      </c>
      <c r="I448" s="234"/>
      <c r="J448" s="230"/>
      <c r="K448" s="230"/>
      <c r="L448" s="235"/>
      <c r="M448" s="236"/>
      <c r="N448" s="237"/>
      <c r="O448" s="237"/>
      <c r="P448" s="237"/>
      <c r="Q448" s="237"/>
      <c r="R448" s="237"/>
      <c r="S448" s="237"/>
      <c r="T448" s="238"/>
      <c r="AT448" s="239" t="s">
        <v>158</v>
      </c>
      <c r="AU448" s="239" t="s">
        <v>85</v>
      </c>
      <c r="AV448" s="13" t="s">
        <v>85</v>
      </c>
      <c r="AW448" s="13" t="s">
        <v>39</v>
      </c>
      <c r="AX448" s="13" t="s">
        <v>76</v>
      </c>
      <c r="AY448" s="239" t="s">
        <v>146</v>
      </c>
    </row>
    <row r="449" spans="2:65" s="14" customFormat="1" ht="13.5">
      <c r="B449" s="240"/>
      <c r="C449" s="241"/>
      <c r="D449" s="242" t="s">
        <v>158</v>
      </c>
      <c r="E449" s="243" t="s">
        <v>22</v>
      </c>
      <c r="F449" s="244" t="s">
        <v>162</v>
      </c>
      <c r="G449" s="241"/>
      <c r="H449" s="245">
        <v>15.725</v>
      </c>
      <c r="I449" s="246"/>
      <c r="J449" s="241"/>
      <c r="K449" s="241"/>
      <c r="L449" s="247"/>
      <c r="M449" s="248"/>
      <c r="N449" s="249"/>
      <c r="O449" s="249"/>
      <c r="P449" s="249"/>
      <c r="Q449" s="249"/>
      <c r="R449" s="249"/>
      <c r="S449" s="249"/>
      <c r="T449" s="250"/>
      <c r="AT449" s="251" t="s">
        <v>158</v>
      </c>
      <c r="AU449" s="251" t="s">
        <v>85</v>
      </c>
      <c r="AV449" s="14" t="s">
        <v>154</v>
      </c>
      <c r="AW449" s="14" t="s">
        <v>39</v>
      </c>
      <c r="AX449" s="14" t="s">
        <v>24</v>
      </c>
      <c r="AY449" s="251" t="s">
        <v>146</v>
      </c>
    </row>
    <row r="450" spans="2:65" s="1" customFormat="1" ht="22.5" customHeight="1">
      <c r="B450" s="42"/>
      <c r="C450" s="203" t="s">
        <v>669</v>
      </c>
      <c r="D450" s="203" t="s">
        <v>149</v>
      </c>
      <c r="E450" s="204" t="s">
        <v>939</v>
      </c>
      <c r="F450" s="205" t="s">
        <v>940</v>
      </c>
      <c r="G450" s="206" t="s">
        <v>264</v>
      </c>
      <c r="H450" s="207">
        <v>248.03</v>
      </c>
      <c r="I450" s="208"/>
      <c r="J450" s="209">
        <f>ROUND(I450*H450,2)</f>
        <v>0</v>
      </c>
      <c r="K450" s="205" t="s">
        <v>22</v>
      </c>
      <c r="L450" s="62"/>
      <c r="M450" s="210" t="s">
        <v>22</v>
      </c>
      <c r="N450" s="211" t="s">
        <v>47</v>
      </c>
      <c r="O450" s="43"/>
      <c r="P450" s="212">
        <f>O450*H450</f>
        <v>0</v>
      </c>
      <c r="Q450" s="212">
        <v>0</v>
      </c>
      <c r="R450" s="212">
        <f>Q450*H450</f>
        <v>0</v>
      </c>
      <c r="S450" s="212">
        <v>0</v>
      </c>
      <c r="T450" s="213">
        <f>S450*H450</f>
        <v>0</v>
      </c>
      <c r="AR450" s="25" t="s">
        <v>154</v>
      </c>
      <c r="AT450" s="25" t="s">
        <v>149</v>
      </c>
      <c r="AU450" s="25" t="s">
        <v>85</v>
      </c>
      <c r="AY450" s="25" t="s">
        <v>146</v>
      </c>
      <c r="BE450" s="214">
        <f>IF(N450="základní",J450,0)</f>
        <v>0</v>
      </c>
      <c r="BF450" s="214">
        <f>IF(N450="snížená",J450,0)</f>
        <v>0</v>
      </c>
      <c r="BG450" s="214">
        <f>IF(N450="zákl. přenesená",J450,0)</f>
        <v>0</v>
      </c>
      <c r="BH450" s="214">
        <f>IF(N450="sníž. přenesená",J450,0)</f>
        <v>0</v>
      </c>
      <c r="BI450" s="214">
        <f>IF(N450="nulová",J450,0)</f>
        <v>0</v>
      </c>
      <c r="BJ450" s="25" t="s">
        <v>24</v>
      </c>
      <c r="BK450" s="214">
        <f>ROUND(I450*H450,2)</f>
        <v>0</v>
      </c>
      <c r="BL450" s="25" t="s">
        <v>154</v>
      </c>
      <c r="BM450" s="25" t="s">
        <v>1272</v>
      </c>
    </row>
    <row r="451" spans="2:65" s="1" customFormat="1" ht="67.5">
      <c r="B451" s="42"/>
      <c r="C451" s="64"/>
      <c r="D451" s="215" t="s">
        <v>156</v>
      </c>
      <c r="E451" s="64"/>
      <c r="F451" s="216" t="s">
        <v>936</v>
      </c>
      <c r="G451" s="64"/>
      <c r="H451" s="64"/>
      <c r="I451" s="173"/>
      <c r="J451" s="64"/>
      <c r="K451" s="64"/>
      <c r="L451" s="62"/>
      <c r="M451" s="217"/>
      <c r="N451" s="43"/>
      <c r="O451" s="43"/>
      <c r="P451" s="43"/>
      <c r="Q451" s="43"/>
      <c r="R451" s="43"/>
      <c r="S451" s="43"/>
      <c r="T451" s="79"/>
      <c r="AT451" s="25" t="s">
        <v>156</v>
      </c>
      <c r="AU451" s="25" t="s">
        <v>85</v>
      </c>
    </row>
    <row r="452" spans="2:65" s="12" customFormat="1" ht="13.5">
      <c r="B452" s="218"/>
      <c r="C452" s="219"/>
      <c r="D452" s="215" t="s">
        <v>158</v>
      </c>
      <c r="E452" s="220" t="s">
        <v>22</v>
      </c>
      <c r="F452" s="221" t="s">
        <v>1251</v>
      </c>
      <c r="G452" s="219"/>
      <c r="H452" s="222" t="s">
        <v>22</v>
      </c>
      <c r="I452" s="223"/>
      <c r="J452" s="219"/>
      <c r="K452" s="219"/>
      <c r="L452" s="224"/>
      <c r="M452" s="225"/>
      <c r="N452" s="226"/>
      <c r="O452" s="226"/>
      <c r="P452" s="226"/>
      <c r="Q452" s="226"/>
      <c r="R452" s="226"/>
      <c r="S452" s="226"/>
      <c r="T452" s="227"/>
      <c r="AT452" s="228" t="s">
        <v>158</v>
      </c>
      <c r="AU452" s="228" t="s">
        <v>85</v>
      </c>
      <c r="AV452" s="12" t="s">
        <v>24</v>
      </c>
      <c r="AW452" s="12" t="s">
        <v>39</v>
      </c>
      <c r="AX452" s="12" t="s">
        <v>76</v>
      </c>
      <c r="AY452" s="228" t="s">
        <v>146</v>
      </c>
    </row>
    <row r="453" spans="2:65" s="13" customFormat="1" ht="13.5">
      <c r="B453" s="229"/>
      <c r="C453" s="230"/>
      <c r="D453" s="215" t="s">
        <v>158</v>
      </c>
      <c r="E453" s="231" t="s">
        <v>22</v>
      </c>
      <c r="F453" s="232" t="s">
        <v>1252</v>
      </c>
      <c r="G453" s="230"/>
      <c r="H453" s="233">
        <v>170.52600000000001</v>
      </c>
      <c r="I453" s="234"/>
      <c r="J453" s="230"/>
      <c r="K453" s="230"/>
      <c r="L453" s="235"/>
      <c r="M453" s="236"/>
      <c r="N453" s="237"/>
      <c r="O453" s="237"/>
      <c r="P453" s="237"/>
      <c r="Q453" s="237"/>
      <c r="R453" s="237"/>
      <c r="S453" s="237"/>
      <c r="T453" s="238"/>
      <c r="AT453" s="239" t="s">
        <v>158</v>
      </c>
      <c r="AU453" s="239" t="s">
        <v>85</v>
      </c>
      <c r="AV453" s="13" t="s">
        <v>85</v>
      </c>
      <c r="AW453" s="13" t="s">
        <v>39</v>
      </c>
      <c r="AX453" s="13" t="s">
        <v>76</v>
      </c>
      <c r="AY453" s="239" t="s">
        <v>146</v>
      </c>
    </row>
    <row r="454" spans="2:65" s="12" customFormat="1" ht="13.5">
      <c r="B454" s="218"/>
      <c r="C454" s="219"/>
      <c r="D454" s="215" t="s">
        <v>158</v>
      </c>
      <c r="E454" s="220" t="s">
        <v>22</v>
      </c>
      <c r="F454" s="221" t="s">
        <v>1253</v>
      </c>
      <c r="G454" s="219"/>
      <c r="H454" s="222" t="s">
        <v>22</v>
      </c>
      <c r="I454" s="223"/>
      <c r="J454" s="219"/>
      <c r="K454" s="219"/>
      <c r="L454" s="224"/>
      <c r="M454" s="225"/>
      <c r="N454" s="226"/>
      <c r="O454" s="226"/>
      <c r="P454" s="226"/>
      <c r="Q454" s="226"/>
      <c r="R454" s="226"/>
      <c r="S454" s="226"/>
      <c r="T454" s="227"/>
      <c r="AT454" s="228" t="s">
        <v>158</v>
      </c>
      <c r="AU454" s="228" t="s">
        <v>85</v>
      </c>
      <c r="AV454" s="12" t="s">
        <v>24</v>
      </c>
      <c r="AW454" s="12" t="s">
        <v>39</v>
      </c>
      <c r="AX454" s="12" t="s">
        <v>76</v>
      </c>
      <c r="AY454" s="228" t="s">
        <v>146</v>
      </c>
    </row>
    <row r="455" spans="2:65" s="13" customFormat="1" ht="13.5">
      <c r="B455" s="229"/>
      <c r="C455" s="230"/>
      <c r="D455" s="215" t="s">
        <v>158</v>
      </c>
      <c r="E455" s="231" t="s">
        <v>22</v>
      </c>
      <c r="F455" s="232" t="s">
        <v>1254</v>
      </c>
      <c r="G455" s="230"/>
      <c r="H455" s="233">
        <v>43.87</v>
      </c>
      <c r="I455" s="234"/>
      <c r="J455" s="230"/>
      <c r="K455" s="230"/>
      <c r="L455" s="235"/>
      <c r="M455" s="236"/>
      <c r="N455" s="237"/>
      <c r="O455" s="237"/>
      <c r="P455" s="237"/>
      <c r="Q455" s="237"/>
      <c r="R455" s="237"/>
      <c r="S455" s="237"/>
      <c r="T455" s="238"/>
      <c r="AT455" s="239" t="s">
        <v>158</v>
      </c>
      <c r="AU455" s="239" t="s">
        <v>85</v>
      </c>
      <c r="AV455" s="13" t="s">
        <v>85</v>
      </c>
      <c r="AW455" s="13" t="s">
        <v>39</v>
      </c>
      <c r="AX455" s="13" t="s">
        <v>76</v>
      </c>
      <c r="AY455" s="239" t="s">
        <v>146</v>
      </c>
    </row>
    <row r="456" spans="2:65" s="12" customFormat="1" ht="13.5">
      <c r="B456" s="218"/>
      <c r="C456" s="219"/>
      <c r="D456" s="215" t="s">
        <v>158</v>
      </c>
      <c r="E456" s="220" t="s">
        <v>22</v>
      </c>
      <c r="F456" s="221" t="s">
        <v>1255</v>
      </c>
      <c r="G456" s="219"/>
      <c r="H456" s="222" t="s">
        <v>22</v>
      </c>
      <c r="I456" s="223"/>
      <c r="J456" s="219"/>
      <c r="K456" s="219"/>
      <c r="L456" s="224"/>
      <c r="M456" s="225"/>
      <c r="N456" s="226"/>
      <c r="O456" s="226"/>
      <c r="P456" s="226"/>
      <c r="Q456" s="226"/>
      <c r="R456" s="226"/>
      <c r="S456" s="226"/>
      <c r="T456" s="227"/>
      <c r="AT456" s="228" t="s">
        <v>158</v>
      </c>
      <c r="AU456" s="228" t="s">
        <v>85</v>
      </c>
      <c r="AV456" s="12" t="s">
        <v>24</v>
      </c>
      <c r="AW456" s="12" t="s">
        <v>39</v>
      </c>
      <c r="AX456" s="12" t="s">
        <v>76</v>
      </c>
      <c r="AY456" s="228" t="s">
        <v>146</v>
      </c>
    </row>
    <row r="457" spans="2:65" s="13" customFormat="1" ht="13.5">
      <c r="B457" s="229"/>
      <c r="C457" s="230"/>
      <c r="D457" s="215" t="s">
        <v>158</v>
      </c>
      <c r="E457" s="231" t="s">
        <v>22</v>
      </c>
      <c r="F457" s="232" t="s">
        <v>1256</v>
      </c>
      <c r="G457" s="230"/>
      <c r="H457" s="233">
        <v>25.99</v>
      </c>
      <c r="I457" s="234"/>
      <c r="J457" s="230"/>
      <c r="K457" s="230"/>
      <c r="L457" s="235"/>
      <c r="M457" s="236"/>
      <c r="N457" s="237"/>
      <c r="O457" s="237"/>
      <c r="P457" s="237"/>
      <c r="Q457" s="237"/>
      <c r="R457" s="237"/>
      <c r="S457" s="237"/>
      <c r="T457" s="238"/>
      <c r="AT457" s="239" t="s">
        <v>158</v>
      </c>
      <c r="AU457" s="239" t="s">
        <v>85</v>
      </c>
      <c r="AV457" s="13" t="s">
        <v>85</v>
      </c>
      <c r="AW457" s="13" t="s">
        <v>39</v>
      </c>
      <c r="AX457" s="13" t="s">
        <v>76</v>
      </c>
      <c r="AY457" s="239" t="s">
        <v>146</v>
      </c>
    </row>
    <row r="458" spans="2:65" s="13" customFormat="1" ht="13.5">
      <c r="B458" s="229"/>
      <c r="C458" s="230"/>
      <c r="D458" s="215" t="s">
        <v>158</v>
      </c>
      <c r="E458" s="231" t="s">
        <v>22</v>
      </c>
      <c r="F458" s="232" t="s">
        <v>1257</v>
      </c>
      <c r="G458" s="230"/>
      <c r="H458" s="233">
        <v>9.1999999999999998E-2</v>
      </c>
      <c r="I458" s="234"/>
      <c r="J458" s="230"/>
      <c r="K458" s="230"/>
      <c r="L458" s="235"/>
      <c r="M458" s="236"/>
      <c r="N458" s="237"/>
      <c r="O458" s="237"/>
      <c r="P458" s="237"/>
      <c r="Q458" s="237"/>
      <c r="R458" s="237"/>
      <c r="S458" s="237"/>
      <c r="T458" s="238"/>
      <c r="AT458" s="239" t="s">
        <v>158</v>
      </c>
      <c r="AU458" s="239" t="s">
        <v>85</v>
      </c>
      <c r="AV458" s="13" t="s">
        <v>85</v>
      </c>
      <c r="AW458" s="13" t="s">
        <v>39</v>
      </c>
      <c r="AX458" s="13" t="s">
        <v>76</v>
      </c>
      <c r="AY458" s="239" t="s">
        <v>146</v>
      </c>
    </row>
    <row r="459" spans="2:65" s="12" customFormat="1" ht="13.5">
      <c r="B459" s="218"/>
      <c r="C459" s="219"/>
      <c r="D459" s="215" t="s">
        <v>158</v>
      </c>
      <c r="E459" s="220" t="s">
        <v>22</v>
      </c>
      <c r="F459" s="221" t="s">
        <v>1246</v>
      </c>
      <c r="G459" s="219"/>
      <c r="H459" s="222" t="s">
        <v>22</v>
      </c>
      <c r="I459" s="223"/>
      <c r="J459" s="219"/>
      <c r="K459" s="219"/>
      <c r="L459" s="224"/>
      <c r="M459" s="225"/>
      <c r="N459" s="226"/>
      <c r="O459" s="226"/>
      <c r="P459" s="226"/>
      <c r="Q459" s="226"/>
      <c r="R459" s="226"/>
      <c r="S459" s="226"/>
      <c r="T459" s="227"/>
      <c r="AT459" s="228" t="s">
        <v>158</v>
      </c>
      <c r="AU459" s="228" t="s">
        <v>85</v>
      </c>
      <c r="AV459" s="12" t="s">
        <v>24</v>
      </c>
      <c r="AW459" s="12" t="s">
        <v>39</v>
      </c>
      <c r="AX459" s="12" t="s">
        <v>76</v>
      </c>
      <c r="AY459" s="228" t="s">
        <v>146</v>
      </c>
    </row>
    <row r="460" spans="2:65" s="13" customFormat="1" ht="13.5">
      <c r="B460" s="229"/>
      <c r="C460" s="230"/>
      <c r="D460" s="215" t="s">
        <v>158</v>
      </c>
      <c r="E460" s="231" t="s">
        <v>22</v>
      </c>
      <c r="F460" s="232" t="s">
        <v>1258</v>
      </c>
      <c r="G460" s="230"/>
      <c r="H460" s="233">
        <v>1.728</v>
      </c>
      <c r="I460" s="234"/>
      <c r="J460" s="230"/>
      <c r="K460" s="230"/>
      <c r="L460" s="235"/>
      <c r="M460" s="236"/>
      <c r="N460" s="237"/>
      <c r="O460" s="237"/>
      <c r="P460" s="237"/>
      <c r="Q460" s="237"/>
      <c r="R460" s="237"/>
      <c r="S460" s="237"/>
      <c r="T460" s="238"/>
      <c r="AT460" s="239" t="s">
        <v>158</v>
      </c>
      <c r="AU460" s="239" t="s">
        <v>85</v>
      </c>
      <c r="AV460" s="13" t="s">
        <v>85</v>
      </c>
      <c r="AW460" s="13" t="s">
        <v>39</v>
      </c>
      <c r="AX460" s="13" t="s">
        <v>76</v>
      </c>
      <c r="AY460" s="239" t="s">
        <v>146</v>
      </c>
    </row>
    <row r="461" spans="2:65" s="12" customFormat="1" ht="13.5">
      <c r="B461" s="218"/>
      <c r="C461" s="219"/>
      <c r="D461" s="215" t="s">
        <v>158</v>
      </c>
      <c r="E461" s="220" t="s">
        <v>22</v>
      </c>
      <c r="F461" s="221" t="s">
        <v>884</v>
      </c>
      <c r="G461" s="219"/>
      <c r="H461" s="222" t="s">
        <v>22</v>
      </c>
      <c r="I461" s="223"/>
      <c r="J461" s="219"/>
      <c r="K461" s="219"/>
      <c r="L461" s="224"/>
      <c r="M461" s="225"/>
      <c r="N461" s="226"/>
      <c r="O461" s="226"/>
      <c r="P461" s="226"/>
      <c r="Q461" s="226"/>
      <c r="R461" s="226"/>
      <c r="S461" s="226"/>
      <c r="T461" s="227"/>
      <c r="AT461" s="228" t="s">
        <v>158</v>
      </c>
      <c r="AU461" s="228" t="s">
        <v>85</v>
      </c>
      <c r="AV461" s="12" t="s">
        <v>24</v>
      </c>
      <c r="AW461" s="12" t="s">
        <v>39</v>
      </c>
      <c r="AX461" s="12" t="s">
        <v>76</v>
      </c>
      <c r="AY461" s="228" t="s">
        <v>146</v>
      </c>
    </row>
    <row r="462" spans="2:65" s="13" customFormat="1" ht="13.5">
      <c r="B462" s="229"/>
      <c r="C462" s="230"/>
      <c r="D462" s="215" t="s">
        <v>158</v>
      </c>
      <c r="E462" s="231" t="s">
        <v>22</v>
      </c>
      <c r="F462" s="232" t="s">
        <v>1273</v>
      </c>
      <c r="G462" s="230"/>
      <c r="H462" s="233">
        <v>5.8239999999999998</v>
      </c>
      <c r="I462" s="234"/>
      <c r="J462" s="230"/>
      <c r="K462" s="230"/>
      <c r="L462" s="235"/>
      <c r="M462" s="236"/>
      <c r="N462" s="237"/>
      <c r="O462" s="237"/>
      <c r="P462" s="237"/>
      <c r="Q462" s="237"/>
      <c r="R462" s="237"/>
      <c r="S462" s="237"/>
      <c r="T462" s="238"/>
      <c r="AT462" s="239" t="s">
        <v>158</v>
      </c>
      <c r="AU462" s="239" t="s">
        <v>85</v>
      </c>
      <c r="AV462" s="13" t="s">
        <v>85</v>
      </c>
      <c r="AW462" s="13" t="s">
        <v>39</v>
      </c>
      <c r="AX462" s="13" t="s">
        <v>76</v>
      </c>
      <c r="AY462" s="239" t="s">
        <v>146</v>
      </c>
    </row>
    <row r="463" spans="2:65" s="14" customFormat="1" ht="13.5">
      <c r="B463" s="240"/>
      <c r="C463" s="241"/>
      <c r="D463" s="242" t="s">
        <v>158</v>
      </c>
      <c r="E463" s="243" t="s">
        <v>22</v>
      </c>
      <c r="F463" s="244" t="s">
        <v>162</v>
      </c>
      <c r="G463" s="241"/>
      <c r="H463" s="245">
        <v>248.03</v>
      </c>
      <c r="I463" s="246"/>
      <c r="J463" s="241"/>
      <c r="K463" s="241"/>
      <c r="L463" s="247"/>
      <c r="M463" s="248"/>
      <c r="N463" s="249"/>
      <c r="O463" s="249"/>
      <c r="P463" s="249"/>
      <c r="Q463" s="249"/>
      <c r="R463" s="249"/>
      <c r="S463" s="249"/>
      <c r="T463" s="250"/>
      <c r="AT463" s="251" t="s">
        <v>158</v>
      </c>
      <c r="AU463" s="251" t="s">
        <v>85</v>
      </c>
      <c r="AV463" s="14" t="s">
        <v>154</v>
      </c>
      <c r="AW463" s="14" t="s">
        <v>39</v>
      </c>
      <c r="AX463" s="14" t="s">
        <v>24</v>
      </c>
      <c r="AY463" s="251" t="s">
        <v>146</v>
      </c>
    </row>
    <row r="464" spans="2:65" s="1" customFormat="1" ht="22.5" customHeight="1">
      <c r="B464" s="42"/>
      <c r="C464" s="203" t="s">
        <v>677</v>
      </c>
      <c r="D464" s="203" t="s">
        <v>149</v>
      </c>
      <c r="E464" s="204" t="s">
        <v>943</v>
      </c>
      <c r="F464" s="205" t="s">
        <v>944</v>
      </c>
      <c r="G464" s="206" t="s">
        <v>264</v>
      </c>
      <c r="H464" s="207">
        <v>0.5</v>
      </c>
      <c r="I464" s="208"/>
      <c r="J464" s="209">
        <f>ROUND(I464*H464,2)</f>
        <v>0</v>
      </c>
      <c r="K464" s="205" t="s">
        <v>22</v>
      </c>
      <c r="L464" s="62"/>
      <c r="M464" s="210" t="s">
        <v>22</v>
      </c>
      <c r="N464" s="211" t="s">
        <v>47</v>
      </c>
      <c r="O464" s="43"/>
      <c r="P464" s="212">
        <f>O464*H464</f>
        <v>0</v>
      </c>
      <c r="Q464" s="212">
        <v>0</v>
      </c>
      <c r="R464" s="212">
        <f>Q464*H464</f>
        <v>0</v>
      </c>
      <c r="S464" s="212">
        <v>0</v>
      </c>
      <c r="T464" s="213">
        <f>S464*H464</f>
        <v>0</v>
      </c>
      <c r="AR464" s="25" t="s">
        <v>154</v>
      </c>
      <c r="AT464" s="25" t="s">
        <v>149</v>
      </c>
      <c r="AU464" s="25" t="s">
        <v>85</v>
      </c>
      <c r="AY464" s="25" t="s">
        <v>146</v>
      </c>
      <c r="BE464" s="214">
        <f>IF(N464="základní",J464,0)</f>
        <v>0</v>
      </c>
      <c r="BF464" s="214">
        <f>IF(N464="snížená",J464,0)</f>
        <v>0</v>
      </c>
      <c r="BG464" s="214">
        <f>IF(N464="zákl. přenesená",J464,0)</f>
        <v>0</v>
      </c>
      <c r="BH464" s="214">
        <f>IF(N464="sníž. přenesená",J464,0)</f>
        <v>0</v>
      </c>
      <c r="BI464" s="214">
        <f>IF(N464="nulová",J464,0)</f>
        <v>0</v>
      </c>
      <c r="BJ464" s="25" t="s">
        <v>24</v>
      </c>
      <c r="BK464" s="214">
        <f>ROUND(I464*H464,2)</f>
        <v>0</v>
      </c>
      <c r="BL464" s="25" t="s">
        <v>154</v>
      </c>
      <c r="BM464" s="25" t="s">
        <v>1274</v>
      </c>
    </row>
    <row r="465" spans="2:65" s="1" customFormat="1" ht="67.5">
      <c r="B465" s="42"/>
      <c r="C465" s="64"/>
      <c r="D465" s="215" t="s">
        <v>156</v>
      </c>
      <c r="E465" s="64"/>
      <c r="F465" s="216" t="s">
        <v>946</v>
      </c>
      <c r="G465" s="64"/>
      <c r="H465" s="64"/>
      <c r="I465" s="173"/>
      <c r="J465" s="64"/>
      <c r="K465" s="64"/>
      <c r="L465" s="62"/>
      <c r="M465" s="217"/>
      <c r="N465" s="43"/>
      <c r="O465" s="43"/>
      <c r="P465" s="43"/>
      <c r="Q465" s="43"/>
      <c r="R465" s="43"/>
      <c r="S465" s="43"/>
      <c r="T465" s="79"/>
      <c r="AT465" s="25" t="s">
        <v>156</v>
      </c>
      <c r="AU465" s="25" t="s">
        <v>85</v>
      </c>
    </row>
    <row r="466" spans="2:65" s="12" customFormat="1" ht="13.5">
      <c r="B466" s="218"/>
      <c r="C466" s="219"/>
      <c r="D466" s="215" t="s">
        <v>158</v>
      </c>
      <c r="E466" s="220" t="s">
        <v>22</v>
      </c>
      <c r="F466" s="221" t="s">
        <v>947</v>
      </c>
      <c r="G466" s="219"/>
      <c r="H466" s="222" t="s">
        <v>22</v>
      </c>
      <c r="I466" s="223"/>
      <c r="J466" s="219"/>
      <c r="K466" s="219"/>
      <c r="L466" s="224"/>
      <c r="M466" s="225"/>
      <c r="N466" s="226"/>
      <c r="O466" s="226"/>
      <c r="P466" s="226"/>
      <c r="Q466" s="226"/>
      <c r="R466" s="226"/>
      <c r="S466" s="226"/>
      <c r="T466" s="227"/>
      <c r="AT466" s="228" t="s">
        <v>158</v>
      </c>
      <c r="AU466" s="228" t="s">
        <v>85</v>
      </c>
      <c r="AV466" s="12" t="s">
        <v>24</v>
      </c>
      <c r="AW466" s="12" t="s">
        <v>39</v>
      </c>
      <c r="AX466" s="12" t="s">
        <v>76</v>
      </c>
      <c r="AY466" s="228" t="s">
        <v>146</v>
      </c>
    </row>
    <row r="467" spans="2:65" s="13" customFormat="1" ht="13.5">
      <c r="B467" s="229"/>
      <c r="C467" s="230"/>
      <c r="D467" s="215" t="s">
        <v>158</v>
      </c>
      <c r="E467" s="231" t="s">
        <v>22</v>
      </c>
      <c r="F467" s="232" t="s">
        <v>1235</v>
      </c>
      <c r="G467" s="230"/>
      <c r="H467" s="233">
        <v>0.5</v>
      </c>
      <c r="I467" s="234"/>
      <c r="J467" s="230"/>
      <c r="K467" s="230"/>
      <c r="L467" s="235"/>
      <c r="M467" s="236"/>
      <c r="N467" s="237"/>
      <c r="O467" s="237"/>
      <c r="P467" s="237"/>
      <c r="Q467" s="237"/>
      <c r="R467" s="237"/>
      <c r="S467" s="237"/>
      <c r="T467" s="238"/>
      <c r="AT467" s="239" t="s">
        <v>158</v>
      </c>
      <c r="AU467" s="239" t="s">
        <v>85</v>
      </c>
      <c r="AV467" s="13" t="s">
        <v>85</v>
      </c>
      <c r="AW467" s="13" t="s">
        <v>39</v>
      </c>
      <c r="AX467" s="13" t="s">
        <v>76</v>
      </c>
      <c r="AY467" s="239" t="s">
        <v>146</v>
      </c>
    </row>
    <row r="468" spans="2:65" s="14" customFormat="1" ht="13.5">
      <c r="B468" s="240"/>
      <c r="C468" s="241"/>
      <c r="D468" s="215" t="s">
        <v>158</v>
      </c>
      <c r="E468" s="273" t="s">
        <v>22</v>
      </c>
      <c r="F468" s="274" t="s">
        <v>162</v>
      </c>
      <c r="G468" s="241"/>
      <c r="H468" s="275">
        <v>0.5</v>
      </c>
      <c r="I468" s="246"/>
      <c r="J468" s="241"/>
      <c r="K468" s="241"/>
      <c r="L468" s="247"/>
      <c r="M468" s="248"/>
      <c r="N468" s="249"/>
      <c r="O468" s="249"/>
      <c r="P468" s="249"/>
      <c r="Q468" s="249"/>
      <c r="R468" s="249"/>
      <c r="S468" s="249"/>
      <c r="T468" s="250"/>
      <c r="AT468" s="251" t="s">
        <v>158</v>
      </c>
      <c r="AU468" s="251" t="s">
        <v>85</v>
      </c>
      <c r="AV468" s="14" t="s">
        <v>154</v>
      </c>
      <c r="AW468" s="14" t="s">
        <v>39</v>
      </c>
      <c r="AX468" s="14" t="s">
        <v>24</v>
      </c>
      <c r="AY468" s="251" t="s">
        <v>146</v>
      </c>
    </row>
    <row r="469" spans="2:65" s="11" customFormat="1" ht="29.85" customHeight="1">
      <c r="B469" s="186"/>
      <c r="C469" s="187"/>
      <c r="D469" s="200" t="s">
        <v>75</v>
      </c>
      <c r="E469" s="201" t="s">
        <v>259</v>
      </c>
      <c r="F469" s="201" t="s">
        <v>260</v>
      </c>
      <c r="G469" s="187"/>
      <c r="H469" s="187"/>
      <c r="I469" s="190"/>
      <c r="J469" s="202">
        <f>BK469</f>
        <v>0</v>
      </c>
      <c r="K469" s="187"/>
      <c r="L469" s="192"/>
      <c r="M469" s="193"/>
      <c r="N469" s="194"/>
      <c r="O469" s="194"/>
      <c r="P469" s="195">
        <f>P470</f>
        <v>0</v>
      </c>
      <c r="Q469" s="194"/>
      <c r="R469" s="195">
        <f>R470</f>
        <v>0</v>
      </c>
      <c r="S469" s="194"/>
      <c r="T469" s="196">
        <f>T470</f>
        <v>0</v>
      </c>
      <c r="AR469" s="197" t="s">
        <v>24</v>
      </c>
      <c r="AT469" s="198" t="s">
        <v>75</v>
      </c>
      <c r="AU469" s="198" t="s">
        <v>24</v>
      </c>
      <c r="AY469" s="197" t="s">
        <v>146</v>
      </c>
      <c r="BK469" s="199">
        <f>BK470</f>
        <v>0</v>
      </c>
    </row>
    <row r="470" spans="2:65" s="1" customFormat="1" ht="31.5" customHeight="1">
      <c r="B470" s="42"/>
      <c r="C470" s="203" t="s">
        <v>684</v>
      </c>
      <c r="D470" s="203" t="s">
        <v>149</v>
      </c>
      <c r="E470" s="204" t="s">
        <v>262</v>
      </c>
      <c r="F470" s="205" t="s">
        <v>263</v>
      </c>
      <c r="G470" s="206" t="s">
        <v>264</v>
      </c>
      <c r="H470" s="207">
        <v>317.20299999999997</v>
      </c>
      <c r="I470" s="208"/>
      <c r="J470" s="209">
        <f>ROUND(I470*H470,2)</f>
        <v>0</v>
      </c>
      <c r="K470" s="205" t="s">
        <v>153</v>
      </c>
      <c r="L470" s="62"/>
      <c r="M470" s="210" t="s">
        <v>22</v>
      </c>
      <c r="N470" s="211" t="s">
        <v>47</v>
      </c>
      <c r="O470" s="43"/>
      <c r="P470" s="212">
        <f>O470*H470</f>
        <v>0</v>
      </c>
      <c r="Q470" s="212">
        <v>0</v>
      </c>
      <c r="R470" s="212">
        <f>Q470*H470</f>
        <v>0</v>
      </c>
      <c r="S470" s="212">
        <v>0</v>
      </c>
      <c r="T470" s="213">
        <f>S470*H470</f>
        <v>0</v>
      </c>
      <c r="AR470" s="25" t="s">
        <v>154</v>
      </c>
      <c r="AT470" s="25" t="s">
        <v>149</v>
      </c>
      <c r="AU470" s="25" t="s">
        <v>85</v>
      </c>
      <c r="AY470" s="25" t="s">
        <v>146</v>
      </c>
      <c r="BE470" s="214">
        <f>IF(N470="základní",J470,0)</f>
        <v>0</v>
      </c>
      <c r="BF470" s="214">
        <f>IF(N470="snížená",J470,0)</f>
        <v>0</v>
      </c>
      <c r="BG470" s="214">
        <f>IF(N470="zákl. přenesená",J470,0)</f>
        <v>0</v>
      </c>
      <c r="BH470" s="214">
        <f>IF(N470="sníž. přenesená",J470,0)</f>
        <v>0</v>
      </c>
      <c r="BI470" s="214">
        <f>IF(N470="nulová",J470,0)</f>
        <v>0</v>
      </c>
      <c r="BJ470" s="25" t="s">
        <v>24</v>
      </c>
      <c r="BK470" s="214">
        <f>ROUND(I470*H470,2)</f>
        <v>0</v>
      </c>
      <c r="BL470" s="25" t="s">
        <v>154</v>
      </c>
      <c r="BM470" s="25" t="s">
        <v>1275</v>
      </c>
    </row>
    <row r="471" spans="2:65" s="11" customFormat="1" ht="37.35" customHeight="1">
      <c r="B471" s="186"/>
      <c r="C471" s="187"/>
      <c r="D471" s="188" t="s">
        <v>75</v>
      </c>
      <c r="E471" s="189" t="s">
        <v>411</v>
      </c>
      <c r="F471" s="189" t="s">
        <v>1276</v>
      </c>
      <c r="G471" s="187"/>
      <c r="H471" s="187"/>
      <c r="I471" s="190"/>
      <c r="J471" s="191">
        <f>BK471</f>
        <v>0</v>
      </c>
      <c r="K471" s="187"/>
      <c r="L471" s="192"/>
      <c r="M471" s="193"/>
      <c r="N471" s="194"/>
      <c r="O471" s="194"/>
      <c r="P471" s="195">
        <f>P472+P476</f>
        <v>0</v>
      </c>
      <c r="Q471" s="194"/>
      <c r="R471" s="195">
        <f>R472+R476</f>
        <v>8.5680000000000001E-4</v>
      </c>
      <c r="S471" s="194"/>
      <c r="T471" s="196">
        <f>T472+T476</f>
        <v>0</v>
      </c>
      <c r="AR471" s="197" t="s">
        <v>169</v>
      </c>
      <c r="AT471" s="198" t="s">
        <v>75</v>
      </c>
      <c r="AU471" s="198" t="s">
        <v>76</v>
      </c>
      <c r="AY471" s="197" t="s">
        <v>146</v>
      </c>
      <c r="BK471" s="199">
        <f>BK472+BK476</f>
        <v>0</v>
      </c>
    </row>
    <row r="472" spans="2:65" s="11" customFormat="1" ht="19.899999999999999" customHeight="1">
      <c r="B472" s="186"/>
      <c r="C472" s="187"/>
      <c r="D472" s="200" t="s">
        <v>75</v>
      </c>
      <c r="E472" s="201" t="s">
        <v>1277</v>
      </c>
      <c r="F472" s="201" t="s">
        <v>1278</v>
      </c>
      <c r="G472" s="187"/>
      <c r="H472" s="187"/>
      <c r="I472" s="190"/>
      <c r="J472" s="202">
        <f>BK472</f>
        <v>0</v>
      </c>
      <c r="K472" s="187"/>
      <c r="L472" s="192"/>
      <c r="M472" s="193"/>
      <c r="N472" s="194"/>
      <c r="O472" s="194"/>
      <c r="P472" s="195">
        <f>SUM(P473:P475)</f>
        <v>0</v>
      </c>
      <c r="Q472" s="194"/>
      <c r="R472" s="195">
        <f>SUM(R473:R475)</f>
        <v>0</v>
      </c>
      <c r="S472" s="194"/>
      <c r="T472" s="196">
        <f>SUM(T473:T475)</f>
        <v>0</v>
      </c>
      <c r="AR472" s="197" t="s">
        <v>169</v>
      </c>
      <c r="AT472" s="198" t="s">
        <v>75</v>
      </c>
      <c r="AU472" s="198" t="s">
        <v>24</v>
      </c>
      <c r="AY472" s="197" t="s">
        <v>146</v>
      </c>
      <c r="BK472" s="199">
        <f>SUM(BK473:BK475)</f>
        <v>0</v>
      </c>
    </row>
    <row r="473" spans="2:65" s="1" customFormat="1" ht="22.5" customHeight="1">
      <c r="B473" s="42"/>
      <c r="C473" s="203" t="s">
        <v>690</v>
      </c>
      <c r="D473" s="203" t="s">
        <v>149</v>
      </c>
      <c r="E473" s="204" t="s">
        <v>1279</v>
      </c>
      <c r="F473" s="205" t="s">
        <v>1280</v>
      </c>
      <c r="G473" s="206" t="s">
        <v>527</v>
      </c>
      <c r="H473" s="207">
        <v>12</v>
      </c>
      <c r="I473" s="208"/>
      <c r="J473" s="209">
        <f>ROUND(I473*H473,2)</f>
        <v>0</v>
      </c>
      <c r="K473" s="205" t="s">
        <v>153</v>
      </c>
      <c r="L473" s="62"/>
      <c r="M473" s="210" t="s">
        <v>22</v>
      </c>
      <c r="N473" s="211" t="s">
        <v>47</v>
      </c>
      <c r="O473" s="43"/>
      <c r="P473" s="212">
        <f>O473*H473</f>
        <v>0</v>
      </c>
      <c r="Q473" s="212">
        <v>0</v>
      </c>
      <c r="R473" s="212">
        <f>Q473*H473</f>
        <v>0</v>
      </c>
      <c r="S473" s="212">
        <v>0</v>
      </c>
      <c r="T473" s="213">
        <f>S473*H473</f>
        <v>0</v>
      </c>
      <c r="AR473" s="25" t="s">
        <v>690</v>
      </c>
      <c r="AT473" s="25" t="s">
        <v>149</v>
      </c>
      <c r="AU473" s="25" t="s">
        <v>85</v>
      </c>
      <c r="AY473" s="25" t="s">
        <v>146</v>
      </c>
      <c r="BE473" s="214">
        <f>IF(N473="základní",J473,0)</f>
        <v>0</v>
      </c>
      <c r="BF473" s="214">
        <f>IF(N473="snížená",J473,0)</f>
        <v>0</v>
      </c>
      <c r="BG473" s="214">
        <f>IF(N473="zákl. přenesená",J473,0)</f>
        <v>0</v>
      </c>
      <c r="BH473" s="214">
        <f>IF(N473="sníž. přenesená",J473,0)</f>
        <v>0</v>
      </c>
      <c r="BI473" s="214">
        <f>IF(N473="nulová",J473,0)</f>
        <v>0</v>
      </c>
      <c r="BJ473" s="25" t="s">
        <v>24</v>
      </c>
      <c r="BK473" s="214">
        <f>ROUND(I473*H473,2)</f>
        <v>0</v>
      </c>
      <c r="BL473" s="25" t="s">
        <v>690</v>
      </c>
      <c r="BM473" s="25" t="s">
        <v>1281</v>
      </c>
    </row>
    <row r="474" spans="2:65" s="12" customFormat="1" ht="13.5">
      <c r="B474" s="218"/>
      <c r="C474" s="219"/>
      <c r="D474" s="215" t="s">
        <v>158</v>
      </c>
      <c r="E474" s="220" t="s">
        <v>22</v>
      </c>
      <c r="F474" s="221" t="s">
        <v>1113</v>
      </c>
      <c r="G474" s="219"/>
      <c r="H474" s="222" t="s">
        <v>22</v>
      </c>
      <c r="I474" s="223"/>
      <c r="J474" s="219"/>
      <c r="K474" s="219"/>
      <c r="L474" s="224"/>
      <c r="M474" s="225"/>
      <c r="N474" s="226"/>
      <c r="O474" s="226"/>
      <c r="P474" s="226"/>
      <c r="Q474" s="226"/>
      <c r="R474" s="226"/>
      <c r="S474" s="226"/>
      <c r="T474" s="227"/>
      <c r="AT474" s="228" t="s">
        <v>158</v>
      </c>
      <c r="AU474" s="228" t="s">
        <v>85</v>
      </c>
      <c r="AV474" s="12" t="s">
        <v>24</v>
      </c>
      <c r="AW474" s="12" t="s">
        <v>39</v>
      </c>
      <c r="AX474" s="12" t="s">
        <v>76</v>
      </c>
      <c r="AY474" s="228" t="s">
        <v>146</v>
      </c>
    </row>
    <row r="475" spans="2:65" s="13" customFormat="1" ht="13.5">
      <c r="B475" s="229"/>
      <c r="C475" s="230"/>
      <c r="D475" s="215" t="s">
        <v>158</v>
      </c>
      <c r="E475" s="231" t="s">
        <v>22</v>
      </c>
      <c r="F475" s="232" t="s">
        <v>1282</v>
      </c>
      <c r="G475" s="230"/>
      <c r="H475" s="233">
        <v>12</v>
      </c>
      <c r="I475" s="234"/>
      <c r="J475" s="230"/>
      <c r="K475" s="230"/>
      <c r="L475" s="235"/>
      <c r="M475" s="236"/>
      <c r="N475" s="237"/>
      <c r="O475" s="237"/>
      <c r="P475" s="237"/>
      <c r="Q475" s="237"/>
      <c r="R475" s="237"/>
      <c r="S475" s="237"/>
      <c r="T475" s="238"/>
      <c r="AT475" s="239" t="s">
        <v>158</v>
      </c>
      <c r="AU475" s="239" t="s">
        <v>85</v>
      </c>
      <c r="AV475" s="13" t="s">
        <v>85</v>
      </c>
      <c r="AW475" s="13" t="s">
        <v>39</v>
      </c>
      <c r="AX475" s="13" t="s">
        <v>24</v>
      </c>
      <c r="AY475" s="239" t="s">
        <v>146</v>
      </c>
    </row>
    <row r="476" spans="2:65" s="11" customFormat="1" ht="29.85" customHeight="1">
      <c r="B476" s="186"/>
      <c r="C476" s="187"/>
      <c r="D476" s="200" t="s">
        <v>75</v>
      </c>
      <c r="E476" s="201" t="s">
        <v>1283</v>
      </c>
      <c r="F476" s="201" t="s">
        <v>1284</v>
      </c>
      <c r="G476" s="187"/>
      <c r="H476" s="187"/>
      <c r="I476" s="190"/>
      <c r="J476" s="202">
        <f>BK476</f>
        <v>0</v>
      </c>
      <c r="K476" s="187"/>
      <c r="L476" s="192"/>
      <c r="M476" s="193"/>
      <c r="N476" s="194"/>
      <c r="O476" s="194"/>
      <c r="P476" s="195">
        <f>SUM(P477:P479)</f>
        <v>0</v>
      </c>
      <c r="Q476" s="194"/>
      <c r="R476" s="195">
        <f>SUM(R477:R479)</f>
        <v>8.5680000000000001E-4</v>
      </c>
      <c r="S476" s="194"/>
      <c r="T476" s="196">
        <f>SUM(T477:T479)</f>
        <v>0</v>
      </c>
      <c r="AR476" s="197" t="s">
        <v>169</v>
      </c>
      <c r="AT476" s="198" t="s">
        <v>75</v>
      </c>
      <c r="AU476" s="198" t="s">
        <v>24</v>
      </c>
      <c r="AY476" s="197" t="s">
        <v>146</v>
      </c>
      <c r="BK476" s="199">
        <f>SUM(BK477:BK479)</f>
        <v>0</v>
      </c>
    </row>
    <row r="477" spans="2:65" s="1" customFormat="1" ht="31.5" customHeight="1">
      <c r="B477" s="42"/>
      <c r="C477" s="203" t="s">
        <v>696</v>
      </c>
      <c r="D477" s="203" t="s">
        <v>149</v>
      </c>
      <c r="E477" s="204" t="s">
        <v>1285</v>
      </c>
      <c r="F477" s="205" t="s">
        <v>1286</v>
      </c>
      <c r="G477" s="206" t="s">
        <v>527</v>
      </c>
      <c r="H477" s="207">
        <v>12</v>
      </c>
      <c r="I477" s="208"/>
      <c r="J477" s="209">
        <f>ROUND(I477*H477,2)</f>
        <v>0</v>
      </c>
      <c r="K477" s="205" t="s">
        <v>153</v>
      </c>
      <c r="L477" s="62"/>
      <c r="M477" s="210" t="s">
        <v>22</v>
      </c>
      <c r="N477" s="211" t="s">
        <v>47</v>
      </c>
      <c r="O477" s="43"/>
      <c r="P477" s="212">
        <f>O477*H477</f>
        <v>0</v>
      </c>
      <c r="Q477" s="212">
        <v>7.1400000000000001E-5</v>
      </c>
      <c r="R477" s="212">
        <f>Q477*H477</f>
        <v>8.5680000000000001E-4</v>
      </c>
      <c r="S477" s="212">
        <v>0</v>
      </c>
      <c r="T477" s="213">
        <f>S477*H477</f>
        <v>0</v>
      </c>
      <c r="AR477" s="25" t="s">
        <v>690</v>
      </c>
      <c r="AT477" s="25" t="s">
        <v>149</v>
      </c>
      <c r="AU477" s="25" t="s">
        <v>85</v>
      </c>
      <c r="AY477" s="25" t="s">
        <v>146</v>
      </c>
      <c r="BE477" s="214">
        <f>IF(N477="základní",J477,0)</f>
        <v>0</v>
      </c>
      <c r="BF477" s="214">
        <f>IF(N477="snížená",J477,0)</f>
        <v>0</v>
      </c>
      <c r="BG477" s="214">
        <f>IF(N477="zákl. přenesená",J477,0)</f>
        <v>0</v>
      </c>
      <c r="BH477" s="214">
        <f>IF(N477="sníž. přenesená",J477,0)</f>
        <v>0</v>
      </c>
      <c r="BI477" s="214">
        <f>IF(N477="nulová",J477,0)</f>
        <v>0</v>
      </c>
      <c r="BJ477" s="25" t="s">
        <v>24</v>
      </c>
      <c r="BK477" s="214">
        <f>ROUND(I477*H477,2)</f>
        <v>0</v>
      </c>
      <c r="BL477" s="25" t="s">
        <v>690</v>
      </c>
      <c r="BM477" s="25" t="s">
        <v>1287</v>
      </c>
    </row>
    <row r="478" spans="2:65" s="12" customFormat="1" ht="13.5">
      <c r="B478" s="218"/>
      <c r="C478" s="219"/>
      <c r="D478" s="215" t="s">
        <v>158</v>
      </c>
      <c r="E478" s="220" t="s">
        <v>22</v>
      </c>
      <c r="F478" s="221" t="s">
        <v>1113</v>
      </c>
      <c r="G478" s="219"/>
      <c r="H478" s="222" t="s">
        <v>22</v>
      </c>
      <c r="I478" s="223"/>
      <c r="J478" s="219"/>
      <c r="K478" s="219"/>
      <c r="L478" s="224"/>
      <c r="M478" s="225"/>
      <c r="N478" s="226"/>
      <c r="O478" s="226"/>
      <c r="P478" s="226"/>
      <c r="Q478" s="226"/>
      <c r="R478" s="226"/>
      <c r="S478" s="226"/>
      <c r="T478" s="227"/>
      <c r="AT478" s="228" t="s">
        <v>158</v>
      </c>
      <c r="AU478" s="228" t="s">
        <v>85</v>
      </c>
      <c r="AV478" s="12" t="s">
        <v>24</v>
      </c>
      <c r="AW478" s="12" t="s">
        <v>39</v>
      </c>
      <c r="AX478" s="12" t="s">
        <v>76</v>
      </c>
      <c r="AY478" s="228" t="s">
        <v>146</v>
      </c>
    </row>
    <row r="479" spans="2:65" s="13" customFormat="1" ht="13.5">
      <c r="B479" s="229"/>
      <c r="C479" s="230"/>
      <c r="D479" s="215" t="s">
        <v>158</v>
      </c>
      <c r="E479" s="231" t="s">
        <v>22</v>
      </c>
      <c r="F479" s="232" t="s">
        <v>1282</v>
      </c>
      <c r="G479" s="230"/>
      <c r="H479" s="233">
        <v>12</v>
      </c>
      <c r="I479" s="234"/>
      <c r="J479" s="230"/>
      <c r="K479" s="230"/>
      <c r="L479" s="235"/>
      <c r="M479" s="287"/>
      <c r="N479" s="288"/>
      <c r="O479" s="288"/>
      <c r="P479" s="288"/>
      <c r="Q479" s="288"/>
      <c r="R479" s="288"/>
      <c r="S479" s="288"/>
      <c r="T479" s="289"/>
      <c r="AT479" s="239" t="s">
        <v>158</v>
      </c>
      <c r="AU479" s="239" t="s">
        <v>85</v>
      </c>
      <c r="AV479" s="13" t="s">
        <v>85</v>
      </c>
      <c r="AW479" s="13" t="s">
        <v>39</v>
      </c>
      <c r="AX479" s="13" t="s">
        <v>24</v>
      </c>
      <c r="AY479" s="239" t="s">
        <v>146</v>
      </c>
    </row>
    <row r="480" spans="2:65" s="1" customFormat="1" ht="6.95" customHeight="1">
      <c r="B480" s="57"/>
      <c r="C480" s="58"/>
      <c r="D480" s="58"/>
      <c r="E480" s="58"/>
      <c r="F480" s="58"/>
      <c r="G480" s="58"/>
      <c r="H480" s="58"/>
      <c r="I480" s="149"/>
      <c r="J480" s="58"/>
      <c r="K480" s="58"/>
      <c r="L480" s="62"/>
    </row>
  </sheetData>
  <sheetProtection password="CC35" sheet="1" objects="1" scenarios="1" formatCells="0" formatColumns="0" formatRows="0" sort="0" autoFilter="0"/>
  <autoFilter ref="C90:K479"/>
  <mergeCells count="9">
    <mergeCell ref="E81:H81"/>
    <mergeCell ref="E83:H8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6.xml><?xml version="1.0" encoding="utf-8"?>
<worksheet xmlns="http://schemas.openxmlformats.org/spreadsheetml/2006/main" xmlns:r="http://schemas.openxmlformats.org/officeDocument/2006/relationships">
  <sheetPr>
    <pageSetUpPr fitToPage="1"/>
  </sheetPr>
  <dimension ref="A1:BR44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103</v>
      </c>
      <c r="AZ2" s="260" t="s">
        <v>1051</v>
      </c>
      <c r="BA2" s="260" t="s">
        <v>1052</v>
      </c>
      <c r="BB2" s="260" t="s">
        <v>268</v>
      </c>
      <c r="BC2" s="260" t="s">
        <v>1288</v>
      </c>
      <c r="BD2" s="260" t="s">
        <v>85</v>
      </c>
    </row>
    <row r="3" spans="1:70" ht="6.95" customHeight="1">
      <c r="B3" s="26"/>
      <c r="C3" s="27"/>
      <c r="D3" s="27"/>
      <c r="E3" s="27"/>
      <c r="F3" s="27"/>
      <c r="G3" s="27"/>
      <c r="H3" s="27"/>
      <c r="I3" s="126"/>
      <c r="J3" s="27"/>
      <c r="K3" s="28"/>
      <c r="AT3" s="25" t="s">
        <v>85</v>
      </c>
      <c r="AZ3" s="260" t="s">
        <v>1289</v>
      </c>
      <c r="BA3" s="260" t="s">
        <v>1290</v>
      </c>
      <c r="BB3" s="260" t="s">
        <v>268</v>
      </c>
      <c r="BC3" s="260" t="s">
        <v>1291</v>
      </c>
      <c r="BD3" s="260" t="s">
        <v>85</v>
      </c>
    </row>
    <row r="4" spans="1:70" ht="36.950000000000003" customHeight="1">
      <c r="B4" s="29"/>
      <c r="C4" s="30"/>
      <c r="D4" s="31" t="s">
        <v>119</v>
      </c>
      <c r="E4" s="30"/>
      <c r="F4" s="30"/>
      <c r="G4" s="30"/>
      <c r="H4" s="30"/>
      <c r="I4" s="127"/>
      <c r="J4" s="30"/>
      <c r="K4" s="32"/>
      <c r="M4" s="33" t="s">
        <v>12</v>
      </c>
      <c r="AT4" s="25" t="s">
        <v>6</v>
      </c>
      <c r="AZ4" s="260" t="s">
        <v>1292</v>
      </c>
      <c r="BA4" s="260" t="s">
        <v>1293</v>
      </c>
      <c r="BB4" s="260" t="s">
        <v>268</v>
      </c>
      <c r="BC4" s="260" t="s">
        <v>1294</v>
      </c>
      <c r="BD4" s="260" t="s">
        <v>85</v>
      </c>
    </row>
    <row r="5" spans="1:70" ht="6.95" customHeight="1">
      <c r="B5" s="29"/>
      <c r="C5" s="30"/>
      <c r="D5" s="30"/>
      <c r="E5" s="30"/>
      <c r="F5" s="30"/>
      <c r="G5" s="30"/>
      <c r="H5" s="30"/>
      <c r="I5" s="127"/>
      <c r="J5" s="30"/>
      <c r="K5" s="32"/>
      <c r="AZ5" s="260" t="s">
        <v>1295</v>
      </c>
      <c r="BA5" s="260" t="s">
        <v>1296</v>
      </c>
      <c r="BB5" s="260" t="s">
        <v>268</v>
      </c>
      <c r="BC5" s="260" t="s">
        <v>1297</v>
      </c>
      <c r="BD5" s="260" t="s">
        <v>85</v>
      </c>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s="1" customFormat="1">
      <c r="B8" s="42"/>
      <c r="C8" s="43"/>
      <c r="D8" s="38" t="s">
        <v>120</v>
      </c>
      <c r="E8" s="43"/>
      <c r="F8" s="43"/>
      <c r="G8" s="43"/>
      <c r="H8" s="43"/>
      <c r="I8" s="128"/>
      <c r="J8" s="43"/>
      <c r="K8" s="46"/>
    </row>
    <row r="9" spans="1:70" s="1" customFormat="1" ht="36.950000000000003" customHeight="1">
      <c r="B9" s="42"/>
      <c r="C9" s="43"/>
      <c r="D9" s="43"/>
      <c r="E9" s="412" t="s">
        <v>1298</v>
      </c>
      <c r="F9" s="413"/>
      <c r="G9" s="413"/>
      <c r="H9" s="413"/>
      <c r="I9" s="128"/>
      <c r="J9" s="43"/>
      <c r="K9" s="46"/>
    </row>
    <row r="10" spans="1:70" s="1" customFormat="1" ht="13.5">
      <c r="B10" s="42"/>
      <c r="C10" s="43"/>
      <c r="D10" s="43"/>
      <c r="E10" s="43"/>
      <c r="F10" s="43"/>
      <c r="G10" s="43"/>
      <c r="H10" s="43"/>
      <c r="I10" s="128"/>
      <c r="J10" s="43"/>
      <c r="K10" s="46"/>
    </row>
    <row r="11" spans="1:70" s="1" customFormat="1" ht="14.45" customHeight="1">
      <c r="B11" s="42"/>
      <c r="C11" s="43"/>
      <c r="D11" s="38" t="s">
        <v>21</v>
      </c>
      <c r="E11" s="43"/>
      <c r="F11" s="36" t="s">
        <v>104</v>
      </c>
      <c r="G11" s="43"/>
      <c r="H11" s="43"/>
      <c r="I11" s="129" t="s">
        <v>23</v>
      </c>
      <c r="J11" s="36" t="s">
        <v>22</v>
      </c>
      <c r="K11" s="46"/>
    </row>
    <row r="12" spans="1:70" s="1" customFormat="1" ht="14.45" customHeight="1">
      <c r="B12" s="42"/>
      <c r="C12" s="43"/>
      <c r="D12" s="38" t="s">
        <v>25</v>
      </c>
      <c r="E12" s="43"/>
      <c r="F12" s="36" t="s">
        <v>26</v>
      </c>
      <c r="G12" s="43"/>
      <c r="H12" s="43"/>
      <c r="I12" s="129" t="s">
        <v>27</v>
      </c>
      <c r="J12" s="130" t="str">
        <f>'Rekapitulace stavby'!AN8</f>
        <v>23.10.2017</v>
      </c>
      <c r="K12" s="46"/>
    </row>
    <row r="13" spans="1:70" s="1" customFormat="1" ht="10.9" customHeight="1">
      <c r="B13" s="42"/>
      <c r="C13" s="43"/>
      <c r="D13" s="43"/>
      <c r="E13" s="43"/>
      <c r="F13" s="43"/>
      <c r="G13" s="43"/>
      <c r="H13" s="43"/>
      <c r="I13" s="128"/>
      <c r="J13" s="43"/>
      <c r="K13" s="46"/>
    </row>
    <row r="14" spans="1:70" s="1" customFormat="1" ht="14.45" customHeight="1">
      <c r="B14" s="42"/>
      <c r="C14" s="43"/>
      <c r="D14" s="38" t="s">
        <v>31</v>
      </c>
      <c r="E14" s="43"/>
      <c r="F14" s="43"/>
      <c r="G14" s="43"/>
      <c r="H14" s="43"/>
      <c r="I14" s="129" t="s">
        <v>32</v>
      </c>
      <c r="J14" s="36" t="s">
        <v>22</v>
      </c>
      <c r="K14" s="46"/>
    </row>
    <row r="15" spans="1:70" s="1" customFormat="1" ht="18" customHeight="1">
      <c r="B15" s="42"/>
      <c r="C15" s="43"/>
      <c r="D15" s="43"/>
      <c r="E15" s="36" t="s">
        <v>33</v>
      </c>
      <c r="F15" s="43"/>
      <c r="G15" s="43"/>
      <c r="H15" s="43"/>
      <c r="I15" s="129" t="s">
        <v>34</v>
      </c>
      <c r="J15" s="36" t="s">
        <v>22</v>
      </c>
      <c r="K15" s="46"/>
    </row>
    <row r="16" spans="1:70" s="1" customFormat="1" ht="6.95" customHeight="1">
      <c r="B16" s="42"/>
      <c r="C16" s="43"/>
      <c r="D16" s="43"/>
      <c r="E16" s="43"/>
      <c r="F16" s="43"/>
      <c r="G16" s="43"/>
      <c r="H16" s="43"/>
      <c r="I16" s="128"/>
      <c r="J16" s="43"/>
      <c r="K16" s="46"/>
    </row>
    <row r="17" spans="2:11" s="1" customFormat="1" ht="14.45" customHeight="1">
      <c r="B17" s="42"/>
      <c r="C17" s="43"/>
      <c r="D17" s="38" t="s">
        <v>35</v>
      </c>
      <c r="E17" s="43"/>
      <c r="F17" s="43"/>
      <c r="G17" s="43"/>
      <c r="H17" s="43"/>
      <c r="I17" s="129" t="s">
        <v>32</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29" t="s">
        <v>34</v>
      </c>
      <c r="J18" s="36" t="str">
        <f>IF('Rekapitulace stavby'!AN14="Vyplň údaj","",IF('Rekapitulace stavby'!AN14="","",'Rekapitulace stavby'!AN14))</f>
        <v/>
      </c>
      <c r="K18" s="46"/>
    </row>
    <row r="19" spans="2:11" s="1" customFormat="1" ht="6.95" customHeight="1">
      <c r="B19" s="42"/>
      <c r="C19" s="43"/>
      <c r="D19" s="43"/>
      <c r="E19" s="43"/>
      <c r="F19" s="43"/>
      <c r="G19" s="43"/>
      <c r="H19" s="43"/>
      <c r="I19" s="128"/>
      <c r="J19" s="43"/>
      <c r="K19" s="46"/>
    </row>
    <row r="20" spans="2:11" s="1" customFormat="1" ht="14.45" customHeight="1">
      <c r="B20" s="42"/>
      <c r="C20" s="43"/>
      <c r="D20" s="38" t="s">
        <v>37</v>
      </c>
      <c r="E20" s="43"/>
      <c r="F20" s="43"/>
      <c r="G20" s="43"/>
      <c r="H20" s="43"/>
      <c r="I20" s="129" t="s">
        <v>32</v>
      </c>
      <c r="J20" s="36" t="s">
        <v>22</v>
      </c>
      <c r="K20" s="46"/>
    </row>
    <row r="21" spans="2:11" s="1" customFormat="1" ht="18" customHeight="1">
      <c r="B21" s="42"/>
      <c r="C21" s="43"/>
      <c r="D21" s="43"/>
      <c r="E21" s="36" t="s">
        <v>38</v>
      </c>
      <c r="F21" s="43"/>
      <c r="G21" s="43"/>
      <c r="H21" s="43"/>
      <c r="I21" s="129" t="s">
        <v>34</v>
      </c>
      <c r="J21" s="36" t="s">
        <v>22</v>
      </c>
      <c r="K21" s="46"/>
    </row>
    <row r="22" spans="2:11" s="1" customFormat="1" ht="6.95" customHeight="1">
      <c r="B22" s="42"/>
      <c r="C22" s="43"/>
      <c r="D22" s="43"/>
      <c r="E22" s="43"/>
      <c r="F22" s="43"/>
      <c r="G22" s="43"/>
      <c r="H22" s="43"/>
      <c r="I22" s="128"/>
      <c r="J22" s="43"/>
      <c r="K22" s="46"/>
    </row>
    <row r="23" spans="2:11" s="1" customFormat="1" ht="14.45" customHeight="1">
      <c r="B23" s="42"/>
      <c r="C23" s="43"/>
      <c r="D23" s="38" t="s">
        <v>40</v>
      </c>
      <c r="E23" s="43"/>
      <c r="F23" s="43"/>
      <c r="G23" s="43"/>
      <c r="H23" s="43"/>
      <c r="I23" s="128"/>
      <c r="J23" s="43"/>
      <c r="K23" s="46"/>
    </row>
    <row r="24" spans="2:11" s="7" customFormat="1" ht="22.5" customHeight="1">
      <c r="B24" s="131"/>
      <c r="C24" s="132"/>
      <c r="D24" s="132"/>
      <c r="E24" s="375" t="s">
        <v>22</v>
      </c>
      <c r="F24" s="375"/>
      <c r="G24" s="375"/>
      <c r="H24" s="375"/>
      <c r="I24" s="133"/>
      <c r="J24" s="132"/>
      <c r="K24" s="134"/>
    </row>
    <row r="25" spans="2:11" s="1" customFormat="1" ht="6.95" customHeight="1">
      <c r="B25" s="42"/>
      <c r="C25" s="43"/>
      <c r="D25" s="43"/>
      <c r="E25" s="43"/>
      <c r="F25" s="43"/>
      <c r="G25" s="43"/>
      <c r="H25" s="43"/>
      <c r="I25" s="128"/>
      <c r="J25" s="43"/>
      <c r="K25" s="46"/>
    </row>
    <row r="26" spans="2:11" s="1" customFormat="1" ht="6.95" customHeight="1">
      <c r="B26" s="42"/>
      <c r="C26" s="43"/>
      <c r="D26" s="86"/>
      <c r="E26" s="86"/>
      <c r="F26" s="86"/>
      <c r="G26" s="86"/>
      <c r="H26" s="86"/>
      <c r="I26" s="135"/>
      <c r="J26" s="86"/>
      <c r="K26" s="136"/>
    </row>
    <row r="27" spans="2:11" s="1" customFormat="1" ht="25.35" customHeight="1">
      <c r="B27" s="42"/>
      <c r="C27" s="43"/>
      <c r="D27" s="137" t="s">
        <v>42</v>
      </c>
      <c r="E27" s="43"/>
      <c r="F27" s="43"/>
      <c r="G27" s="43"/>
      <c r="H27" s="43"/>
      <c r="I27" s="128"/>
      <c r="J27" s="138">
        <f>ROUND(J94,2)</f>
        <v>0</v>
      </c>
      <c r="K27" s="46"/>
    </row>
    <row r="28" spans="2:11" s="1" customFormat="1" ht="6.95" customHeight="1">
      <c r="B28" s="42"/>
      <c r="C28" s="43"/>
      <c r="D28" s="86"/>
      <c r="E28" s="86"/>
      <c r="F28" s="86"/>
      <c r="G28" s="86"/>
      <c r="H28" s="86"/>
      <c r="I28" s="135"/>
      <c r="J28" s="86"/>
      <c r="K28" s="136"/>
    </row>
    <row r="29" spans="2:11" s="1" customFormat="1" ht="14.45" customHeight="1">
      <c r="B29" s="42"/>
      <c r="C29" s="43"/>
      <c r="D29" s="43"/>
      <c r="E29" s="43"/>
      <c r="F29" s="47" t="s">
        <v>44</v>
      </c>
      <c r="G29" s="43"/>
      <c r="H29" s="43"/>
      <c r="I29" s="139" t="s">
        <v>43</v>
      </c>
      <c r="J29" s="47" t="s">
        <v>45</v>
      </c>
      <c r="K29" s="46"/>
    </row>
    <row r="30" spans="2:11" s="1" customFormat="1" ht="14.45" customHeight="1">
      <c r="B30" s="42"/>
      <c r="C30" s="43"/>
      <c r="D30" s="50" t="s">
        <v>46</v>
      </c>
      <c r="E30" s="50" t="s">
        <v>47</v>
      </c>
      <c r="F30" s="140">
        <f>ROUND(SUM(BE94:BE446), 2)</f>
        <v>0</v>
      </c>
      <c r="G30" s="43"/>
      <c r="H30" s="43"/>
      <c r="I30" s="141">
        <v>0.21</v>
      </c>
      <c r="J30" s="140">
        <f>ROUND(ROUND((SUM(BE94:BE446)), 2)*I30, 2)</f>
        <v>0</v>
      </c>
      <c r="K30" s="46"/>
    </row>
    <row r="31" spans="2:11" s="1" customFormat="1" ht="14.45" customHeight="1">
      <c r="B31" s="42"/>
      <c r="C31" s="43"/>
      <c r="D31" s="43"/>
      <c r="E31" s="50" t="s">
        <v>48</v>
      </c>
      <c r="F31" s="140">
        <f>ROUND(SUM(BF94:BF446), 2)</f>
        <v>0</v>
      </c>
      <c r="G31" s="43"/>
      <c r="H31" s="43"/>
      <c r="I31" s="141">
        <v>0.15</v>
      </c>
      <c r="J31" s="140">
        <f>ROUND(ROUND((SUM(BF94:BF446)), 2)*I31, 2)</f>
        <v>0</v>
      </c>
      <c r="K31" s="46"/>
    </row>
    <row r="32" spans="2:11" s="1" customFormat="1" ht="14.45" hidden="1" customHeight="1">
      <c r="B32" s="42"/>
      <c r="C32" s="43"/>
      <c r="D32" s="43"/>
      <c r="E32" s="50" t="s">
        <v>49</v>
      </c>
      <c r="F32" s="140">
        <f>ROUND(SUM(BG94:BG446), 2)</f>
        <v>0</v>
      </c>
      <c r="G32" s="43"/>
      <c r="H32" s="43"/>
      <c r="I32" s="141">
        <v>0.21</v>
      </c>
      <c r="J32" s="140">
        <v>0</v>
      </c>
      <c r="K32" s="46"/>
    </row>
    <row r="33" spans="2:11" s="1" customFormat="1" ht="14.45" hidden="1" customHeight="1">
      <c r="B33" s="42"/>
      <c r="C33" s="43"/>
      <c r="D33" s="43"/>
      <c r="E33" s="50" t="s">
        <v>50</v>
      </c>
      <c r="F33" s="140">
        <f>ROUND(SUM(BH94:BH446), 2)</f>
        <v>0</v>
      </c>
      <c r="G33" s="43"/>
      <c r="H33" s="43"/>
      <c r="I33" s="141">
        <v>0.15</v>
      </c>
      <c r="J33" s="140">
        <v>0</v>
      </c>
      <c r="K33" s="46"/>
    </row>
    <row r="34" spans="2:11" s="1" customFormat="1" ht="14.45" hidden="1" customHeight="1">
      <c r="B34" s="42"/>
      <c r="C34" s="43"/>
      <c r="D34" s="43"/>
      <c r="E34" s="50" t="s">
        <v>51</v>
      </c>
      <c r="F34" s="140">
        <f>ROUND(SUM(BI94:BI446), 2)</f>
        <v>0</v>
      </c>
      <c r="G34" s="43"/>
      <c r="H34" s="43"/>
      <c r="I34" s="141">
        <v>0</v>
      </c>
      <c r="J34" s="140">
        <v>0</v>
      </c>
      <c r="K34" s="46"/>
    </row>
    <row r="35" spans="2:11" s="1" customFormat="1" ht="6.95" customHeight="1">
      <c r="B35" s="42"/>
      <c r="C35" s="43"/>
      <c r="D35" s="43"/>
      <c r="E35" s="43"/>
      <c r="F35" s="43"/>
      <c r="G35" s="43"/>
      <c r="H35" s="43"/>
      <c r="I35" s="128"/>
      <c r="J35" s="43"/>
      <c r="K35" s="46"/>
    </row>
    <row r="36" spans="2:11" s="1" customFormat="1" ht="25.35" customHeight="1">
      <c r="B36" s="42"/>
      <c r="C36" s="142"/>
      <c r="D36" s="143" t="s">
        <v>52</v>
      </c>
      <c r="E36" s="80"/>
      <c r="F36" s="80"/>
      <c r="G36" s="144" t="s">
        <v>53</v>
      </c>
      <c r="H36" s="145" t="s">
        <v>54</v>
      </c>
      <c r="I36" s="146"/>
      <c r="J36" s="147">
        <f>SUM(J27:J34)</f>
        <v>0</v>
      </c>
      <c r="K36" s="148"/>
    </row>
    <row r="37" spans="2:11" s="1" customFormat="1" ht="14.45" customHeight="1">
      <c r="B37" s="57"/>
      <c r="C37" s="58"/>
      <c r="D37" s="58"/>
      <c r="E37" s="58"/>
      <c r="F37" s="58"/>
      <c r="G37" s="58"/>
      <c r="H37" s="58"/>
      <c r="I37" s="149"/>
      <c r="J37" s="58"/>
      <c r="K37" s="59"/>
    </row>
    <row r="41" spans="2:11" s="1" customFormat="1" ht="6.95" customHeight="1">
      <c r="B41" s="150"/>
      <c r="C41" s="151"/>
      <c r="D41" s="151"/>
      <c r="E41" s="151"/>
      <c r="F41" s="151"/>
      <c r="G41" s="151"/>
      <c r="H41" s="151"/>
      <c r="I41" s="152"/>
      <c r="J41" s="151"/>
      <c r="K41" s="153"/>
    </row>
    <row r="42" spans="2:11" s="1" customFormat="1" ht="36.950000000000003" customHeight="1">
      <c r="B42" s="42"/>
      <c r="C42" s="31" t="s">
        <v>122</v>
      </c>
      <c r="D42" s="43"/>
      <c r="E42" s="43"/>
      <c r="F42" s="43"/>
      <c r="G42" s="43"/>
      <c r="H42" s="43"/>
      <c r="I42" s="128"/>
      <c r="J42" s="43"/>
      <c r="K42" s="46"/>
    </row>
    <row r="43" spans="2:11" s="1" customFormat="1" ht="6.95" customHeight="1">
      <c r="B43" s="42"/>
      <c r="C43" s="43"/>
      <c r="D43" s="43"/>
      <c r="E43" s="43"/>
      <c r="F43" s="43"/>
      <c r="G43" s="43"/>
      <c r="H43" s="43"/>
      <c r="I43" s="128"/>
      <c r="J43" s="43"/>
      <c r="K43" s="46"/>
    </row>
    <row r="44" spans="2:11" s="1" customFormat="1" ht="14.45" customHeight="1">
      <c r="B44" s="42"/>
      <c r="C44" s="38" t="s">
        <v>18</v>
      </c>
      <c r="D44" s="43"/>
      <c r="E44" s="43"/>
      <c r="F44" s="43"/>
      <c r="G44" s="43"/>
      <c r="H44" s="43"/>
      <c r="I44" s="128"/>
      <c r="J44" s="43"/>
      <c r="K44" s="46"/>
    </row>
    <row r="45" spans="2:11" s="1" customFormat="1" ht="22.5" customHeight="1">
      <c r="B45" s="42"/>
      <c r="C45" s="43"/>
      <c r="D45" s="43"/>
      <c r="E45" s="410" t="str">
        <f>E7</f>
        <v>Cholina - chodníky náves (DSP)</v>
      </c>
      <c r="F45" s="411"/>
      <c r="G45" s="411"/>
      <c r="H45" s="411"/>
      <c r="I45" s="128"/>
      <c r="J45" s="43"/>
      <c r="K45" s="46"/>
    </row>
    <row r="46" spans="2:11" s="1" customFormat="1" ht="14.45" customHeight="1">
      <c r="B46" s="42"/>
      <c r="C46" s="38" t="s">
        <v>120</v>
      </c>
      <c r="D46" s="43"/>
      <c r="E46" s="43"/>
      <c r="F46" s="43"/>
      <c r="G46" s="43"/>
      <c r="H46" s="43"/>
      <c r="I46" s="128"/>
      <c r="J46" s="43"/>
      <c r="K46" s="46"/>
    </row>
    <row r="47" spans="2:11" s="1" customFormat="1" ht="23.25" customHeight="1">
      <c r="B47" s="42"/>
      <c r="C47" s="43"/>
      <c r="D47" s="43"/>
      <c r="E47" s="412" t="str">
        <f>E9</f>
        <v>103 - SO 103 - BUS zálivy  (Nezpůsobilé výdaje)</v>
      </c>
      <c r="F47" s="413"/>
      <c r="G47" s="413"/>
      <c r="H47" s="413"/>
      <c r="I47" s="128"/>
      <c r="J47" s="43"/>
      <c r="K47" s="46"/>
    </row>
    <row r="48" spans="2:11" s="1" customFormat="1" ht="6.95" customHeight="1">
      <c r="B48" s="42"/>
      <c r="C48" s="43"/>
      <c r="D48" s="43"/>
      <c r="E48" s="43"/>
      <c r="F48" s="43"/>
      <c r="G48" s="43"/>
      <c r="H48" s="43"/>
      <c r="I48" s="128"/>
      <c r="J48" s="43"/>
      <c r="K48" s="46"/>
    </row>
    <row r="49" spans="2:47" s="1" customFormat="1" ht="18" customHeight="1">
      <c r="B49" s="42"/>
      <c r="C49" s="38" t="s">
        <v>25</v>
      </c>
      <c r="D49" s="43"/>
      <c r="E49" s="43"/>
      <c r="F49" s="36" t="str">
        <f>F12</f>
        <v>Cholina</v>
      </c>
      <c r="G49" s="43"/>
      <c r="H49" s="43"/>
      <c r="I49" s="129" t="s">
        <v>27</v>
      </c>
      <c r="J49" s="130" t="str">
        <f>IF(J12="","",J12)</f>
        <v>23.10.2017</v>
      </c>
      <c r="K49" s="46"/>
    </row>
    <row r="50" spans="2:47" s="1" customFormat="1" ht="6.95" customHeight="1">
      <c r="B50" s="42"/>
      <c r="C50" s="43"/>
      <c r="D50" s="43"/>
      <c r="E50" s="43"/>
      <c r="F50" s="43"/>
      <c r="G50" s="43"/>
      <c r="H50" s="43"/>
      <c r="I50" s="128"/>
      <c r="J50" s="43"/>
      <c r="K50" s="46"/>
    </row>
    <row r="51" spans="2:47" s="1" customFormat="1">
      <c r="B51" s="42"/>
      <c r="C51" s="38" t="s">
        <v>31</v>
      </c>
      <c r="D51" s="43"/>
      <c r="E51" s="43"/>
      <c r="F51" s="36" t="str">
        <f>E15</f>
        <v>Obec Cholina, Cholina 52, 78322 Cholina</v>
      </c>
      <c r="G51" s="43"/>
      <c r="H51" s="43"/>
      <c r="I51" s="129" t="s">
        <v>37</v>
      </c>
      <c r="J51" s="36" t="str">
        <f>E21</f>
        <v xml:space="preserve"> </v>
      </c>
      <c r="K51" s="46"/>
    </row>
    <row r="52" spans="2:47" s="1" customFormat="1" ht="14.45" customHeight="1">
      <c r="B52" s="42"/>
      <c r="C52" s="38" t="s">
        <v>35</v>
      </c>
      <c r="D52" s="43"/>
      <c r="E52" s="43"/>
      <c r="F52" s="36" t="str">
        <f>IF(E18="","",E18)</f>
        <v/>
      </c>
      <c r="G52" s="43"/>
      <c r="H52" s="43"/>
      <c r="I52" s="128"/>
      <c r="J52" s="43"/>
      <c r="K52" s="46"/>
    </row>
    <row r="53" spans="2:47" s="1" customFormat="1" ht="10.35" customHeight="1">
      <c r="B53" s="42"/>
      <c r="C53" s="43"/>
      <c r="D53" s="43"/>
      <c r="E53" s="43"/>
      <c r="F53" s="43"/>
      <c r="G53" s="43"/>
      <c r="H53" s="43"/>
      <c r="I53" s="128"/>
      <c r="J53" s="43"/>
      <c r="K53" s="46"/>
    </row>
    <row r="54" spans="2:47" s="1" customFormat="1" ht="29.25" customHeight="1">
      <c r="B54" s="42"/>
      <c r="C54" s="154" t="s">
        <v>123</v>
      </c>
      <c r="D54" s="142"/>
      <c r="E54" s="142"/>
      <c r="F54" s="142"/>
      <c r="G54" s="142"/>
      <c r="H54" s="142"/>
      <c r="I54" s="155"/>
      <c r="J54" s="156" t="s">
        <v>124</v>
      </c>
      <c r="K54" s="157"/>
    </row>
    <row r="55" spans="2:47" s="1" customFormat="1" ht="10.35" customHeight="1">
      <c r="B55" s="42"/>
      <c r="C55" s="43"/>
      <c r="D55" s="43"/>
      <c r="E55" s="43"/>
      <c r="F55" s="43"/>
      <c r="G55" s="43"/>
      <c r="H55" s="43"/>
      <c r="I55" s="128"/>
      <c r="J55" s="43"/>
      <c r="K55" s="46"/>
    </row>
    <row r="56" spans="2:47" s="1" customFormat="1" ht="29.25" customHeight="1">
      <c r="B56" s="42"/>
      <c r="C56" s="158" t="s">
        <v>125</v>
      </c>
      <c r="D56" s="43"/>
      <c r="E56" s="43"/>
      <c r="F56" s="43"/>
      <c r="G56" s="43"/>
      <c r="H56" s="43"/>
      <c r="I56" s="128"/>
      <c r="J56" s="138">
        <f>J94</f>
        <v>0</v>
      </c>
      <c r="K56" s="46"/>
      <c r="AU56" s="25" t="s">
        <v>126</v>
      </c>
    </row>
    <row r="57" spans="2:47" s="8" customFormat="1" ht="24.95" customHeight="1">
      <c r="B57" s="159"/>
      <c r="C57" s="160"/>
      <c r="D57" s="161" t="s">
        <v>127</v>
      </c>
      <c r="E57" s="162"/>
      <c r="F57" s="162"/>
      <c r="G57" s="162"/>
      <c r="H57" s="162"/>
      <c r="I57" s="163"/>
      <c r="J57" s="164">
        <f>J95</f>
        <v>0</v>
      </c>
      <c r="K57" s="165"/>
    </row>
    <row r="58" spans="2:47" s="9" customFormat="1" ht="19.899999999999999" customHeight="1">
      <c r="B58" s="166"/>
      <c r="C58" s="167"/>
      <c r="D58" s="168" t="s">
        <v>285</v>
      </c>
      <c r="E58" s="169"/>
      <c r="F58" s="169"/>
      <c r="G58" s="169"/>
      <c r="H58" s="169"/>
      <c r="I58" s="170"/>
      <c r="J58" s="171">
        <f>J96</f>
        <v>0</v>
      </c>
      <c r="K58" s="172"/>
    </row>
    <row r="59" spans="2:47" s="9" customFormat="1" ht="19.899999999999999" customHeight="1">
      <c r="B59" s="166"/>
      <c r="C59" s="167"/>
      <c r="D59" s="168" t="s">
        <v>286</v>
      </c>
      <c r="E59" s="169"/>
      <c r="F59" s="169"/>
      <c r="G59" s="169"/>
      <c r="H59" s="169"/>
      <c r="I59" s="170"/>
      <c r="J59" s="171">
        <f>J213</f>
        <v>0</v>
      </c>
      <c r="K59" s="172"/>
    </row>
    <row r="60" spans="2:47" s="9" customFormat="1" ht="19.899999999999999" customHeight="1">
      <c r="B60" s="166"/>
      <c r="C60" s="167"/>
      <c r="D60" s="168" t="s">
        <v>1299</v>
      </c>
      <c r="E60" s="169"/>
      <c r="F60" s="169"/>
      <c r="G60" s="169"/>
      <c r="H60" s="169"/>
      <c r="I60" s="170"/>
      <c r="J60" s="171">
        <f>J224</f>
        <v>0</v>
      </c>
      <c r="K60" s="172"/>
    </row>
    <row r="61" spans="2:47" s="9" customFormat="1" ht="19.899999999999999" customHeight="1">
      <c r="B61" s="166"/>
      <c r="C61" s="167"/>
      <c r="D61" s="168" t="s">
        <v>1064</v>
      </c>
      <c r="E61" s="169"/>
      <c r="F61" s="169"/>
      <c r="G61" s="169"/>
      <c r="H61" s="169"/>
      <c r="I61" s="170"/>
      <c r="J61" s="171">
        <f>J240</f>
        <v>0</v>
      </c>
      <c r="K61" s="172"/>
    </row>
    <row r="62" spans="2:47" s="9" customFormat="1" ht="19.899999999999999" customHeight="1">
      <c r="B62" s="166"/>
      <c r="C62" s="167"/>
      <c r="D62" s="168" t="s">
        <v>287</v>
      </c>
      <c r="E62" s="169"/>
      <c r="F62" s="169"/>
      <c r="G62" s="169"/>
      <c r="H62" s="169"/>
      <c r="I62" s="170"/>
      <c r="J62" s="171">
        <f>J245</f>
        <v>0</v>
      </c>
      <c r="K62" s="172"/>
    </row>
    <row r="63" spans="2:47" s="9" customFormat="1" ht="19.899999999999999" customHeight="1">
      <c r="B63" s="166"/>
      <c r="C63" s="167"/>
      <c r="D63" s="168" t="s">
        <v>288</v>
      </c>
      <c r="E63" s="169"/>
      <c r="F63" s="169"/>
      <c r="G63" s="169"/>
      <c r="H63" s="169"/>
      <c r="I63" s="170"/>
      <c r="J63" s="171">
        <f>J255</f>
        <v>0</v>
      </c>
      <c r="K63" s="172"/>
    </row>
    <row r="64" spans="2:47" s="9" customFormat="1" ht="19.899999999999999" customHeight="1">
      <c r="B64" s="166"/>
      <c r="C64" s="167"/>
      <c r="D64" s="168" t="s">
        <v>289</v>
      </c>
      <c r="E64" s="169"/>
      <c r="F64" s="169"/>
      <c r="G64" s="169"/>
      <c r="H64" s="169"/>
      <c r="I64" s="170"/>
      <c r="J64" s="171">
        <f>J269</f>
        <v>0</v>
      </c>
      <c r="K64" s="172"/>
    </row>
    <row r="65" spans="2:12" s="9" customFormat="1" ht="19.899999999999999" customHeight="1">
      <c r="B65" s="166"/>
      <c r="C65" s="167"/>
      <c r="D65" s="168" t="s">
        <v>290</v>
      </c>
      <c r="E65" s="169"/>
      <c r="F65" s="169"/>
      <c r="G65" s="169"/>
      <c r="H65" s="169"/>
      <c r="I65" s="170"/>
      <c r="J65" s="171">
        <f>J280</f>
        <v>0</v>
      </c>
      <c r="K65" s="172"/>
    </row>
    <row r="66" spans="2:12" s="9" customFormat="1" ht="19.899999999999999" customHeight="1">
      <c r="B66" s="166"/>
      <c r="C66" s="167"/>
      <c r="D66" s="168" t="s">
        <v>291</v>
      </c>
      <c r="E66" s="169"/>
      <c r="F66" s="169"/>
      <c r="G66" s="169"/>
      <c r="H66" s="169"/>
      <c r="I66" s="170"/>
      <c r="J66" s="171">
        <f>J289</f>
        <v>0</v>
      </c>
      <c r="K66" s="172"/>
    </row>
    <row r="67" spans="2:12" s="9" customFormat="1" ht="19.899999999999999" customHeight="1">
      <c r="B67" s="166"/>
      <c r="C67" s="167"/>
      <c r="D67" s="168" t="s">
        <v>128</v>
      </c>
      <c r="E67" s="169"/>
      <c r="F67" s="169"/>
      <c r="G67" s="169"/>
      <c r="H67" s="169"/>
      <c r="I67" s="170"/>
      <c r="J67" s="171">
        <f>J326</f>
        <v>0</v>
      </c>
      <c r="K67" s="172"/>
    </row>
    <row r="68" spans="2:12" s="9" customFormat="1" ht="19.899999999999999" customHeight="1">
      <c r="B68" s="166"/>
      <c r="C68" s="167"/>
      <c r="D68" s="168" t="s">
        <v>956</v>
      </c>
      <c r="E68" s="169"/>
      <c r="F68" s="169"/>
      <c r="G68" s="169"/>
      <c r="H68" s="169"/>
      <c r="I68" s="170"/>
      <c r="J68" s="171">
        <f>J351</f>
        <v>0</v>
      </c>
      <c r="K68" s="172"/>
    </row>
    <row r="69" spans="2:12" s="9" customFormat="1" ht="19.899999999999999" customHeight="1">
      <c r="B69" s="166"/>
      <c r="C69" s="167"/>
      <c r="D69" s="168" t="s">
        <v>292</v>
      </c>
      <c r="E69" s="169"/>
      <c r="F69" s="169"/>
      <c r="G69" s="169"/>
      <c r="H69" s="169"/>
      <c r="I69" s="170"/>
      <c r="J69" s="171">
        <f>J360</f>
        <v>0</v>
      </c>
      <c r="K69" s="172"/>
    </row>
    <row r="70" spans="2:12" s="9" customFormat="1" ht="19.899999999999999" customHeight="1">
      <c r="B70" s="166"/>
      <c r="C70" s="167"/>
      <c r="D70" s="168" t="s">
        <v>293</v>
      </c>
      <c r="E70" s="169"/>
      <c r="F70" s="169"/>
      <c r="G70" s="169"/>
      <c r="H70" s="169"/>
      <c r="I70" s="170"/>
      <c r="J70" s="171">
        <f>J366</f>
        <v>0</v>
      </c>
      <c r="K70" s="172"/>
    </row>
    <row r="71" spans="2:12" s="9" customFormat="1" ht="19.899999999999999" customHeight="1">
      <c r="B71" s="166"/>
      <c r="C71" s="167"/>
      <c r="D71" s="168" t="s">
        <v>129</v>
      </c>
      <c r="E71" s="169"/>
      <c r="F71" s="169"/>
      <c r="G71" s="169"/>
      <c r="H71" s="169"/>
      <c r="I71" s="170"/>
      <c r="J71" s="171">
        <f>J436</f>
        <v>0</v>
      </c>
      <c r="K71" s="172"/>
    </row>
    <row r="72" spans="2:12" s="8" customFormat="1" ht="24.95" customHeight="1">
      <c r="B72" s="159"/>
      <c r="C72" s="160"/>
      <c r="D72" s="161" t="s">
        <v>1065</v>
      </c>
      <c r="E72" s="162"/>
      <c r="F72" s="162"/>
      <c r="G72" s="162"/>
      <c r="H72" s="162"/>
      <c r="I72" s="163"/>
      <c r="J72" s="164">
        <f>J438</f>
        <v>0</v>
      </c>
      <c r="K72" s="165"/>
    </row>
    <row r="73" spans="2:12" s="9" customFormat="1" ht="19.899999999999999" customHeight="1">
      <c r="B73" s="166"/>
      <c r="C73" s="167"/>
      <c r="D73" s="168" t="s">
        <v>1066</v>
      </c>
      <c r="E73" s="169"/>
      <c r="F73" s="169"/>
      <c r="G73" s="169"/>
      <c r="H73" s="169"/>
      <c r="I73" s="170"/>
      <c r="J73" s="171">
        <f>J439</f>
        <v>0</v>
      </c>
      <c r="K73" s="172"/>
    </row>
    <row r="74" spans="2:12" s="9" customFormat="1" ht="19.899999999999999" customHeight="1">
      <c r="B74" s="166"/>
      <c r="C74" s="167"/>
      <c r="D74" s="168" t="s">
        <v>1067</v>
      </c>
      <c r="E74" s="169"/>
      <c r="F74" s="169"/>
      <c r="G74" s="169"/>
      <c r="H74" s="169"/>
      <c r="I74" s="170"/>
      <c r="J74" s="171">
        <f>J443</f>
        <v>0</v>
      </c>
      <c r="K74" s="172"/>
    </row>
    <row r="75" spans="2:12" s="1" customFormat="1" ht="21.75" customHeight="1">
      <c r="B75" s="42"/>
      <c r="C75" s="43"/>
      <c r="D75" s="43"/>
      <c r="E75" s="43"/>
      <c r="F75" s="43"/>
      <c r="G75" s="43"/>
      <c r="H75" s="43"/>
      <c r="I75" s="128"/>
      <c r="J75" s="43"/>
      <c r="K75" s="46"/>
    </row>
    <row r="76" spans="2:12" s="1" customFormat="1" ht="6.95" customHeight="1">
      <c r="B76" s="57"/>
      <c r="C76" s="58"/>
      <c r="D76" s="58"/>
      <c r="E76" s="58"/>
      <c r="F76" s="58"/>
      <c r="G76" s="58"/>
      <c r="H76" s="58"/>
      <c r="I76" s="149"/>
      <c r="J76" s="58"/>
      <c r="K76" s="59"/>
    </row>
    <row r="80" spans="2:12" s="1" customFormat="1" ht="6.95" customHeight="1">
      <c r="B80" s="60"/>
      <c r="C80" s="61"/>
      <c r="D80" s="61"/>
      <c r="E80" s="61"/>
      <c r="F80" s="61"/>
      <c r="G80" s="61"/>
      <c r="H80" s="61"/>
      <c r="I80" s="152"/>
      <c r="J80" s="61"/>
      <c r="K80" s="61"/>
      <c r="L80" s="62"/>
    </row>
    <row r="81" spans="2:63" s="1" customFormat="1" ht="36.950000000000003" customHeight="1">
      <c r="B81" s="42"/>
      <c r="C81" s="63" t="s">
        <v>130</v>
      </c>
      <c r="D81" s="64"/>
      <c r="E81" s="64"/>
      <c r="F81" s="64"/>
      <c r="G81" s="64"/>
      <c r="H81" s="64"/>
      <c r="I81" s="173"/>
      <c r="J81" s="64"/>
      <c r="K81" s="64"/>
      <c r="L81" s="62"/>
    </row>
    <row r="82" spans="2:63" s="1" customFormat="1" ht="6.95" customHeight="1">
      <c r="B82" s="42"/>
      <c r="C82" s="64"/>
      <c r="D82" s="64"/>
      <c r="E82" s="64"/>
      <c r="F82" s="64"/>
      <c r="G82" s="64"/>
      <c r="H82" s="64"/>
      <c r="I82" s="173"/>
      <c r="J82" s="64"/>
      <c r="K82" s="64"/>
      <c r="L82" s="62"/>
    </row>
    <row r="83" spans="2:63" s="1" customFormat="1" ht="14.45" customHeight="1">
      <c r="B83" s="42"/>
      <c r="C83" s="66" t="s">
        <v>18</v>
      </c>
      <c r="D83" s="64"/>
      <c r="E83" s="64"/>
      <c r="F83" s="64"/>
      <c r="G83" s="64"/>
      <c r="H83" s="64"/>
      <c r="I83" s="173"/>
      <c r="J83" s="64"/>
      <c r="K83" s="64"/>
      <c r="L83" s="62"/>
    </row>
    <row r="84" spans="2:63" s="1" customFormat="1" ht="22.5" customHeight="1">
      <c r="B84" s="42"/>
      <c r="C84" s="64"/>
      <c r="D84" s="64"/>
      <c r="E84" s="414" t="str">
        <f>E7</f>
        <v>Cholina - chodníky náves (DSP)</v>
      </c>
      <c r="F84" s="415"/>
      <c r="G84" s="415"/>
      <c r="H84" s="415"/>
      <c r="I84" s="173"/>
      <c r="J84" s="64"/>
      <c r="K84" s="64"/>
      <c r="L84" s="62"/>
    </row>
    <row r="85" spans="2:63" s="1" customFormat="1" ht="14.45" customHeight="1">
      <c r="B85" s="42"/>
      <c r="C85" s="66" t="s">
        <v>120</v>
      </c>
      <c r="D85" s="64"/>
      <c r="E85" s="64"/>
      <c r="F85" s="64"/>
      <c r="G85" s="64"/>
      <c r="H85" s="64"/>
      <c r="I85" s="173"/>
      <c r="J85" s="64"/>
      <c r="K85" s="64"/>
      <c r="L85" s="62"/>
    </row>
    <row r="86" spans="2:63" s="1" customFormat="1" ht="23.25" customHeight="1">
      <c r="B86" s="42"/>
      <c r="C86" s="64"/>
      <c r="D86" s="64"/>
      <c r="E86" s="386" t="str">
        <f>E9</f>
        <v>103 - SO 103 - BUS zálivy  (Nezpůsobilé výdaje)</v>
      </c>
      <c r="F86" s="416"/>
      <c r="G86" s="416"/>
      <c r="H86" s="416"/>
      <c r="I86" s="173"/>
      <c r="J86" s="64"/>
      <c r="K86" s="64"/>
      <c r="L86" s="62"/>
    </row>
    <row r="87" spans="2:63" s="1" customFormat="1" ht="6.95" customHeight="1">
      <c r="B87" s="42"/>
      <c r="C87" s="64"/>
      <c r="D87" s="64"/>
      <c r="E87" s="64"/>
      <c r="F87" s="64"/>
      <c r="G87" s="64"/>
      <c r="H87" s="64"/>
      <c r="I87" s="173"/>
      <c r="J87" s="64"/>
      <c r="K87" s="64"/>
      <c r="L87" s="62"/>
    </row>
    <row r="88" spans="2:63" s="1" customFormat="1" ht="18" customHeight="1">
      <c r="B88" s="42"/>
      <c r="C88" s="66" t="s">
        <v>25</v>
      </c>
      <c r="D88" s="64"/>
      <c r="E88" s="64"/>
      <c r="F88" s="174" t="str">
        <f>F12</f>
        <v>Cholina</v>
      </c>
      <c r="G88" s="64"/>
      <c r="H88" s="64"/>
      <c r="I88" s="175" t="s">
        <v>27</v>
      </c>
      <c r="J88" s="74" t="str">
        <f>IF(J12="","",J12)</f>
        <v>23.10.2017</v>
      </c>
      <c r="K88" s="64"/>
      <c r="L88" s="62"/>
    </row>
    <row r="89" spans="2:63" s="1" customFormat="1" ht="6.95" customHeight="1">
      <c r="B89" s="42"/>
      <c r="C89" s="64"/>
      <c r="D89" s="64"/>
      <c r="E89" s="64"/>
      <c r="F89" s="64"/>
      <c r="G89" s="64"/>
      <c r="H89" s="64"/>
      <c r="I89" s="173"/>
      <c r="J89" s="64"/>
      <c r="K89" s="64"/>
      <c r="L89" s="62"/>
    </row>
    <row r="90" spans="2:63" s="1" customFormat="1">
      <c r="B90" s="42"/>
      <c r="C90" s="66" t="s">
        <v>31</v>
      </c>
      <c r="D90" s="64"/>
      <c r="E90" s="64"/>
      <c r="F90" s="174" t="str">
        <f>E15</f>
        <v>Obec Cholina, Cholina 52, 78322 Cholina</v>
      </c>
      <c r="G90" s="64"/>
      <c r="H90" s="64"/>
      <c r="I90" s="175" t="s">
        <v>37</v>
      </c>
      <c r="J90" s="174" t="str">
        <f>E21</f>
        <v xml:space="preserve"> </v>
      </c>
      <c r="K90" s="64"/>
      <c r="L90" s="62"/>
    </row>
    <row r="91" spans="2:63" s="1" customFormat="1" ht="14.45" customHeight="1">
      <c r="B91" s="42"/>
      <c r="C91" s="66" t="s">
        <v>35</v>
      </c>
      <c r="D91" s="64"/>
      <c r="E91" s="64"/>
      <c r="F91" s="174" t="str">
        <f>IF(E18="","",E18)</f>
        <v/>
      </c>
      <c r="G91" s="64"/>
      <c r="H91" s="64"/>
      <c r="I91" s="173"/>
      <c r="J91" s="64"/>
      <c r="K91" s="64"/>
      <c r="L91" s="62"/>
    </row>
    <row r="92" spans="2:63" s="1" customFormat="1" ht="10.35" customHeight="1">
      <c r="B92" s="42"/>
      <c r="C92" s="64"/>
      <c r="D92" s="64"/>
      <c r="E92" s="64"/>
      <c r="F92" s="64"/>
      <c r="G92" s="64"/>
      <c r="H92" s="64"/>
      <c r="I92" s="173"/>
      <c r="J92" s="64"/>
      <c r="K92" s="64"/>
      <c r="L92" s="62"/>
    </row>
    <row r="93" spans="2:63" s="10" customFormat="1" ht="29.25" customHeight="1">
      <c r="B93" s="176"/>
      <c r="C93" s="177" t="s">
        <v>131</v>
      </c>
      <c r="D93" s="178" t="s">
        <v>61</v>
      </c>
      <c r="E93" s="178" t="s">
        <v>57</v>
      </c>
      <c r="F93" s="178" t="s">
        <v>132</v>
      </c>
      <c r="G93" s="178" t="s">
        <v>133</v>
      </c>
      <c r="H93" s="178" t="s">
        <v>134</v>
      </c>
      <c r="I93" s="179" t="s">
        <v>135</v>
      </c>
      <c r="J93" s="178" t="s">
        <v>124</v>
      </c>
      <c r="K93" s="180" t="s">
        <v>136</v>
      </c>
      <c r="L93" s="181"/>
      <c r="M93" s="82" t="s">
        <v>137</v>
      </c>
      <c r="N93" s="83" t="s">
        <v>46</v>
      </c>
      <c r="O93" s="83" t="s">
        <v>138</v>
      </c>
      <c r="P93" s="83" t="s">
        <v>139</v>
      </c>
      <c r="Q93" s="83" t="s">
        <v>140</v>
      </c>
      <c r="R93" s="83" t="s">
        <v>141</v>
      </c>
      <c r="S93" s="83" t="s">
        <v>142</v>
      </c>
      <c r="T93" s="84" t="s">
        <v>143</v>
      </c>
    </row>
    <row r="94" spans="2:63" s="1" customFormat="1" ht="29.25" customHeight="1">
      <c r="B94" s="42"/>
      <c r="C94" s="88" t="s">
        <v>125</v>
      </c>
      <c r="D94" s="64"/>
      <c r="E94" s="64"/>
      <c r="F94" s="64"/>
      <c r="G94" s="64"/>
      <c r="H94" s="64"/>
      <c r="I94" s="173"/>
      <c r="J94" s="182">
        <f>BK94</f>
        <v>0</v>
      </c>
      <c r="K94" s="64"/>
      <c r="L94" s="62"/>
      <c r="M94" s="85"/>
      <c r="N94" s="86"/>
      <c r="O94" s="86"/>
      <c r="P94" s="183">
        <f>P95+P438</f>
        <v>0</v>
      </c>
      <c r="Q94" s="86"/>
      <c r="R94" s="183">
        <f>R95+R438</f>
        <v>248.89384087949995</v>
      </c>
      <c r="S94" s="86"/>
      <c r="T94" s="184">
        <f>T95+T438</f>
        <v>88.6</v>
      </c>
      <c r="AT94" s="25" t="s">
        <v>75</v>
      </c>
      <c r="AU94" s="25" t="s">
        <v>126</v>
      </c>
      <c r="BK94" s="185">
        <f>BK95+BK438</f>
        <v>0</v>
      </c>
    </row>
    <row r="95" spans="2:63" s="11" customFormat="1" ht="37.35" customHeight="1">
      <c r="B95" s="186"/>
      <c r="C95" s="187"/>
      <c r="D95" s="188" t="s">
        <v>75</v>
      </c>
      <c r="E95" s="189" t="s">
        <v>144</v>
      </c>
      <c r="F95" s="189" t="s">
        <v>145</v>
      </c>
      <c r="G95" s="187"/>
      <c r="H95" s="187"/>
      <c r="I95" s="190"/>
      <c r="J95" s="191">
        <f>BK95</f>
        <v>0</v>
      </c>
      <c r="K95" s="187"/>
      <c r="L95" s="192"/>
      <c r="M95" s="193"/>
      <c r="N95" s="194"/>
      <c r="O95" s="194"/>
      <c r="P95" s="195">
        <f>P96+P213+P224+P240+P245+P255+P269+P280+P289+P326+P351+P360+P366+P436</f>
        <v>0</v>
      </c>
      <c r="Q95" s="194"/>
      <c r="R95" s="195">
        <f>R96+R213+R224+R240+R245+R255+R269+R280+R289+R326+R351+R360+R366+R436</f>
        <v>248.89369807949996</v>
      </c>
      <c r="S95" s="194"/>
      <c r="T95" s="196">
        <f>T96+T213+T224+T240+T245+T255+T269+T280+T289+T326+T351+T360+T366+T436</f>
        <v>88.6</v>
      </c>
      <c r="AR95" s="197" t="s">
        <v>24</v>
      </c>
      <c r="AT95" s="198" t="s">
        <v>75</v>
      </c>
      <c r="AU95" s="198" t="s">
        <v>76</v>
      </c>
      <c r="AY95" s="197" t="s">
        <v>146</v>
      </c>
      <c r="BK95" s="199">
        <f>BK96+BK213+BK224+BK240+BK245+BK255+BK269+BK280+BK289+BK326+BK351+BK360+BK366+BK436</f>
        <v>0</v>
      </c>
    </row>
    <row r="96" spans="2:63" s="11" customFormat="1" ht="19.899999999999999" customHeight="1">
      <c r="B96" s="186"/>
      <c r="C96" s="187"/>
      <c r="D96" s="200" t="s">
        <v>75</v>
      </c>
      <c r="E96" s="201" t="s">
        <v>29</v>
      </c>
      <c r="F96" s="201" t="s">
        <v>294</v>
      </c>
      <c r="G96" s="187"/>
      <c r="H96" s="187"/>
      <c r="I96" s="190"/>
      <c r="J96" s="202">
        <f>BK96</f>
        <v>0</v>
      </c>
      <c r="K96" s="187"/>
      <c r="L96" s="192"/>
      <c r="M96" s="193"/>
      <c r="N96" s="194"/>
      <c r="O96" s="194"/>
      <c r="P96" s="195">
        <f>SUM(P97:P212)</f>
        <v>0</v>
      </c>
      <c r="Q96" s="194"/>
      <c r="R96" s="195">
        <f>SUM(R97:R212)</f>
        <v>181.20140999199998</v>
      </c>
      <c r="S96" s="194"/>
      <c r="T96" s="196">
        <f>SUM(T97:T212)</f>
        <v>0</v>
      </c>
      <c r="AR96" s="197" t="s">
        <v>24</v>
      </c>
      <c r="AT96" s="198" t="s">
        <v>75</v>
      </c>
      <c r="AU96" s="198" t="s">
        <v>24</v>
      </c>
      <c r="AY96" s="197" t="s">
        <v>146</v>
      </c>
      <c r="BK96" s="199">
        <f>SUM(BK97:BK212)</f>
        <v>0</v>
      </c>
    </row>
    <row r="97" spans="2:65" s="1" customFormat="1" ht="31.5" customHeight="1">
      <c r="B97" s="42"/>
      <c r="C97" s="203" t="s">
        <v>24</v>
      </c>
      <c r="D97" s="203" t="s">
        <v>149</v>
      </c>
      <c r="E97" s="204" t="s">
        <v>302</v>
      </c>
      <c r="F97" s="205" t="s">
        <v>303</v>
      </c>
      <c r="G97" s="206" t="s">
        <v>268</v>
      </c>
      <c r="H97" s="207">
        <v>301.02999999999997</v>
      </c>
      <c r="I97" s="208"/>
      <c r="J97" s="209">
        <f>ROUND(I97*H97,2)</f>
        <v>0</v>
      </c>
      <c r="K97" s="205" t="s">
        <v>153</v>
      </c>
      <c r="L97" s="62"/>
      <c r="M97" s="210" t="s">
        <v>22</v>
      </c>
      <c r="N97" s="211" t="s">
        <v>47</v>
      </c>
      <c r="O97" s="43"/>
      <c r="P97" s="212">
        <f>O97*H97</f>
        <v>0</v>
      </c>
      <c r="Q97" s="212">
        <v>0</v>
      </c>
      <c r="R97" s="212">
        <f>Q97*H97</f>
        <v>0</v>
      </c>
      <c r="S97" s="212">
        <v>0</v>
      </c>
      <c r="T97" s="213">
        <f>S97*H97</f>
        <v>0</v>
      </c>
      <c r="AR97" s="25" t="s">
        <v>154</v>
      </c>
      <c r="AT97" s="25" t="s">
        <v>149</v>
      </c>
      <c r="AU97" s="25" t="s">
        <v>85</v>
      </c>
      <c r="AY97" s="25" t="s">
        <v>146</v>
      </c>
      <c r="BE97" s="214">
        <f>IF(N97="základní",J97,0)</f>
        <v>0</v>
      </c>
      <c r="BF97" s="214">
        <f>IF(N97="snížená",J97,0)</f>
        <v>0</v>
      </c>
      <c r="BG97" s="214">
        <f>IF(N97="zákl. přenesená",J97,0)</f>
        <v>0</v>
      </c>
      <c r="BH97" s="214">
        <f>IF(N97="sníž. přenesená",J97,0)</f>
        <v>0</v>
      </c>
      <c r="BI97" s="214">
        <f>IF(N97="nulová",J97,0)</f>
        <v>0</v>
      </c>
      <c r="BJ97" s="25" t="s">
        <v>24</v>
      </c>
      <c r="BK97" s="214">
        <f>ROUND(I97*H97,2)</f>
        <v>0</v>
      </c>
      <c r="BL97" s="25" t="s">
        <v>154</v>
      </c>
      <c r="BM97" s="25" t="s">
        <v>1300</v>
      </c>
    </row>
    <row r="98" spans="2:65" s="1" customFormat="1" ht="94.5">
      <c r="B98" s="42"/>
      <c r="C98" s="64"/>
      <c r="D98" s="215" t="s">
        <v>156</v>
      </c>
      <c r="E98" s="64"/>
      <c r="F98" s="216" t="s">
        <v>305</v>
      </c>
      <c r="G98" s="64"/>
      <c r="H98" s="64"/>
      <c r="I98" s="173"/>
      <c r="J98" s="64"/>
      <c r="K98" s="64"/>
      <c r="L98" s="62"/>
      <c r="M98" s="217"/>
      <c r="N98" s="43"/>
      <c r="O98" s="43"/>
      <c r="P98" s="43"/>
      <c r="Q98" s="43"/>
      <c r="R98" s="43"/>
      <c r="S98" s="43"/>
      <c r="T98" s="79"/>
      <c r="AT98" s="25" t="s">
        <v>156</v>
      </c>
      <c r="AU98" s="25" t="s">
        <v>85</v>
      </c>
    </row>
    <row r="99" spans="2:65" s="12" customFormat="1" ht="13.5">
      <c r="B99" s="218"/>
      <c r="C99" s="219"/>
      <c r="D99" s="215" t="s">
        <v>158</v>
      </c>
      <c r="E99" s="220" t="s">
        <v>22</v>
      </c>
      <c r="F99" s="221" t="s">
        <v>1301</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2" customFormat="1" ht="13.5">
      <c r="B100" s="218"/>
      <c r="C100" s="219"/>
      <c r="D100" s="215" t="s">
        <v>158</v>
      </c>
      <c r="E100" s="220" t="s">
        <v>22</v>
      </c>
      <c r="F100" s="221" t="s">
        <v>1302</v>
      </c>
      <c r="G100" s="219"/>
      <c r="H100" s="222" t="s">
        <v>22</v>
      </c>
      <c r="I100" s="223"/>
      <c r="J100" s="219"/>
      <c r="K100" s="219"/>
      <c r="L100" s="224"/>
      <c r="M100" s="225"/>
      <c r="N100" s="226"/>
      <c r="O100" s="226"/>
      <c r="P100" s="226"/>
      <c r="Q100" s="226"/>
      <c r="R100" s="226"/>
      <c r="S100" s="226"/>
      <c r="T100" s="227"/>
      <c r="AT100" s="228" t="s">
        <v>158</v>
      </c>
      <c r="AU100" s="228" t="s">
        <v>85</v>
      </c>
      <c r="AV100" s="12" t="s">
        <v>24</v>
      </c>
      <c r="AW100" s="12" t="s">
        <v>39</v>
      </c>
      <c r="AX100" s="12" t="s">
        <v>76</v>
      </c>
      <c r="AY100" s="228" t="s">
        <v>146</v>
      </c>
    </row>
    <row r="101" spans="2:65" s="13" customFormat="1" ht="13.5">
      <c r="B101" s="229"/>
      <c r="C101" s="230"/>
      <c r="D101" s="215" t="s">
        <v>158</v>
      </c>
      <c r="E101" s="231" t="s">
        <v>22</v>
      </c>
      <c r="F101" s="232" t="s">
        <v>1303</v>
      </c>
      <c r="G101" s="230"/>
      <c r="H101" s="233">
        <v>238</v>
      </c>
      <c r="I101" s="234"/>
      <c r="J101" s="230"/>
      <c r="K101" s="230"/>
      <c r="L101" s="235"/>
      <c r="M101" s="236"/>
      <c r="N101" s="237"/>
      <c r="O101" s="237"/>
      <c r="P101" s="237"/>
      <c r="Q101" s="237"/>
      <c r="R101" s="237"/>
      <c r="S101" s="237"/>
      <c r="T101" s="238"/>
      <c r="AT101" s="239" t="s">
        <v>158</v>
      </c>
      <c r="AU101" s="239" t="s">
        <v>85</v>
      </c>
      <c r="AV101" s="13" t="s">
        <v>85</v>
      </c>
      <c r="AW101" s="13" t="s">
        <v>39</v>
      </c>
      <c r="AX101" s="13" t="s">
        <v>76</v>
      </c>
      <c r="AY101" s="239" t="s">
        <v>146</v>
      </c>
    </row>
    <row r="102" spans="2:65" s="12" customFormat="1" ht="13.5">
      <c r="B102" s="218"/>
      <c r="C102" s="219"/>
      <c r="D102" s="215" t="s">
        <v>158</v>
      </c>
      <c r="E102" s="220" t="s">
        <v>22</v>
      </c>
      <c r="F102" s="221" t="s">
        <v>1072</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1304</v>
      </c>
      <c r="G103" s="230"/>
      <c r="H103" s="233">
        <v>63.03</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4" customFormat="1" ht="13.5">
      <c r="B104" s="240"/>
      <c r="C104" s="241"/>
      <c r="D104" s="242" t="s">
        <v>158</v>
      </c>
      <c r="E104" s="243" t="s">
        <v>1289</v>
      </c>
      <c r="F104" s="244" t="s">
        <v>162</v>
      </c>
      <c r="G104" s="241"/>
      <c r="H104" s="245">
        <v>301.02999999999997</v>
      </c>
      <c r="I104" s="246"/>
      <c r="J104" s="241"/>
      <c r="K104" s="241"/>
      <c r="L104" s="247"/>
      <c r="M104" s="248"/>
      <c r="N104" s="249"/>
      <c r="O104" s="249"/>
      <c r="P104" s="249"/>
      <c r="Q104" s="249"/>
      <c r="R104" s="249"/>
      <c r="S104" s="249"/>
      <c r="T104" s="250"/>
      <c r="AT104" s="251" t="s">
        <v>158</v>
      </c>
      <c r="AU104" s="251" t="s">
        <v>85</v>
      </c>
      <c r="AV104" s="14" t="s">
        <v>154</v>
      </c>
      <c r="AW104" s="14" t="s">
        <v>39</v>
      </c>
      <c r="AX104" s="14" t="s">
        <v>24</v>
      </c>
      <c r="AY104" s="251" t="s">
        <v>146</v>
      </c>
    </row>
    <row r="105" spans="2:65" s="1" customFormat="1" ht="44.25" customHeight="1">
      <c r="B105" s="42"/>
      <c r="C105" s="203" t="s">
        <v>85</v>
      </c>
      <c r="D105" s="203" t="s">
        <v>149</v>
      </c>
      <c r="E105" s="204" t="s">
        <v>307</v>
      </c>
      <c r="F105" s="205" t="s">
        <v>308</v>
      </c>
      <c r="G105" s="206" t="s">
        <v>268</v>
      </c>
      <c r="H105" s="207">
        <v>75.257999999999996</v>
      </c>
      <c r="I105" s="208"/>
      <c r="J105" s="209">
        <f>ROUND(I105*H105,2)</f>
        <v>0</v>
      </c>
      <c r="K105" s="205" t="s">
        <v>153</v>
      </c>
      <c r="L105" s="62"/>
      <c r="M105" s="210" t="s">
        <v>22</v>
      </c>
      <c r="N105" s="211" t="s">
        <v>47</v>
      </c>
      <c r="O105" s="43"/>
      <c r="P105" s="212">
        <f>O105*H105</f>
        <v>0</v>
      </c>
      <c r="Q105" s="212">
        <v>0</v>
      </c>
      <c r="R105" s="212">
        <f>Q105*H105</f>
        <v>0</v>
      </c>
      <c r="S105" s="212">
        <v>0</v>
      </c>
      <c r="T105" s="213">
        <f>S105*H105</f>
        <v>0</v>
      </c>
      <c r="AR105" s="25" t="s">
        <v>154</v>
      </c>
      <c r="AT105" s="25" t="s">
        <v>149</v>
      </c>
      <c r="AU105" s="25" t="s">
        <v>85</v>
      </c>
      <c r="AY105" s="25" t="s">
        <v>146</v>
      </c>
      <c r="BE105" s="214">
        <f>IF(N105="základní",J105,0)</f>
        <v>0</v>
      </c>
      <c r="BF105" s="214">
        <f>IF(N105="snížená",J105,0)</f>
        <v>0</v>
      </c>
      <c r="BG105" s="214">
        <f>IF(N105="zákl. přenesená",J105,0)</f>
        <v>0</v>
      </c>
      <c r="BH105" s="214">
        <f>IF(N105="sníž. přenesená",J105,0)</f>
        <v>0</v>
      </c>
      <c r="BI105" s="214">
        <f>IF(N105="nulová",J105,0)</f>
        <v>0</v>
      </c>
      <c r="BJ105" s="25" t="s">
        <v>24</v>
      </c>
      <c r="BK105" s="214">
        <f>ROUND(I105*H105,2)</f>
        <v>0</v>
      </c>
      <c r="BL105" s="25" t="s">
        <v>154</v>
      </c>
      <c r="BM105" s="25" t="s">
        <v>1305</v>
      </c>
    </row>
    <row r="106" spans="2:65" s="1" customFormat="1" ht="94.5">
      <c r="B106" s="42"/>
      <c r="C106" s="64"/>
      <c r="D106" s="215" t="s">
        <v>156</v>
      </c>
      <c r="E106" s="64"/>
      <c r="F106" s="216" t="s">
        <v>305</v>
      </c>
      <c r="G106" s="64"/>
      <c r="H106" s="64"/>
      <c r="I106" s="173"/>
      <c r="J106" s="64"/>
      <c r="K106" s="64"/>
      <c r="L106" s="62"/>
      <c r="M106" s="217"/>
      <c r="N106" s="43"/>
      <c r="O106" s="43"/>
      <c r="P106" s="43"/>
      <c r="Q106" s="43"/>
      <c r="R106" s="43"/>
      <c r="S106" s="43"/>
      <c r="T106" s="79"/>
      <c r="AT106" s="25" t="s">
        <v>156</v>
      </c>
      <c r="AU106" s="25" t="s">
        <v>85</v>
      </c>
    </row>
    <row r="107" spans="2:65" s="1" customFormat="1" ht="27">
      <c r="B107" s="42"/>
      <c r="C107" s="64"/>
      <c r="D107" s="215" t="s">
        <v>166</v>
      </c>
      <c r="E107" s="64"/>
      <c r="F107" s="216" t="s">
        <v>1075</v>
      </c>
      <c r="G107" s="64"/>
      <c r="H107" s="64"/>
      <c r="I107" s="173"/>
      <c r="J107" s="64"/>
      <c r="K107" s="64"/>
      <c r="L107" s="62"/>
      <c r="M107" s="217"/>
      <c r="N107" s="43"/>
      <c r="O107" s="43"/>
      <c r="P107" s="43"/>
      <c r="Q107" s="43"/>
      <c r="R107" s="43"/>
      <c r="S107" s="43"/>
      <c r="T107" s="79"/>
      <c r="AT107" s="25" t="s">
        <v>166</v>
      </c>
      <c r="AU107" s="25" t="s">
        <v>85</v>
      </c>
    </row>
    <row r="108" spans="2:65" s="13" customFormat="1" ht="13.5">
      <c r="B108" s="229"/>
      <c r="C108" s="230"/>
      <c r="D108" s="242" t="s">
        <v>158</v>
      </c>
      <c r="E108" s="252" t="s">
        <v>22</v>
      </c>
      <c r="F108" s="253" t="s">
        <v>1306</v>
      </c>
      <c r="G108" s="230"/>
      <c r="H108" s="254">
        <v>75.257999999999996</v>
      </c>
      <c r="I108" s="234"/>
      <c r="J108" s="230"/>
      <c r="K108" s="230"/>
      <c r="L108" s="235"/>
      <c r="M108" s="236"/>
      <c r="N108" s="237"/>
      <c r="O108" s="237"/>
      <c r="P108" s="237"/>
      <c r="Q108" s="237"/>
      <c r="R108" s="237"/>
      <c r="S108" s="237"/>
      <c r="T108" s="238"/>
      <c r="AT108" s="239" t="s">
        <v>158</v>
      </c>
      <c r="AU108" s="239" t="s">
        <v>85</v>
      </c>
      <c r="AV108" s="13" t="s">
        <v>85</v>
      </c>
      <c r="AW108" s="13" t="s">
        <v>39</v>
      </c>
      <c r="AX108" s="13" t="s">
        <v>24</v>
      </c>
      <c r="AY108" s="239" t="s">
        <v>146</v>
      </c>
    </row>
    <row r="109" spans="2:65" s="1" customFormat="1" ht="31.5" customHeight="1">
      <c r="B109" s="42"/>
      <c r="C109" s="203" t="s">
        <v>169</v>
      </c>
      <c r="D109" s="203" t="s">
        <v>149</v>
      </c>
      <c r="E109" s="204" t="s">
        <v>313</v>
      </c>
      <c r="F109" s="205" t="s">
        <v>314</v>
      </c>
      <c r="G109" s="206" t="s">
        <v>268</v>
      </c>
      <c r="H109" s="207">
        <v>34.908000000000001</v>
      </c>
      <c r="I109" s="208"/>
      <c r="J109" s="209">
        <f>ROUND(I109*H109,2)</f>
        <v>0</v>
      </c>
      <c r="K109" s="205" t="s">
        <v>153</v>
      </c>
      <c r="L109" s="62"/>
      <c r="M109" s="210" t="s">
        <v>22</v>
      </c>
      <c r="N109" s="211" t="s">
        <v>47</v>
      </c>
      <c r="O109" s="43"/>
      <c r="P109" s="212">
        <f>O109*H109</f>
        <v>0</v>
      </c>
      <c r="Q109" s="212">
        <v>0</v>
      </c>
      <c r="R109" s="212">
        <f>Q109*H109</f>
        <v>0</v>
      </c>
      <c r="S109" s="212">
        <v>0</v>
      </c>
      <c r="T109" s="213">
        <f>S109*H109</f>
        <v>0</v>
      </c>
      <c r="AR109" s="25" t="s">
        <v>154</v>
      </c>
      <c r="AT109" s="25" t="s">
        <v>149</v>
      </c>
      <c r="AU109" s="25" t="s">
        <v>85</v>
      </c>
      <c r="AY109" s="25" t="s">
        <v>146</v>
      </c>
      <c r="BE109" s="214">
        <f>IF(N109="základní",J109,0)</f>
        <v>0</v>
      </c>
      <c r="BF109" s="214">
        <f>IF(N109="snížená",J109,0)</f>
        <v>0</v>
      </c>
      <c r="BG109" s="214">
        <f>IF(N109="zákl. přenesená",J109,0)</f>
        <v>0</v>
      </c>
      <c r="BH109" s="214">
        <f>IF(N109="sníž. přenesená",J109,0)</f>
        <v>0</v>
      </c>
      <c r="BI109" s="214">
        <f>IF(N109="nulová",J109,0)</f>
        <v>0</v>
      </c>
      <c r="BJ109" s="25" t="s">
        <v>24</v>
      </c>
      <c r="BK109" s="214">
        <f>ROUND(I109*H109,2)</f>
        <v>0</v>
      </c>
      <c r="BL109" s="25" t="s">
        <v>154</v>
      </c>
      <c r="BM109" s="25" t="s">
        <v>1307</v>
      </c>
    </row>
    <row r="110" spans="2:65" s="1" customFormat="1" ht="175.5">
      <c r="B110" s="42"/>
      <c r="C110" s="64"/>
      <c r="D110" s="215" t="s">
        <v>156</v>
      </c>
      <c r="E110" s="64"/>
      <c r="F110" s="216" t="s">
        <v>316</v>
      </c>
      <c r="G110" s="64"/>
      <c r="H110" s="64"/>
      <c r="I110" s="173"/>
      <c r="J110" s="64"/>
      <c r="K110" s="64"/>
      <c r="L110" s="62"/>
      <c r="M110" s="217"/>
      <c r="N110" s="43"/>
      <c r="O110" s="43"/>
      <c r="P110" s="43"/>
      <c r="Q110" s="43"/>
      <c r="R110" s="43"/>
      <c r="S110" s="43"/>
      <c r="T110" s="79"/>
      <c r="AT110" s="25" t="s">
        <v>156</v>
      </c>
      <c r="AU110" s="25" t="s">
        <v>85</v>
      </c>
    </row>
    <row r="111" spans="2:65" s="12" customFormat="1" ht="13.5">
      <c r="B111" s="218"/>
      <c r="C111" s="219"/>
      <c r="D111" s="215" t="s">
        <v>158</v>
      </c>
      <c r="E111" s="220" t="s">
        <v>22</v>
      </c>
      <c r="F111" s="221" t="s">
        <v>1308</v>
      </c>
      <c r="G111" s="219"/>
      <c r="H111" s="222" t="s">
        <v>22</v>
      </c>
      <c r="I111" s="223"/>
      <c r="J111" s="219"/>
      <c r="K111" s="219"/>
      <c r="L111" s="224"/>
      <c r="M111" s="225"/>
      <c r="N111" s="226"/>
      <c r="O111" s="226"/>
      <c r="P111" s="226"/>
      <c r="Q111" s="226"/>
      <c r="R111" s="226"/>
      <c r="S111" s="226"/>
      <c r="T111" s="227"/>
      <c r="AT111" s="228" t="s">
        <v>158</v>
      </c>
      <c r="AU111" s="228" t="s">
        <v>85</v>
      </c>
      <c r="AV111" s="12" t="s">
        <v>24</v>
      </c>
      <c r="AW111" s="12" t="s">
        <v>39</v>
      </c>
      <c r="AX111" s="12" t="s">
        <v>76</v>
      </c>
      <c r="AY111" s="228" t="s">
        <v>146</v>
      </c>
    </row>
    <row r="112" spans="2:65" s="13" customFormat="1" ht="13.5">
      <c r="B112" s="229"/>
      <c r="C112" s="230"/>
      <c r="D112" s="215" t="s">
        <v>158</v>
      </c>
      <c r="E112" s="231" t="s">
        <v>22</v>
      </c>
      <c r="F112" s="232" t="s">
        <v>1309</v>
      </c>
      <c r="G112" s="230"/>
      <c r="H112" s="233">
        <v>7.2</v>
      </c>
      <c r="I112" s="234"/>
      <c r="J112" s="230"/>
      <c r="K112" s="230"/>
      <c r="L112" s="235"/>
      <c r="M112" s="236"/>
      <c r="N112" s="237"/>
      <c r="O112" s="237"/>
      <c r="P112" s="237"/>
      <c r="Q112" s="237"/>
      <c r="R112" s="237"/>
      <c r="S112" s="237"/>
      <c r="T112" s="238"/>
      <c r="AT112" s="239" t="s">
        <v>158</v>
      </c>
      <c r="AU112" s="239" t="s">
        <v>85</v>
      </c>
      <c r="AV112" s="13" t="s">
        <v>85</v>
      </c>
      <c r="AW112" s="13" t="s">
        <v>39</v>
      </c>
      <c r="AX112" s="13" t="s">
        <v>76</v>
      </c>
      <c r="AY112" s="239" t="s">
        <v>146</v>
      </c>
    </row>
    <row r="113" spans="2:65" s="12" customFormat="1" ht="13.5">
      <c r="B113" s="218"/>
      <c r="C113" s="219"/>
      <c r="D113" s="215" t="s">
        <v>158</v>
      </c>
      <c r="E113" s="220" t="s">
        <v>22</v>
      </c>
      <c r="F113" s="221" t="s">
        <v>1310</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1311</v>
      </c>
      <c r="G114" s="230"/>
      <c r="H114" s="233">
        <v>4.9880000000000004</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2" customFormat="1" ht="13.5">
      <c r="B115" s="218"/>
      <c r="C115" s="219"/>
      <c r="D115" s="215" t="s">
        <v>158</v>
      </c>
      <c r="E115" s="220" t="s">
        <v>22</v>
      </c>
      <c r="F115" s="221" t="s">
        <v>1312</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3" customFormat="1" ht="13.5">
      <c r="B116" s="229"/>
      <c r="C116" s="230"/>
      <c r="D116" s="215" t="s">
        <v>158</v>
      </c>
      <c r="E116" s="231" t="s">
        <v>22</v>
      </c>
      <c r="F116" s="232" t="s">
        <v>1313</v>
      </c>
      <c r="G116" s="230"/>
      <c r="H116" s="233">
        <v>21.6</v>
      </c>
      <c r="I116" s="234"/>
      <c r="J116" s="230"/>
      <c r="K116" s="230"/>
      <c r="L116" s="235"/>
      <c r="M116" s="236"/>
      <c r="N116" s="237"/>
      <c r="O116" s="237"/>
      <c r="P116" s="237"/>
      <c r="Q116" s="237"/>
      <c r="R116" s="237"/>
      <c r="S116" s="237"/>
      <c r="T116" s="238"/>
      <c r="AT116" s="239" t="s">
        <v>158</v>
      </c>
      <c r="AU116" s="239" t="s">
        <v>85</v>
      </c>
      <c r="AV116" s="13" t="s">
        <v>85</v>
      </c>
      <c r="AW116" s="13" t="s">
        <v>39</v>
      </c>
      <c r="AX116" s="13" t="s">
        <v>76</v>
      </c>
      <c r="AY116" s="239" t="s">
        <v>146</v>
      </c>
    </row>
    <row r="117" spans="2:65" s="15" customFormat="1" ht="13.5">
      <c r="B117" s="276"/>
      <c r="C117" s="277"/>
      <c r="D117" s="215" t="s">
        <v>158</v>
      </c>
      <c r="E117" s="278" t="s">
        <v>22</v>
      </c>
      <c r="F117" s="279" t="s">
        <v>814</v>
      </c>
      <c r="G117" s="277"/>
      <c r="H117" s="280">
        <v>33.787999999999997</v>
      </c>
      <c r="I117" s="281"/>
      <c r="J117" s="277"/>
      <c r="K117" s="277"/>
      <c r="L117" s="282"/>
      <c r="M117" s="283"/>
      <c r="N117" s="284"/>
      <c r="O117" s="284"/>
      <c r="P117" s="284"/>
      <c r="Q117" s="284"/>
      <c r="R117" s="284"/>
      <c r="S117" s="284"/>
      <c r="T117" s="285"/>
      <c r="AT117" s="286" t="s">
        <v>158</v>
      </c>
      <c r="AU117" s="286" t="s">
        <v>85</v>
      </c>
      <c r="AV117" s="15" t="s">
        <v>169</v>
      </c>
      <c r="AW117" s="15" t="s">
        <v>39</v>
      </c>
      <c r="AX117" s="15" t="s">
        <v>76</v>
      </c>
      <c r="AY117" s="286" t="s">
        <v>146</v>
      </c>
    </row>
    <row r="118" spans="2:65" s="12" customFormat="1" ht="13.5">
      <c r="B118" s="218"/>
      <c r="C118" s="219"/>
      <c r="D118" s="215" t="s">
        <v>158</v>
      </c>
      <c r="E118" s="220" t="s">
        <v>22</v>
      </c>
      <c r="F118" s="221" t="s">
        <v>1081</v>
      </c>
      <c r="G118" s="219"/>
      <c r="H118" s="222" t="s">
        <v>22</v>
      </c>
      <c r="I118" s="223"/>
      <c r="J118" s="219"/>
      <c r="K118" s="219"/>
      <c r="L118" s="224"/>
      <c r="M118" s="225"/>
      <c r="N118" s="226"/>
      <c r="O118" s="226"/>
      <c r="P118" s="226"/>
      <c r="Q118" s="226"/>
      <c r="R118" s="226"/>
      <c r="S118" s="226"/>
      <c r="T118" s="227"/>
      <c r="AT118" s="228" t="s">
        <v>158</v>
      </c>
      <c r="AU118" s="228" t="s">
        <v>85</v>
      </c>
      <c r="AV118" s="12" t="s">
        <v>24</v>
      </c>
      <c r="AW118" s="12" t="s">
        <v>39</v>
      </c>
      <c r="AX118" s="12" t="s">
        <v>76</v>
      </c>
      <c r="AY118" s="228" t="s">
        <v>146</v>
      </c>
    </row>
    <row r="119" spans="2:65" s="12" customFormat="1" ht="13.5">
      <c r="B119" s="218"/>
      <c r="C119" s="219"/>
      <c r="D119" s="215" t="s">
        <v>158</v>
      </c>
      <c r="E119" s="220" t="s">
        <v>22</v>
      </c>
      <c r="F119" s="221" t="s">
        <v>1082</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3" customFormat="1" ht="13.5">
      <c r="B120" s="229"/>
      <c r="C120" s="230"/>
      <c r="D120" s="215" t="s">
        <v>158</v>
      </c>
      <c r="E120" s="231" t="s">
        <v>22</v>
      </c>
      <c r="F120" s="232" t="s">
        <v>1314</v>
      </c>
      <c r="G120" s="230"/>
      <c r="H120" s="233">
        <v>1.1200000000000001</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2" customFormat="1" ht="13.5">
      <c r="B121" s="218"/>
      <c r="C121" s="219"/>
      <c r="D121" s="215" t="s">
        <v>158</v>
      </c>
      <c r="E121" s="220" t="s">
        <v>22</v>
      </c>
      <c r="F121" s="221" t="s">
        <v>1081</v>
      </c>
      <c r="G121" s="219"/>
      <c r="H121" s="222" t="s">
        <v>22</v>
      </c>
      <c r="I121" s="223"/>
      <c r="J121" s="219"/>
      <c r="K121" s="219"/>
      <c r="L121" s="224"/>
      <c r="M121" s="225"/>
      <c r="N121" s="226"/>
      <c r="O121" s="226"/>
      <c r="P121" s="226"/>
      <c r="Q121" s="226"/>
      <c r="R121" s="226"/>
      <c r="S121" s="226"/>
      <c r="T121" s="227"/>
      <c r="AT121" s="228" t="s">
        <v>158</v>
      </c>
      <c r="AU121" s="228" t="s">
        <v>85</v>
      </c>
      <c r="AV121" s="12" t="s">
        <v>24</v>
      </c>
      <c r="AW121" s="12" t="s">
        <v>39</v>
      </c>
      <c r="AX121" s="12" t="s">
        <v>76</v>
      </c>
      <c r="AY121" s="228" t="s">
        <v>146</v>
      </c>
    </row>
    <row r="122" spans="2:65" s="14" customFormat="1" ht="13.5">
      <c r="B122" s="240"/>
      <c r="C122" s="241"/>
      <c r="D122" s="242" t="s">
        <v>158</v>
      </c>
      <c r="E122" s="243" t="s">
        <v>1292</v>
      </c>
      <c r="F122" s="244" t="s">
        <v>162</v>
      </c>
      <c r="G122" s="241"/>
      <c r="H122" s="245">
        <v>34.908000000000001</v>
      </c>
      <c r="I122" s="246"/>
      <c r="J122" s="241"/>
      <c r="K122" s="241"/>
      <c r="L122" s="247"/>
      <c r="M122" s="248"/>
      <c r="N122" s="249"/>
      <c r="O122" s="249"/>
      <c r="P122" s="249"/>
      <c r="Q122" s="249"/>
      <c r="R122" s="249"/>
      <c r="S122" s="249"/>
      <c r="T122" s="250"/>
      <c r="AT122" s="251" t="s">
        <v>158</v>
      </c>
      <c r="AU122" s="251" t="s">
        <v>85</v>
      </c>
      <c r="AV122" s="14" t="s">
        <v>154</v>
      </c>
      <c r="AW122" s="14" t="s">
        <v>39</v>
      </c>
      <c r="AX122" s="14" t="s">
        <v>24</v>
      </c>
      <c r="AY122" s="251" t="s">
        <v>146</v>
      </c>
    </row>
    <row r="123" spans="2:65" s="1" customFormat="1" ht="31.5" customHeight="1">
      <c r="B123" s="42"/>
      <c r="C123" s="203" t="s">
        <v>154</v>
      </c>
      <c r="D123" s="203" t="s">
        <v>149</v>
      </c>
      <c r="E123" s="204" t="s">
        <v>322</v>
      </c>
      <c r="F123" s="205" t="s">
        <v>323</v>
      </c>
      <c r="G123" s="206" t="s">
        <v>268</v>
      </c>
      <c r="H123" s="207">
        <v>10.472</v>
      </c>
      <c r="I123" s="208"/>
      <c r="J123" s="209">
        <f>ROUND(I123*H123,2)</f>
        <v>0</v>
      </c>
      <c r="K123" s="205" t="s">
        <v>153</v>
      </c>
      <c r="L123" s="62"/>
      <c r="M123" s="210" t="s">
        <v>22</v>
      </c>
      <c r="N123" s="211" t="s">
        <v>47</v>
      </c>
      <c r="O123" s="43"/>
      <c r="P123" s="212">
        <f>O123*H123</f>
        <v>0</v>
      </c>
      <c r="Q123" s="212">
        <v>0</v>
      </c>
      <c r="R123" s="212">
        <f>Q123*H123</f>
        <v>0</v>
      </c>
      <c r="S123" s="212">
        <v>0</v>
      </c>
      <c r="T123" s="213">
        <f>S123*H123</f>
        <v>0</v>
      </c>
      <c r="AR123" s="25" t="s">
        <v>154</v>
      </c>
      <c r="AT123" s="25" t="s">
        <v>149</v>
      </c>
      <c r="AU123" s="25" t="s">
        <v>85</v>
      </c>
      <c r="AY123" s="25" t="s">
        <v>146</v>
      </c>
      <c r="BE123" s="214">
        <f>IF(N123="základní",J123,0)</f>
        <v>0</v>
      </c>
      <c r="BF123" s="214">
        <f>IF(N123="snížená",J123,0)</f>
        <v>0</v>
      </c>
      <c r="BG123" s="214">
        <f>IF(N123="zákl. přenesená",J123,0)</f>
        <v>0</v>
      </c>
      <c r="BH123" s="214">
        <f>IF(N123="sníž. přenesená",J123,0)</f>
        <v>0</v>
      </c>
      <c r="BI123" s="214">
        <f>IF(N123="nulová",J123,0)</f>
        <v>0</v>
      </c>
      <c r="BJ123" s="25" t="s">
        <v>24</v>
      </c>
      <c r="BK123" s="214">
        <f>ROUND(I123*H123,2)</f>
        <v>0</v>
      </c>
      <c r="BL123" s="25" t="s">
        <v>154</v>
      </c>
      <c r="BM123" s="25" t="s">
        <v>1315</v>
      </c>
    </row>
    <row r="124" spans="2:65" s="1" customFormat="1" ht="175.5">
      <c r="B124" s="42"/>
      <c r="C124" s="64"/>
      <c r="D124" s="215" t="s">
        <v>156</v>
      </c>
      <c r="E124" s="64"/>
      <c r="F124" s="216" t="s">
        <v>316</v>
      </c>
      <c r="G124" s="64"/>
      <c r="H124" s="64"/>
      <c r="I124" s="173"/>
      <c r="J124" s="64"/>
      <c r="K124" s="64"/>
      <c r="L124" s="62"/>
      <c r="M124" s="217"/>
      <c r="N124" s="43"/>
      <c r="O124" s="43"/>
      <c r="P124" s="43"/>
      <c r="Q124" s="43"/>
      <c r="R124" s="43"/>
      <c r="S124" s="43"/>
      <c r="T124" s="79"/>
      <c r="AT124" s="25" t="s">
        <v>156</v>
      </c>
      <c r="AU124" s="25" t="s">
        <v>85</v>
      </c>
    </row>
    <row r="125" spans="2:65" s="1" customFormat="1" ht="27">
      <c r="B125" s="42"/>
      <c r="C125" s="64"/>
      <c r="D125" s="215" t="s">
        <v>166</v>
      </c>
      <c r="E125" s="64"/>
      <c r="F125" s="216" t="s">
        <v>325</v>
      </c>
      <c r="G125" s="64"/>
      <c r="H125" s="64"/>
      <c r="I125" s="173"/>
      <c r="J125" s="64"/>
      <c r="K125" s="64"/>
      <c r="L125" s="62"/>
      <c r="M125" s="217"/>
      <c r="N125" s="43"/>
      <c r="O125" s="43"/>
      <c r="P125" s="43"/>
      <c r="Q125" s="43"/>
      <c r="R125" s="43"/>
      <c r="S125" s="43"/>
      <c r="T125" s="79"/>
      <c r="AT125" s="25" t="s">
        <v>166</v>
      </c>
      <c r="AU125" s="25" t="s">
        <v>85</v>
      </c>
    </row>
    <row r="126" spans="2:65" s="13" customFormat="1" ht="13.5">
      <c r="B126" s="229"/>
      <c r="C126" s="230"/>
      <c r="D126" s="242" t="s">
        <v>158</v>
      </c>
      <c r="E126" s="252" t="s">
        <v>22</v>
      </c>
      <c r="F126" s="253" t="s">
        <v>1316</v>
      </c>
      <c r="G126" s="230"/>
      <c r="H126" s="254">
        <v>10.472</v>
      </c>
      <c r="I126" s="234"/>
      <c r="J126" s="230"/>
      <c r="K126" s="230"/>
      <c r="L126" s="235"/>
      <c r="M126" s="236"/>
      <c r="N126" s="237"/>
      <c r="O126" s="237"/>
      <c r="P126" s="237"/>
      <c r="Q126" s="237"/>
      <c r="R126" s="237"/>
      <c r="S126" s="237"/>
      <c r="T126" s="238"/>
      <c r="AT126" s="239" t="s">
        <v>158</v>
      </c>
      <c r="AU126" s="239" t="s">
        <v>85</v>
      </c>
      <c r="AV126" s="13" t="s">
        <v>85</v>
      </c>
      <c r="AW126" s="13" t="s">
        <v>39</v>
      </c>
      <c r="AX126" s="13" t="s">
        <v>24</v>
      </c>
      <c r="AY126" s="239" t="s">
        <v>146</v>
      </c>
    </row>
    <row r="127" spans="2:65" s="1" customFormat="1" ht="31.5" customHeight="1">
      <c r="B127" s="42"/>
      <c r="C127" s="203" t="s">
        <v>179</v>
      </c>
      <c r="D127" s="203" t="s">
        <v>149</v>
      </c>
      <c r="E127" s="204" t="s">
        <v>328</v>
      </c>
      <c r="F127" s="205" t="s">
        <v>329</v>
      </c>
      <c r="G127" s="206" t="s">
        <v>244</v>
      </c>
      <c r="H127" s="207">
        <v>79.2</v>
      </c>
      <c r="I127" s="208"/>
      <c r="J127" s="209">
        <f>ROUND(I127*H127,2)</f>
        <v>0</v>
      </c>
      <c r="K127" s="205" t="s">
        <v>153</v>
      </c>
      <c r="L127" s="62"/>
      <c r="M127" s="210" t="s">
        <v>22</v>
      </c>
      <c r="N127" s="211" t="s">
        <v>47</v>
      </c>
      <c r="O127" s="43"/>
      <c r="P127" s="212">
        <f>O127*H127</f>
        <v>0</v>
      </c>
      <c r="Q127" s="212">
        <v>8.3850999999999999E-4</v>
      </c>
      <c r="R127" s="212">
        <f>Q127*H127</f>
        <v>6.6409992000000001E-2</v>
      </c>
      <c r="S127" s="212">
        <v>0</v>
      </c>
      <c r="T127" s="213">
        <f>S127*H127</f>
        <v>0</v>
      </c>
      <c r="AR127" s="25" t="s">
        <v>154</v>
      </c>
      <c r="AT127" s="25" t="s">
        <v>149</v>
      </c>
      <c r="AU127" s="25" t="s">
        <v>85</v>
      </c>
      <c r="AY127" s="25" t="s">
        <v>146</v>
      </c>
      <c r="BE127" s="214">
        <f>IF(N127="základní",J127,0)</f>
        <v>0</v>
      </c>
      <c r="BF127" s="214">
        <f>IF(N127="snížená",J127,0)</f>
        <v>0</v>
      </c>
      <c r="BG127" s="214">
        <f>IF(N127="zákl. přenesená",J127,0)</f>
        <v>0</v>
      </c>
      <c r="BH127" s="214">
        <f>IF(N127="sníž. přenesená",J127,0)</f>
        <v>0</v>
      </c>
      <c r="BI127" s="214">
        <f>IF(N127="nulová",J127,0)</f>
        <v>0</v>
      </c>
      <c r="BJ127" s="25" t="s">
        <v>24</v>
      </c>
      <c r="BK127" s="214">
        <f>ROUND(I127*H127,2)</f>
        <v>0</v>
      </c>
      <c r="BL127" s="25" t="s">
        <v>154</v>
      </c>
      <c r="BM127" s="25" t="s">
        <v>1317</v>
      </c>
    </row>
    <row r="128" spans="2:65" s="1" customFormat="1" ht="148.5">
      <c r="B128" s="42"/>
      <c r="C128" s="64"/>
      <c r="D128" s="215" t="s">
        <v>156</v>
      </c>
      <c r="E128" s="64"/>
      <c r="F128" s="216" t="s">
        <v>331</v>
      </c>
      <c r="G128" s="64"/>
      <c r="H128" s="64"/>
      <c r="I128" s="173"/>
      <c r="J128" s="64"/>
      <c r="K128" s="64"/>
      <c r="L128" s="62"/>
      <c r="M128" s="217"/>
      <c r="N128" s="43"/>
      <c r="O128" s="43"/>
      <c r="P128" s="43"/>
      <c r="Q128" s="43"/>
      <c r="R128" s="43"/>
      <c r="S128" s="43"/>
      <c r="T128" s="79"/>
      <c r="AT128" s="25" t="s">
        <v>156</v>
      </c>
      <c r="AU128" s="25" t="s">
        <v>85</v>
      </c>
    </row>
    <row r="129" spans="2:65" s="12" customFormat="1" ht="13.5">
      <c r="B129" s="218"/>
      <c r="C129" s="219"/>
      <c r="D129" s="215" t="s">
        <v>158</v>
      </c>
      <c r="E129" s="220" t="s">
        <v>22</v>
      </c>
      <c r="F129" s="221" t="s">
        <v>1308</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3" customFormat="1" ht="13.5">
      <c r="B130" s="229"/>
      <c r="C130" s="230"/>
      <c r="D130" s="215" t="s">
        <v>158</v>
      </c>
      <c r="E130" s="231" t="s">
        <v>22</v>
      </c>
      <c r="F130" s="232" t="s">
        <v>1318</v>
      </c>
      <c r="G130" s="230"/>
      <c r="H130" s="233">
        <v>18</v>
      </c>
      <c r="I130" s="234"/>
      <c r="J130" s="230"/>
      <c r="K130" s="230"/>
      <c r="L130" s="235"/>
      <c r="M130" s="236"/>
      <c r="N130" s="237"/>
      <c r="O130" s="237"/>
      <c r="P130" s="237"/>
      <c r="Q130" s="237"/>
      <c r="R130" s="237"/>
      <c r="S130" s="237"/>
      <c r="T130" s="238"/>
      <c r="AT130" s="239" t="s">
        <v>158</v>
      </c>
      <c r="AU130" s="239" t="s">
        <v>85</v>
      </c>
      <c r="AV130" s="13" t="s">
        <v>85</v>
      </c>
      <c r="AW130" s="13" t="s">
        <v>39</v>
      </c>
      <c r="AX130" s="13" t="s">
        <v>76</v>
      </c>
      <c r="AY130" s="239" t="s">
        <v>146</v>
      </c>
    </row>
    <row r="131" spans="2:65" s="12" customFormat="1" ht="13.5">
      <c r="B131" s="218"/>
      <c r="C131" s="219"/>
      <c r="D131" s="215" t="s">
        <v>158</v>
      </c>
      <c r="E131" s="220" t="s">
        <v>22</v>
      </c>
      <c r="F131" s="221" t="s">
        <v>319</v>
      </c>
      <c r="G131" s="219"/>
      <c r="H131" s="222" t="s">
        <v>22</v>
      </c>
      <c r="I131" s="223"/>
      <c r="J131" s="219"/>
      <c r="K131" s="219"/>
      <c r="L131" s="224"/>
      <c r="M131" s="225"/>
      <c r="N131" s="226"/>
      <c r="O131" s="226"/>
      <c r="P131" s="226"/>
      <c r="Q131" s="226"/>
      <c r="R131" s="226"/>
      <c r="S131" s="226"/>
      <c r="T131" s="227"/>
      <c r="AT131" s="228" t="s">
        <v>158</v>
      </c>
      <c r="AU131" s="228" t="s">
        <v>85</v>
      </c>
      <c r="AV131" s="12" t="s">
        <v>24</v>
      </c>
      <c r="AW131" s="12" t="s">
        <v>39</v>
      </c>
      <c r="AX131" s="12" t="s">
        <v>76</v>
      </c>
      <c r="AY131" s="228" t="s">
        <v>146</v>
      </c>
    </row>
    <row r="132" spans="2:65" s="12" customFormat="1" ht="13.5">
      <c r="B132" s="218"/>
      <c r="C132" s="219"/>
      <c r="D132" s="215" t="s">
        <v>158</v>
      </c>
      <c r="E132" s="220" t="s">
        <v>22</v>
      </c>
      <c r="F132" s="221" t="s">
        <v>320</v>
      </c>
      <c r="G132" s="219"/>
      <c r="H132" s="222" t="s">
        <v>22</v>
      </c>
      <c r="I132" s="223"/>
      <c r="J132" s="219"/>
      <c r="K132" s="219"/>
      <c r="L132" s="224"/>
      <c r="M132" s="225"/>
      <c r="N132" s="226"/>
      <c r="O132" s="226"/>
      <c r="P132" s="226"/>
      <c r="Q132" s="226"/>
      <c r="R132" s="226"/>
      <c r="S132" s="226"/>
      <c r="T132" s="227"/>
      <c r="AT132" s="228" t="s">
        <v>158</v>
      </c>
      <c r="AU132" s="228" t="s">
        <v>85</v>
      </c>
      <c r="AV132" s="12" t="s">
        <v>24</v>
      </c>
      <c r="AW132" s="12" t="s">
        <v>39</v>
      </c>
      <c r="AX132" s="12" t="s">
        <v>76</v>
      </c>
      <c r="AY132" s="228" t="s">
        <v>146</v>
      </c>
    </row>
    <row r="133" spans="2:65" s="13" customFormat="1" ht="13.5">
      <c r="B133" s="229"/>
      <c r="C133" s="230"/>
      <c r="D133" s="215" t="s">
        <v>158</v>
      </c>
      <c r="E133" s="231" t="s">
        <v>22</v>
      </c>
      <c r="F133" s="232" t="s">
        <v>1319</v>
      </c>
      <c r="G133" s="230"/>
      <c r="H133" s="233">
        <v>7.2</v>
      </c>
      <c r="I133" s="234"/>
      <c r="J133" s="230"/>
      <c r="K133" s="230"/>
      <c r="L133" s="235"/>
      <c r="M133" s="236"/>
      <c r="N133" s="237"/>
      <c r="O133" s="237"/>
      <c r="P133" s="237"/>
      <c r="Q133" s="237"/>
      <c r="R133" s="237"/>
      <c r="S133" s="237"/>
      <c r="T133" s="238"/>
      <c r="AT133" s="239" t="s">
        <v>158</v>
      </c>
      <c r="AU133" s="239" t="s">
        <v>85</v>
      </c>
      <c r="AV133" s="13" t="s">
        <v>85</v>
      </c>
      <c r="AW133" s="13" t="s">
        <v>39</v>
      </c>
      <c r="AX133" s="13" t="s">
        <v>76</v>
      </c>
      <c r="AY133" s="239" t="s">
        <v>146</v>
      </c>
    </row>
    <row r="134" spans="2:65" s="12" customFormat="1" ht="13.5">
      <c r="B134" s="218"/>
      <c r="C134" s="219"/>
      <c r="D134" s="215" t="s">
        <v>158</v>
      </c>
      <c r="E134" s="220" t="s">
        <v>22</v>
      </c>
      <c r="F134" s="221" t="s">
        <v>1312</v>
      </c>
      <c r="G134" s="219"/>
      <c r="H134" s="222" t="s">
        <v>22</v>
      </c>
      <c r="I134" s="223"/>
      <c r="J134" s="219"/>
      <c r="K134" s="219"/>
      <c r="L134" s="224"/>
      <c r="M134" s="225"/>
      <c r="N134" s="226"/>
      <c r="O134" s="226"/>
      <c r="P134" s="226"/>
      <c r="Q134" s="226"/>
      <c r="R134" s="226"/>
      <c r="S134" s="226"/>
      <c r="T134" s="227"/>
      <c r="AT134" s="228" t="s">
        <v>158</v>
      </c>
      <c r="AU134" s="228" t="s">
        <v>85</v>
      </c>
      <c r="AV134" s="12" t="s">
        <v>24</v>
      </c>
      <c r="AW134" s="12" t="s">
        <v>39</v>
      </c>
      <c r="AX134" s="12" t="s">
        <v>76</v>
      </c>
      <c r="AY134" s="228" t="s">
        <v>146</v>
      </c>
    </row>
    <row r="135" spans="2:65" s="13" customFormat="1" ht="13.5">
      <c r="B135" s="229"/>
      <c r="C135" s="230"/>
      <c r="D135" s="215" t="s">
        <v>158</v>
      </c>
      <c r="E135" s="231" t="s">
        <v>22</v>
      </c>
      <c r="F135" s="232" t="s">
        <v>1320</v>
      </c>
      <c r="G135" s="230"/>
      <c r="H135" s="233">
        <v>54</v>
      </c>
      <c r="I135" s="234"/>
      <c r="J135" s="230"/>
      <c r="K135" s="230"/>
      <c r="L135" s="235"/>
      <c r="M135" s="236"/>
      <c r="N135" s="237"/>
      <c r="O135" s="237"/>
      <c r="P135" s="237"/>
      <c r="Q135" s="237"/>
      <c r="R135" s="237"/>
      <c r="S135" s="237"/>
      <c r="T135" s="238"/>
      <c r="AT135" s="239" t="s">
        <v>158</v>
      </c>
      <c r="AU135" s="239" t="s">
        <v>85</v>
      </c>
      <c r="AV135" s="13" t="s">
        <v>85</v>
      </c>
      <c r="AW135" s="13" t="s">
        <v>39</v>
      </c>
      <c r="AX135" s="13" t="s">
        <v>76</v>
      </c>
      <c r="AY135" s="239" t="s">
        <v>146</v>
      </c>
    </row>
    <row r="136" spans="2:65" s="14" customFormat="1" ht="13.5">
      <c r="B136" s="240"/>
      <c r="C136" s="241"/>
      <c r="D136" s="242" t="s">
        <v>158</v>
      </c>
      <c r="E136" s="243" t="s">
        <v>22</v>
      </c>
      <c r="F136" s="244" t="s">
        <v>162</v>
      </c>
      <c r="G136" s="241"/>
      <c r="H136" s="245">
        <v>79.2</v>
      </c>
      <c r="I136" s="246"/>
      <c r="J136" s="241"/>
      <c r="K136" s="241"/>
      <c r="L136" s="247"/>
      <c r="M136" s="248"/>
      <c r="N136" s="249"/>
      <c r="O136" s="249"/>
      <c r="P136" s="249"/>
      <c r="Q136" s="249"/>
      <c r="R136" s="249"/>
      <c r="S136" s="249"/>
      <c r="T136" s="250"/>
      <c r="AT136" s="251" t="s">
        <v>158</v>
      </c>
      <c r="AU136" s="251" t="s">
        <v>85</v>
      </c>
      <c r="AV136" s="14" t="s">
        <v>154</v>
      </c>
      <c r="AW136" s="14" t="s">
        <v>39</v>
      </c>
      <c r="AX136" s="14" t="s">
        <v>24</v>
      </c>
      <c r="AY136" s="251" t="s">
        <v>146</v>
      </c>
    </row>
    <row r="137" spans="2:65" s="1" customFormat="1" ht="31.5" customHeight="1">
      <c r="B137" s="42"/>
      <c r="C137" s="203" t="s">
        <v>185</v>
      </c>
      <c r="D137" s="203" t="s">
        <v>149</v>
      </c>
      <c r="E137" s="204" t="s">
        <v>334</v>
      </c>
      <c r="F137" s="205" t="s">
        <v>335</v>
      </c>
      <c r="G137" s="206" t="s">
        <v>244</v>
      </c>
      <c r="H137" s="207">
        <v>79.2</v>
      </c>
      <c r="I137" s="208"/>
      <c r="J137" s="209">
        <f>ROUND(I137*H137,2)</f>
        <v>0</v>
      </c>
      <c r="K137" s="205" t="s">
        <v>153</v>
      </c>
      <c r="L137" s="62"/>
      <c r="M137" s="210" t="s">
        <v>22</v>
      </c>
      <c r="N137" s="211" t="s">
        <v>47</v>
      </c>
      <c r="O137" s="43"/>
      <c r="P137" s="212">
        <f>O137*H137</f>
        <v>0</v>
      </c>
      <c r="Q137" s="212">
        <v>0</v>
      </c>
      <c r="R137" s="212">
        <f>Q137*H137</f>
        <v>0</v>
      </c>
      <c r="S137" s="212">
        <v>0</v>
      </c>
      <c r="T137" s="213">
        <f>S137*H137</f>
        <v>0</v>
      </c>
      <c r="AR137" s="25" t="s">
        <v>154</v>
      </c>
      <c r="AT137" s="25" t="s">
        <v>149</v>
      </c>
      <c r="AU137" s="25" t="s">
        <v>85</v>
      </c>
      <c r="AY137" s="25" t="s">
        <v>146</v>
      </c>
      <c r="BE137" s="214">
        <f>IF(N137="základní",J137,0)</f>
        <v>0</v>
      </c>
      <c r="BF137" s="214">
        <f>IF(N137="snížená",J137,0)</f>
        <v>0</v>
      </c>
      <c r="BG137" s="214">
        <f>IF(N137="zákl. přenesená",J137,0)</f>
        <v>0</v>
      </c>
      <c r="BH137" s="214">
        <f>IF(N137="sníž. přenesená",J137,0)</f>
        <v>0</v>
      </c>
      <c r="BI137" s="214">
        <f>IF(N137="nulová",J137,0)</f>
        <v>0</v>
      </c>
      <c r="BJ137" s="25" t="s">
        <v>24</v>
      </c>
      <c r="BK137" s="214">
        <f>ROUND(I137*H137,2)</f>
        <v>0</v>
      </c>
      <c r="BL137" s="25" t="s">
        <v>154</v>
      </c>
      <c r="BM137" s="25" t="s">
        <v>1321</v>
      </c>
    </row>
    <row r="138" spans="2:65" s="1" customFormat="1" ht="44.25" customHeight="1">
      <c r="B138" s="42"/>
      <c r="C138" s="203" t="s">
        <v>189</v>
      </c>
      <c r="D138" s="203" t="s">
        <v>149</v>
      </c>
      <c r="E138" s="204" t="s">
        <v>337</v>
      </c>
      <c r="F138" s="205" t="s">
        <v>338</v>
      </c>
      <c r="G138" s="206" t="s">
        <v>268</v>
      </c>
      <c r="H138" s="207">
        <v>33.787999999999997</v>
      </c>
      <c r="I138" s="208"/>
      <c r="J138" s="209">
        <f>ROUND(I138*H138,2)</f>
        <v>0</v>
      </c>
      <c r="K138" s="205" t="s">
        <v>153</v>
      </c>
      <c r="L138" s="62"/>
      <c r="M138" s="210" t="s">
        <v>22</v>
      </c>
      <c r="N138" s="211" t="s">
        <v>47</v>
      </c>
      <c r="O138" s="43"/>
      <c r="P138" s="212">
        <f>O138*H138</f>
        <v>0</v>
      </c>
      <c r="Q138" s="212">
        <v>0</v>
      </c>
      <c r="R138" s="212">
        <f>Q138*H138</f>
        <v>0</v>
      </c>
      <c r="S138" s="212">
        <v>0</v>
      </c>
      <c r="T138" s="213">
        <f>S138*H138</f>
        <v>0</v>
      </c>
      <c r="AR138" s="25" t="s">
        <v>154</v>
      </c>
      <c r="AT138" s="25" t="s">
        <v>149</v>
      </c>
      <c r="AU138" s="25" t="s">
        <v>85</v>
      </c>
      <c r="AY138" s="25" t="s">
        <v>146</v>
      </c>
      <c r="BE138" s="214">
        <f>IF(N138="základní",J138,0)</f>
        <v>0</v>
      </c>
      <c r="BF138" s="214">
        <f>IF(N138="snížená",J138,0)</f>
        <v>0</v>
      </c>
      <c r="BG138" s="214">
        <f>IF(N138="zákl. přenesená",J138,0)</f>
        <v>0</v>
      </c>
      <c r="BH138" s="214">
        <f>IF(N138="sníž. přenesená",J138,0)</f>
        <v>0</v>
      </c>
      <c r="BI138" s="214">
        <f>IF(N138="nulová",J138,0)</f>
        <v>0</v>
      </c>
      <c r="BJ138" s="25" t="s">
        <v>24</v>
      </c>
      <c r="BK138" s="214">
        <f>ROUND(I138*H138,2)</f>
        <v>0</v>
      </c>
      <c r="BL138" s="25" t="s">
        <v>154</v>
      </c>
      <c r="BM138" s="25" t="s">
        <v>1322</v>
      </c>
    </row>
    <row r="139" spans="2:65" s="1" customFormat="1" ht="94.5">
      <c r="B139" s="42"/>
      <c r="C139" s="64"/>
      <c r="D139" s="215" t="s">
        <v>156</v>
      </c>
      <c r="E139" s="64"/>
      <c r="F139" s="216" t="s">
        <v>340</v>
      </c>
      <c r="G139" s="64"/>
      <c r="H139" s="64"/>
      <c r="I139" s="173"/>
      <c r="J139" s="64"/>
      <c r="K139" s="64"/>
      <c r="L139" s="62"/>
      <c r="M139" s="217"/>
      <c r="N139" s="43"/>
      <c r="O139" s="43"/>
      <c r="P139" s="43"/>
      <c r="Q139" s="43"/>
      <c r="R139" s="43"/>
      <c r="S139" s="43"/>
      <c r="T139" s="79"/>
      <c r="AT139" s="25" t="s">
        <v>156</v>
      </c>
      <c r="AU139" s="25" t="s">
        <v>85</v>
      </c>
    </row>
    <row r="140" spans="2:65" s="12" customFormat="1" ht="13.5">
      <c r="B140" s="218"/>
      <c r="C140" s="219"/>
      <c r="D140" s="215" t="s">
        <v>158</v>
      </c>
      <c r="E140" s="220" t="s">
        <v>22</v>
      </c>
      <c r="F140" s="221" t="s">
        <v>1308</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1309</v>
      </c>
      <c r="G141" s="230"/>
      <c r="H141" s="233">
        <v>7.2</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2" customFormat="1" ht="13.5">
      <c r="B142" s="218"/>
      <c r="C142" s="219"/>
      <c r="D142" s="215" t="s">
        <v>158</v>
      </c>
      <c r="E142" s="220" t="s">
        <v>22</v>
      </c>
      <c r="F142" s="221" t="s">
        <v>1310</v>
      </c>
      <c r="G142" s="219"/>
      <c r="H142" s="222" t="s">
        <v>22</v>
      </c>
      <c r="I142" s="223"/>
      <c r="J142" s="219"/>
      <c r="K142" s="219"/>
      <c r="L142" s="224"/>
      <c r="M142" s="225"/>
      <c r="N142" s="226"/>
      <c r="O142" s="226"/>
      <c r="P142" s="226"/>
      <c r="Q142" s="226"/>
      <c r="R142" s="226"/>
      <c r="S142" s="226"/>
      <c r="T142" s="227"/>
      <c r="AT142" s="228" t="s">
        <v>158</v>
      </c>
      <c r="AU142" s="228" t="s">
        <v>85</v>
      </c>
      <c r="AV142" s="12" t="s">
        <v>24</v>
      </c>
      <c r="AW142" s="12" t="s">
        <v>39</v>
      </c>
      <c r="AX142" s="12" t="s">
        <v>76</v>
      </c>
      <c r="AY142" s="228" t="s">
        <v>146</v>
      </c>
    </row>
    <row r="143" spans="2:65" s="13" customFormat="1" ht="13.5">
      <c r="B143" s="229"/>
      <c r="C143" s="230"/>
      <c r="D143" s="215" t="s">
        <v>158</v>
      </c>
      <c r="E143" s="231" t="s">
        <v>22</v>
      </c>
      <c r="F143" s="232" t="s">
        <v>1311</v>
      </c>
      <c r="G143" s="230"/>
      <c r="H143" s="233">
        <v>4.9880000000000004</v>
      </c>
      <c r="I143" s="234"/>
      <c r="J143" s="230"/>
      <c r="K143" s="230"/>
      <c r="L143" s="235"/>
      <c r="M143" s="236"/>
      <c r="N143" s="237"/>
      <c r="O143" s="237"/>
      <c r="P143" s="237"/>
      <c r="Q143" s="237"/>
      <c r="R143" s="237"/>
      <c r="S143" s="237"/>
      <c r="T143" s="238"/>
      <c r="AT143" s="239" t="s">
        <v>158</v>
      </c>
      <c r="AU143" s="239" t="s">
        <v>85</v>
      </c>
      <c r="AV143" s="13" t="s">
        <v>85</v>
      </c>
      <c r="AW143" s="13" t="s">
        <v>39</v>
      </c>
      <c r="AX143" s="13" t="s">
        <v>76</v>
      </c>
      <c r="AY143" s="239" t="s">
        <v>146</v>
      </c>
    </row>
    <row r="144" spans="2:65" s="12" customFormat="1" ht="13.5">
      <c r="B144" s="218"/>
      <c r="C144" s="219"/>
      <c r="D144" s="215" t="s">
        <v>158</v>
      </c>
      <c r="E144" s="220" t="s">
        <v>22</v>
      </c>
      <c r="F144" s="221" t="s">
        <v>1312</v>
      </c>
      <c r="G144" s="219"/>
      <c r="H144" s="222" t="s">
        <v>22</v>
      </c>
      <c r="I144" s="223"/>
      <c r="J144" s="219"/>
      <c r="K144" s="219"/>
      <c r="L144" s="224"/>
      <c r="M144" s="225"/>
      <c r="N144" s="226"/>
      <c r="O144" s="226"/>
      <c r="P144" s="226"/>
      <c r="Q144" s="226"/>
      <c r="R144" s="226"/>
      <c r="S144" s="226"/>
      <c r="T144" s="227"/>
      <c r="AT144" s="228" t="s">
        <v>158</v>
      </c>
      <c r="AU144" s="228" t="s">
        <v>85</v>
      </c>
      <c r="AV144" s="12" t="s">
        <v>24</v>
      </c>
      <c r="AW144" s="12" t="s">
        <v>39</v>
      </c>
      <c r="AX144" s="12" t="s">
        <v>76</v>
      </c>
      <c r="AY144" s="228" t="s">
        <v>146</v>
      </c>
    </row>
    <row r="145" spans="2:65" s="13" customFormat="1" ht="13.5">
      <c r="B145" s="229"/>
      <c r="C145" s="230"/>
      <c r="D145" s="215" t="s">
        <v>158</v>
      </c>
      <c r="E145" s="231" t="s">
        <v>22</v>
      </c>
      <c r="F145" s="232" t="s">
        <v>1313</v>
      </c>
      <c r="G145" s="230"/>
      <c r="H145" s="233">
        <v>21.6</v>
      </c>
      <c r="I145" s="234"/>
      <c r="J145" s="230"/>
      <c r="K145" s="230"/>
      <c r="L145" s="235"/>
      <c r="M145" s="236"/>
      <c r="N145" s="237"/>
      <c r="O145" s="237"/>
      <c r="P145" s="237"/>
      <c r="Q145" s="237"/>
      <c r="R145" s="237"/>
      <c r="S145" s="237"/>
      <c r="T145" s="238"/>
      <c r="AT145" s="239" t="s">
        <v>158</v>
      </c>
      <c r="AU145" s="239" t="s">
        <v>85</v>
      </c>
      <c r="AV145" s="13" t="s">
        <v>85</v>
      </c>
      <c r="AW145" s="13" t="s">
        <v>39</v>
      </c>
      <c r="AX145" s="13" t="s">
        <v>76</v>
      </c>
      <c r="AY145" s="239" t="s">
        <v>146</v>
      </c>
    </row>
    <row r="146" spans="2:65" s="14" customFormat="1" ht="13.5">
      <c r="B146" s="240"/>
      <c r="C146" s="241"/>
      <c r="D146" s="242" t="s">
        <v>158</v>
      </c>
      <c r="E146" s="243" t="s">
        <v>22</v>
      </c>
      <c r="F146" s="244" t="s">
        <v>162</v>
      </c>
      <c r="G146" s="241"/>
      <c r="H146" s="245">
        <v>33.787999999999997</v>
      </c>
      <c r="I146" s="246"/>
      <c r="J146" s="241"/>
      <c r="K146" s="241"/>
      <c r="L146" s="247"/>
      <c r="M146" s="248"/>
      <c r="N146" s="249"/>
      <c r="O146" s="249"/>
      <c r="P146" s="249"/>
      <c r="Q146" s="249"/>
      <c r="R146" s="249"/>
      <c r="S146" s="249"/>
      <c r="T146" s="250"/>
      <c r="AT146" s="251" t="s">
        <v>158</v>
      </c>
      <c r="AU146" s="251" t="s">
        <v>85</v>
      </c>
      <c r="AV146" s="14" t="s">
        <v>154</v>
      </c>
      <c r="AW146" s="14" t="s">
        <v>39</v>
      </c>
      <c r="AX146" s="14" t="s">
        <v>24</v>
      </c>
      <c r="AY146" s="251" t="s">
        <v>146</v>
      </c>
    </row>
    <row r="147" spans="2:65" s="1" customFormat="1" ht="44.25" customHeight="1">
      <c r="B147" s="42"/>
      <c r="C147" s="203" t="s">
        <v>193</v>
      </c>
      <c r="D147" s="203" t="s">
        <v>149</v>
      </c>
      <c r="E147" s="204" t="s">
        <v>360</v>
      </c>
      <c r="F147" s="205" t="s">
        <v>361</v>
      </c>
      <c r="G147" s="206" t="s">
        <v>268</v>
      </c>
      <c r="H147" s="207">
        <v>335.93799999999999</v>
      </c>
      <c r="I147" s="208"/>
      <c r="J147" s="209">
        <f>ROUND(I147*H147,2)</f>
        <v>0</v>
      </c>
      <c r="K147" s="205" t="s">
        <v>153</v>
      </c>
      <c r="L147" s="62"/>
      <c r="M147" s="210" t="s">
        <v>22</v>
      </c>
      <c r="N147" s="211" t="s">
        <v>47</v>
      </c>
      <c r="O147" s="43"/>
      <c r="P147" s="212">
        <f>O147*H147</f>
        <v>0</v>
      </c>
      <c r="Q147" s="212">
        <v>0</v>
      </c>
      <c r="R147" s="212">
        <f>Q147*H147</f>
        <v>0</v>
      </c>
      <c r="S147" s="212">
        <v>0</v>
      </c>
      <c r="T147" s="213">
        <f>S147*H147</f>
        <v>0</v>
      </c>
      <c r="AR147" s="25" t="s">
        <v>154</v>
      </c>
      <c r="AT147" s="25" t="s">
        <v>149</v>
      </c>
      <c r="AU147" s="25" t="s">
        <v>85</v>
      </c>
      <c r="AY147" s="25" t="s">
        <v>146</v>
      </c>
      <c r="BE147" s="214">
        <f>IF(N147="základní",J147,0)</f>
        <v>0</v>
      </c>
      <c r="BF147" s="214">
        <f>IF(N147="snížená",J147,0)</f>
        <v>0</v>
      </c>
      <c r="BG147" s="214">
        <f>IF(N147="zákl. přenesená",J147,0)</f>
        <v>0</v>
      </c>
      <c r="BH147" s="214">
        <f>IF(N147="sníž. přenesená",J147,0)</f>
        <v>0</v>
      </c>
      <c r="BI147" s="214">
        <f>IF(N147="nulová",J147,0)</f>
        <v>0</v>
      </c>
      <c r="BJ147" s="25" t="s">
        <v>24</v>
      </c>
      <c r="BK147" s="214">
        <f>ROUND(I147*H147,2)</f>
        <v>0</v>
      </c>
      <c r="BL147" s="25" t="s">
        <v>154</v>
      </c>
      <c r="BM147" s="25" t="s">
        <v>1323</v>
      </c>
    </row>
    <row r="148" spans="2:65" s="1" customFormat="1" ht="175.5">
      <c r="B148" s="42"/>
      <c r="C148" s="64"/>
      <c r="D148" s="215" t="s">
        <v>156</v>
      </c>
      <c r="E148" s="64"/>
      <c r="F148" s="216" t="s">
        <v>344</v>
      </c>
      <c r="G148" s="64"/>
      <c r="H148" s="64"/>
      <c r="I148" s="173"/>
      <c r="J148" s="64"/>
      <c r="K148" s="64"/>
      <c r="L148" s="62"/>
      <c r="M148" s="217"/>
      <c r="N148" s="43"/>
      <c r="O148" s="43"/>
      <c r="P148" s="43"/>
      <c r="Q148" s="43"/>
      <c r="R148" s="43"/>
      <c r="S148" s="43"/>
      <c r="T148" s="79"/>
      <c r="AT148" s="25" t="s">
        <v>156</v>
      </c>
      <c r="AU148" s="25" t="s">
        <v>85</v>
      </c>
    </row>
    <row r="149" spans="2:65" s="12" customFormat="1" ht="13.5">
      <c r="B149" s="218"/>
      <c r="C149" s="219"/>
      <c r="D149" s="215" t="s">
        <v>158</v>
      </c>
      <c r="E149" s="220" t="s">
        <v>22</v>
      </c>
      <c r="F149" s="221" t="s">
        <v>363</v>
      </c>
      <c r="G149" s="219"/>
      <c r="H149" s="222" t="s">
        <v>22</v>
      </c>
      <c r="I149" s="223"/>
      <c r="J149" s="219"/>
      <c r="K149" s="219"/>
      <c r="L149" s="224"/>
      <c r="M149" s="225"/>
      <c r="N149" s="226"/>
      <c r="O149" s="226"/>
      <c r="P149" s="226"/>
      <c r="Q149" s="226"/>
      <c r="R149" s="226"/>
      <c r="S149" s="226"/>
      <c r="T149" s="227"/>
      <c r="AT149" s="228" t="s">
        <v>158</v>
      </c>
      <c r="AU149" s="228" t="s">
        <v>85</v>
      </c>
      <c r="AV149" s="12" t="s">
        <v>24</v>
      </c>
      <c r="AW149" s="12" t="s">
        <v>39</v>
      </c>
      <c r="AX149" s="12" t="s">
        <v>76</v>
      </c>
      <c r="AY149" s="228" t="s">
        <v>146</v>
      </c>
    </row>
    <row r="150" spans="2:65" s="13" customFormat="1" ht="13.5">
      <c r="B150" s="229"/>
      <c r="C150" s="230"/>
      <c r="D150" s="215" t="s">
        <v>158</v>
      </c>
      <c r="E150" s="231" t="s">
        <v>22</v>
      </c>
      <c r="F150" s="232" t="s">
        <v>1289</v>
      </c>
      <c r="G150" s="230"/>
      <c r="H150" s="233">
        <v>301.02999999999997</v>
      </c>
      <c r="I150" s="234"/>
      <c r="J150" s="230"/>
      <c r="K150" s="230"/>
      <c r="L150" s="235"/>
      <c r="M150" s="236"/>
      <c r="N150" s="237"/>
      <c r="O150" s="237"/>
      <c r="P150" s="237"/>
      <c r="Q150" s="237"/>
      <c r="R150" s="237"/>
      <c r="S150" s="237"/>
      <c r="T150" s="238"/>
      <c r="AT150" s="239" t="s">
        <v>158</v>
      </c>
      <c r="AU150" s="239" t="s">
        <v>85</v>
      </c>
      <c r="AV150" s="13" t="s">
        <v>85</v>
      </c>
      <c r="AW150" s="13" t="s">
        <v>39</v>
      </c>
      <c r="AX150" s="13" t="s">
        <v>76</v>
      </c>
      <c r="AY150" s="239" t="s">
        <v>146</v>
      </c>
    </row>
    <row r="151" spans="2:65" s="13" customFormat="1" ht="13.5">
      <c r="B151" s="229"/>
      <c r="C151" s="230"/>
      <c r="D151" s="215" t="s">
        <v>158</v>
      </c>
      <c r="E151" s="231" t="s">
        <v>22</v>
      </c>
      <c r="F151" s="232" t="s">
        <v>1292</v>
      </c>
      <c r="G151" s="230"/>
      <c r="H151" s="233">
        <v>34.908000000000001</v>
      </c>
      <c r="I151" s="234"/>
      <c r="J151" s="230"/>
      <c r="K151" s="230"/>
      <c r="L151" s="235"/>
      <c r="M151" s="236"/>
      <c r="N151" s="237"/>
      <c r="O151" s="237"/>
      <c r="P151" s="237"/>
      <c r="Q151" s="237"/>
      <c r="R151" s="237"/>
      <c r="S151" s="237"/>
      <c r="T151" s="238"/>
      <c r="AT151" s="239" t="s">
        <v>158</v>
      </c>
      <c r="AU151" s="239" t="s">
        <v>85</v>
      </c>
      <c r="AV151" s="13" t="s">
        <v>85</v>
      </c>
      <c r="AW151" s="13" t="s">
        <v>39</v>
      </c>
      <c r="AX151" s="13" t="s">
        <v>76</v>
      </c>
      <c r="AY151" s="239" t="s">
        <v>146</v>
      </c>
    </row>
    <row r="152" spans="2:65" s="14" customFormat="1" ht="13.5">
      <c r="B152" s="240"/>
      <c r="C152" s="241"/>
      <c r="D152" s="242" t="s">
        <v>158</v>
      </c>
      <c r="E152" s="243" t="s">
        <v>22</v>
      </c>
      <c r="F152" s="244" t="s">
        <v>162</v>
      </c>
      <c r="G152" s="241"/>
      <c r="H152" s="245">
        <v>335.93799999999999</v>
      </c>
      <c r="I152" s="246"/>
      <c r="J152" s="241"/>
      <c r="K152" s="241"/>
      <c r="L152" s="247"/>
      <c r="M152" s="248"/>
      <c r="N152" s="249"/>
      <c r="O152" s="249"/>
      <c r="P152" s="249"/>
      <c r="Q152" s="249"/>
      <c r="R152" s="249"/>
      <c r="S152" s="249"/>
      <c r="T152" s="250"/>
      <c r="AT152" s="251" t="s">
        <v>158</v>
      </c>
      <c r="AU152" s="251" t="s">
        <v>85</v>
      </c>
      <c r="AV152" s="14" t="s">
        <v>154</v>
      </c>
      <c r="AW152" s="14" t="s">
        <v>39</v>
      </c>
      <c r="AX152" s="14" t="s">
        <v>24</v>
      </c>
      <c r="AY152" s="251" t="s">
        <v>146</v>
      </c>
    </row>
    <row r="153" spans="2:65" s="1" customFormat="1" ht="44.25" customHeight="1">
      <c r="B153" s="42"/>
      <c r="C153" s="203" t="s">
        <v>197</v>
      </c>
      <c r="D153" s="203" t="s">
        <v>149</v>
      </c>
      <c r="E153" s="204" t="s">
        <v>366</v>
      </c>
      <c r="F153" s="205" t="s">
        <v>367</v>
      </c>
      <c r="G153" s="206" t="s">
        <v>268</v>
      </c>
      <c r="H153" s="207">
        <v>5039.07</v>
      </c>
      <c r="I153" s="208"/>
      <c r="J153" s="209">
        <f>ROUND(I153*H153,2)</f>
        <v>0</v>
      </c>
      <c r="K153" s="205" t="s">
        <v>153</v>
      </c>
      <c r="L153" s="62"/>
      <c r="M153" s="210" t="s">
        <v>22</v>
      </c>
      <c r="N153" s="211" t="s">
        <v>47</v>
      </c>
      <c r="O153" s="43"/>
      <c r="P153" s="212">
        <f>O153*H153</f>
        <v>0</v>
      </c>
      <c r="Q153" s="212">
        <v>0</v>
      </c>
      <c r="R153" s="212">
        <f>Q153*H153</f>
        <v>0</v>
      </c>
      <c r="S153" s="212">
        <v>0</v>
      </c>
      <c r="T153" s="213">
        <f>S153*H153</f>
        <v>0</v>
      </c>
      <c r="AR153" s="25" t="s">
        <v>154</v>
      </c>
      <c r="AT153" s="25" t="s">
        <v>149</v>
      </c>
      <c r="AU153" s="25" t="s">
        <v>85</v>
      </c>
      <c r="AY153" s="25" t="s">
        <v>146</v>
      </c>
      <c r="BE153" s="214">
        <f>IF(N153="základní",J153,0)</f>
        <v>0</v>
      </c>
      <c r="BF153" s="214">
        <f>IF(N153="snížená",J153,0)</f>
        <v>0</v>
      </c>
      <c r="BG153" s="214">
        <f>IF(N153="zákl. přenesená",J153,0)</f>
        <v>0</v>
      </c>
      <c r="BH153" s="214">
        <f>IF(N153="sníž. přenesená",J153,0)</f>
        <v>0</v>
      </c>
      <c r="BI153" s="214">
        <f>IF(N153="nulová",J153,0)</f>
        <v>0</v>
      </c>
      <c r="BJ153" s="25" t="s">
        <v>24</v>
      </c>
      <c r="BK153" s="214">
        <f>ROUND(I153*H153,2)</f>
        <v>0</v>
      </c>
      <c r="BL153" s="25" t="s">
        <v>154</v>
      </c>
      <c r="BM153" s="25" t="s">
        <v>1324</v>
      </c>
    </row>
    <row r="154" spans="2:65" s="1" customFormat="1" ht="175.5">
      <c r="B154" s="42"/>
      <c r="C154" s="64"/>
      <c r="D154" s="215" t="s">
        <v>156</v>
      </c>
      <c r="E154" s="64"/>
      <c r="F154" s="216" t="s">
        <v>344</v>
      </c>
      <c r="G154" s="64"/>
      <c r="H154" s="64"/>
      <c r="I154" s="173"/>
      <c r="J154" s="64"/>
      <c r="K154" s="64"/>
      <c r="L154" s="62"/>
      <c r="M154" s="217"/>
      <c r="N154" s="43"/>
      <c r="O154" s="43"/>
      <c r="P154" s="43"/>
      <c r="Q154" s="43"/>
      <c r="R154" s="43"/>
      <c r="S154" s="43"/>
      <c r="T154" s="79"/>
      <c r="AT154" s="25" t="s">
        <v>156</v>
      </c>
      <c r="AU154" s="25" t="s">
        <v>85</v>
      </c>
    </row>
    <row r="155" spans="2:65" s="12" customFormat="1" ht="13.5">
      <c r="B155" s="218"/>
      <c r="C155" s="219"/>
      <c r="D155" s="215" t="s">
        <v>158</v>
      </c>
      <c r="E155" s="220" t="s">
        <v>22</v>
      </c>
      <c r="F155" s="221" t="s">
        <v>369</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3" customFormat="1" ht="13.5">
      <c r="B156" s="229"/>
      <c r="C156" s="230"/>
      <c r="D156" s="215" t="s">
        <v>158</v>
      </c>
      <c r="E156" s="231" t="s">
        <v>22</v>
      </c>
      <c r="F156" s="232" t="s">
        <v>1325</v>
      </c>
      <c r="G156" s="230"/>
      <c r="H156" s="233">
        <v>4515.45</v>
      </c>
      <c r="I156" s="234"/>
      <c r="J156" s="230"/>
      <c r="K156" s="230"/>
      <c r="L156" s="235"/>
      <c r="M156" s="236"/>
      <c r="N156" s="237"/>
      <c r="O156" s="237"/>
      <c r="P156" s="237"/>
      <c r="Q156" s="237"/>
      <c r="R156" s="237"/>
      <c r="S156" s="237"/>
      <c r="T156" s="238"/>
      <c r="AT156" s="239" t="s">
        <v>158</v>
      </c>
      <c r="AU156" s="239" t="s">
        <v>85</v>
      </c>
      <c r="AV156" s="13" t="s">
        <v>85</v>
      </c>
      <c r="AW156" s="13" t="s">
        <v>39</v>
      </c>
      <c r="AX156" s="13" t="s">
        <v>76</v>
      </c>
      <c r="AY156" s="239" t="s">
        <v>146</v>
      </c>
    </row>
    <row r="157" spans="2:65" s="13" customFormat="1" ht="13.5">
      <c r="B157" s="229"/>
      <c r="C157" s="230"/>
      <c r="D157" s="215" t="s">
        <v>158</v>
      </c>
      <c r="E157" s="231" t="s">
        <v>22</v>
      </c>
      <c r="F157" s="232" t="s">
        <v>1326</v>
      </c>
      <c r="G157" s="230"/>
      <c r="H157" s="233">
        <v>523.62</v>
      </c>
      <c r="I157" s="234"/>
      <c r="J157" s="230"/>
      <c r="K157" s="230"/>
      <c r="L157" s="235"/>
      <c r="M157" s="236"/>
      <c r="N157" s="237"/>
      <c r="O157" s="237"/>
      <c r="P157" s="237"/>
      <c r="Q157" s="237"/>
      <c r="R157" s="237"/>
      <c r="S157" s="237"/>
      <c r="T157" s="238"/>
      <c r="AT157" s="239" t="s">
        <v>158</v>
      </c>
      <c r="AU157" s="239" t="s">
        <v>85</v>
      </c>
      <c r="AV157" s="13" t="s">
        <v>85</v>
      </c>
      <c r="AW157" s="13" t="s">
        <v>39</v>
      </c>
      <c r="AX157" s="13" t="s">
        <v>76</v>
      </c>
      <c r="AY157" s="239" t="s">
        <v>146</v>
      </c>
    </row>
    <row r="158" spans="2:65" s="14" customFormat="1" ht="13.5">
      <c r="B158" s="240"/>
      <c r="C158" s="241"/>
      <c r="D158" s="242" t="s">
        <v>158</v>
      </c>
      <c r="E158" s="243" t="s">
        <v>22</v>
      </c>
      <c r="F158" s="244" t="s">
        <v>162</v>
      </c>
      <c r="G158" s="241"/>
      <c r="H158" s="245">
        <v>5039.07</v>
      </c>
      <c r="I158" s="246"/>
      <c r="J158" s="241"/>
      <c r="K158" s="241"/>
      <c r="L158" s="247"/>
      <c r="M158" s="248"/>
      <c r="N158" s="249"/>
      <c r="O158" s="249"/>
      <c r="P158" s="249"/>
      <c r="Q158" s="249"/>
      <c r="R158" s="249"/>
      <c r="S158" s="249"/>
      <c r="T158" s="250"/>
      <c r="AT158" s="251" t="s">
        <v>158</v>
      </c>
      <c r="AU158" s="251" t="s">
        <v>85</v>
      </c>
      <c r="AV158" s="14" t="s">
        <v>154</v>
      </c>
      <c r="AW158" s="14" t="s">
        <v>39</v>
      </c>
      <c r="AX158" s="14" t="s">
        <v>24</v>
      </c>
      <c r="AY158" s="251" t="s">
        <v>146</v>
      </c>
    </row>
    <row r="159" spans="2:65" s="1" customFormat="1" ht="22.5" customHeight="1">
      <c r="B159" s="42"/>
      <c r="C159" s="203" t="s">
        <v>29</v>
      </c>
      <c r="D159" s="203" t="s">
        <v>149</v>
      </c>
      <c r="E159" s="204" t="s">
        <v>386</v>
      </c>
      <c r="F159" s="205" t="s">
        <v>387</v>
      </c>
      <c r="G159" s="206" t="s">
        <v>268</v>
      </c>
      <c r="H159" s="207">
        <v>335.93799999999999</v>
      </c>
      <c r="I159" s="208"/>
      <c r="J159" s="209">
        <f>ROUND(I159*H159,2)</f>
        <v>0</v>
      </c>
      <c r="K159" s="205" t="s">
        <v>153</v>
      </c>
      <c r="L159" s="62"/>
      <c r="M159" s="210" t="s">
        <v>22</v>
      </c>
      <c r="N159" s="211" t="s">
        <v>47</v>
      </c>
      <c r="O159" s="43"/>
      <c r="P159" s="212">
        <f>O159*H159</f>
        <v>0</v>
      </c>
      <c r="Q159" s="212">
        <v>0</v>
      </c>
      <c r="R159" s="212">
        <f>Q159*H159</f>
        <v>0</v>
      </c>
      <c r="S159" s="212">
        <v>0</v>
      </c>
      <c r="T159" s="213">
        <f>S159*H159</f>
        <v>0</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1327</v>
      </c>
    </row>
    <row r="160" spans="2:65" s="1" customFormat="1" ht="175.5">
      <c r="B160" s="42"/>
      <c r="C160" s="64"/>
      <c r="D160" s="215" t="s">
        <v>156</v>
      </c>
      <c r="E160" s="64"/>
      <c r="F160" s="216" t="s">
        <v>389</v>
      </c>
      <c r="G160" s="64"/>
      <c r="H160" s="64"/>
      <c r="I160" s="173"/>
      <c r="J160" s="64"/>
      <c r="K160" s="64"/>
      <c r="L160" s="62"/>
      <c r="M160" s="217"/>
      <c r="N160" s="43"/>
      <c r="O160" s="43"/>
      <c r="P160" s="43"/>
      <c r="Q160" s="43"/>
      <c r="R160" s="43"/>
      <c r="S160" s="43"/>
      <c r="T160" s="79"/>
      <c r="AT160" s="25" t="s">
        <v>156</v>
      </c>
      <c r="AU160" s="25" t="s">
        <v>85</v>
      </c>
    </row>
    <row r="161" spans="2:65" s="13" customFormat="1" ht="13.5">
      <c r="B161" s="229"/>
      <c r="C161" s="230"/>
      <c r="D161" s="215" t="s">
        <v>158</v>
      </c>
      <c r="E161" s="231" t="s">
        <v>22</v>
      </c>
      <c r="F161" s="232" t="s">
        <v>1289</v>
      </c>
      <c r="G161" s="230"/>
      <c r="H161" s="233">
        <v>301.02999999999997</v>
      </c>
      <c r="I161" s="234"/>
      <c r="J161" s="230"/>
      <c r="K161" s="230"/>
      <c r="L161" s="235"/>
      <c r="M161" s="236"/>
      <c r="N161" s="237"/>
      <c r="O161" s="237"/>
      <c r="P161" s="237"/>
      <c r="Q161" s="237"/>
      <c r="R161" s="237"/>
      <c r="S161" s="237"/>
      <c r="T161" s="238"/>
      <c r="AT161" s="239" t="s">
        <v>158</v>
      </c>
      <c r="AU161" s="239" t="s">
        <v>85</v>
      </c>
      <c r="AV161" s="13" t="s">
        <v>85</v>
      </c>
      <c r="AW161" s="13" t="s">
        <v>39</v>
      </c>
      <c r="AX161" s="13" t="s">
        <v>76</v>
      </c>
      <c r="AY161" s="239" t="s">
        <v>146</v>
      </c>
    </row>
    <row r="162" spans="2:65" s="13" customFormat="1" ht="13.5">
      <c r="B162" s="229"/>
      <c r="C162" s="230"/>
      <c r="D162" s="215" t="s">
        <v>158</v>
      </c>
      <c r="E162" s="231" t="s">
        <v>22</v>
      </c>
      <c r="F162" s="232" t="s">
        <v>1292</v>
      </c>
      <c r="G162" s="230"/>
      <c r="H162" s="233">
        <v>34.908000000000001</v>
      </c>
      <c r="I162" s="234"/>
      <c r="J162" s="230"/>
      <c r="K162" s="230"/>
      <c r="L162" s="235"/>
      <c r="M162" s="236"/>
      <c r="N162" s="237"/>
      <c r="O162" s="237"/>
      <c r="P162" s="237"/>
      <c r="Q162" s="237"/>
      <c r="R162" s="237"/>
      <c r="S162" s="237"/>
      <c r="T162" s="238"/>
      <c r="AT162" s="239" t="s">
        <v>158</v>
      </c>
      <c r="AU162" s="239" t="s">
        <v>85</v>
      </c>
      <c r="AV162" s="13" t="s">
        <v>85</v>
      </c>
      <c r="AW162" s="13" t="s">
        <v>39</v>
      </c>
      <c r="AX162" s="13" t="s">
        <v>76</v>
      </c>
      <c r="AY162" s="239" t="s">
        <v>146</v>
      </c>
    </row>
    <row r="163" spans="2:65" s="14" customFormat="1" ht="13.5">
      <c r="B163" s="240"/>
      <c r="C163" s="241"/>
      <c r="D163" s="242" t="s">
        <v>158</v>
      </c>
      <c r="E163" s="243" t="s">
        <v>22</v>
      </c>
      <c r="F163" s="244" t="s">
        <v>162</v>
      </c>
      <c r="G163" s="241"/>
      <c r="H163" s="245">
        <v>335.93799999999999</v>
      </c>
      <c r="I163" s="246"/>
      <c r="J163" s="241"/>
      <c r="K163" s="241"/>
      <c r="L163" s="247"/>
      <c r="M163" s="248"/>
      <c r="N163" s="249"/>
      <c r="O163" s="249"/>
      <c r="P163" s="249"/>
      <c r="Q163" s="249"/>
      <c r="R163" s="249"/>
      <c r="S163" s="249"/>
      <c r="T163" s="250"/>
      <c r="AT163" s="251" t="s">
        <v>158</v>
      </c>
      <c r="AU163" s="251" t="s">
        <v>85</v>
      </c>
      <c r="AV163" s="14" t="s">
        <v>154</v>
      </c>
      <c r="AW163" s="14" t="s">
        <v>39</v>
      </c>
      <c r="AX163" s="14" t="s">
        <v>24</v>
      </c>
      <c r="AY163" s="251" t="s">
        <v>146</v>
      </c>
    </row>
    <row r="164" spans="2:65" s="1" customFormat="1" ht="22.5" customHeight="1">
      <c r="B164" s="42"/>
      <c r="C164" s="203" t="s">
        <v>207</v>
      </c>
      <c r="D164" s="203" t="s">
        <v>149</v>
      </c>
      <c r="E164" s="204" t="s">
        <v>390</v>
      </c>
      <c r="F164" s="205" t="s">
        <v>391</v>
      </c>
      <c r="G164" s="206" t="s">
        <v>264</v>
      </c>
      <c r="H164" s="207">
        <v>604.68799999999999</v>
      </c>
      <c r="I164" s="208"/>
      <c r="J164" s="209">
        <f>ROUND(I164*H164,2)</f>
        <v>0</v>
      </c>
      <c r="K164" s="205" t="s">
        <v>22</v>
      </c>
      <c r="L164" s="62"/>
      <c r="M164" s="210" t="s">
        <v>22</v>
      </c>
      <c r="N164" s="211" t="s">
        <v>47</v>
      </c>
      <c r="O164" s="43"/>
      <c r="P164" s="212">
        <f>O164*H164</f>
        <v>0</v>
      </c>
      <c r="Q164" s="212">
        <v>0</v>
      </c>
      <c r="R164" s="212">
        <f>Q164*H164</f>
        <v>0</v>
      </c>
      <c r="S164" s="212">
        <v>0</v>
      </c>
      <c r="T164" s="213">
        <f>S164*H164</f>
        <v>0</v>
      </c>
      <c r="AR164" s="25" t="s">
        <v>154</v>
      </c>
      <c r="AT164" s="25" t="s">
        <v>149</v>
      </c>
      <c r="AU164" s="25" t="s">
        <v>85</v>
      </c>
      <c r="AY164" s="25" t="s">
        <v>146</v>
      </c>
      <c r="BE164" s="214">
        <f>IF(N164="základní",J164,0)</f>
        <v>0</v>
      </c>
      <c r="BF164" s="214">
        <f>IF(N164="snížená",J164,0)</f>
        <v>0</v>
      </c>
      <c r="BG164" s="214">
        <f>IF(N164="zákl. přenesená",J164,0)</f>
        <v>0</v>
      </c>
      <c r="BH164" s="214">
        <f>IF(N164="sníž. přenesená",J164,0)</f>
        <v>0</v>
      </c>
      <c r="BI164" s="214">
        <f>IF(N164="nulová",J164,0)</f>
        <v>0</v>
      </c>
      <c r="BJ164" s="25" t="s">
        <v>24</v>
      </c>
      <c r="BK164" s="214">
        <f>ROUND(I164*H164,2)</f>
        <v>0</v>
      </c>
      <c r="BL164" s="25" t="s">
        <v>154</v>
      </c>
      <c r="BM164" s="25" t="s">
        <v>1328</v>
      </c>
    </row>
    <row r="165" spans="2:65" s="12" customFormat="1" ht="13.5">
      <c r="B165" s="218"/>
      <c r="C165" s="219"/>
      <c r="D165" s="215" t="s">
        <v>158</v>
      </c>
      <c r="E165" s="220" t="s">
        <v>22</v>
      </c>
      <c r="F165" s="221" t="s">
        <v>393</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3" customFormat="1" ht="13.5">
      <c r="B166" s="229"/>
      <c r="C166" s="230"/>
      <c r="D166" s="215" t="s">
        <v>158</v>
      </c>
      <c r="E166" s="231" t="s">
        <v>22</v>
      </c>
      <c r="F166" s="232" t="s">
        <v>1329</v>
      </c>
      <c r="G166" s="230"/>
      <c r="H166" s="233">
        <v>541.85400000000004</v>
      </c>
      <c r="I166" s="234"/>
      <c r="J166" s="230"/>
      <c r="K166" s="230"/>
      <c r="L166" s="235"/>
      <c r="M166" s="236"/>
      <c r="N166" s="237"/>
      <c r="O166" s="237"/>
      <c r="P166" s="237"/>
      <c r="Q166" s="237"/>
      <c r="R166" s="237"/>
      <c r="S166" s="237"/>
      <c r="T166" s="238"/>
      <c r="AT166" s="239" t="s">
        <v>158</v>
      </c>
      <c r="AU166" s="239" t="s">
        <v>85</v>
      </c>
      <c r="AV166" s="13" t="s">
        <v>85</v>
      </c>
      <c r="AW166" s="13" t="s">
        <v>39</v>
      </c>
      <c r="AX166" s="13" t="s">
        <v>76</v>
      </c>
      <c r="AY166" s="239" t="s">
        <v>146</v>
      </c>
    </row>
    <row r="167" spans="2:65" s="13" customFormat="1" ht="13.5">
      <c r="B167" s="229"/>
      <c r="C167" s="230"/>
      <c r="D167" s="215" t="s">
        <v>158</v>
      </c>
      <c r="E167" s="231" t="s">
        <v>22</v>
      </c>
      <c r="F167" s="232" t="s">
        <v>1330</v>
      </c>
      <c r="G167" s="230"/>
      <c r="H167" s="233">
        <v>62.834000000000003</v>
      </c>
      <c r="I167" s="234"/>
      <c r="J167" s="230"/>
      <c r="K167" s="230"/>
      <c r="L167" s="235"/>
      <c r="M167" s="236"/>
      <c r="N167" s="237"/>
      <c r="O167" s="237"/>
      <c r="P167" s="237"/>
      <c r="Q167" s="237"/>
      <c r="R167" s="237"/>
      <c r="S167" s="237"/>
      <c r="T167" s="238"/>
      <c r="AT167" s="239" t="s">
        <v>158</v>
      </c>
      <c r="AU167" s="239" t="s">
        <v>85</v>
      </c>
      <c r="AV167" s="13" t="s">
        <v>85</v>
      </c>
      <c r="AW167" s="13" t="s">
        <v>39</v>
      </c>
      <c r="AX167" s="13" t="s">
        <v>76</v>
      </c>
      <c r="AY167" s="239" t="s">
        <v>146</v>
      </c>
    </row>
    <row r="168" spans="2:65" s="14" customFormat="1" ht="13.5">
      <c r="B168" s="240"/>
      <c r="C168" s="241"/>
      <c r="D168" s="242" t="s">
        <v>158</v>
      </c>
      <c r="E168" s="243" t="s">
        <v>22</v>
      </c>
      <c r="F168" s="244" t="s">
        <v>162</v>
      </c>
      <c r="G168" s="241"/>
      <c r="H168" s="245">
        <v>604.68799999999999</v>
      </c>
      <c r="I168" s="246"/>
      <c r="J168" s="241"/>
      <c r="K168" s="241"/>
      <c r="L168" s="247"/>
      <c r="M168" s="248"/>
      <c r="N168" s="249"/>
      <c r="O168" s="249"/>
      <c r="P168" s="249"/>
      <c r="Q168" s="249"/>
      <c r="R168" s="249"/>
      <c r="S168" s="249"/>
      <c r="T168" s="250"/>
      <c r="AT168" s="251" t="s">
        <v>158</v>
      </c>
      <c r="AU168" s="251" t="s">
        <v>85</v>
      </c>
      <c r="AV168" s="14" t="s">
        <v>154</v>
      </c>
      <c r="AW168" s="14" t="s">
        <v>39</v>
      </c>
      <c r="AX168" s="14" t="s">
        <v>24</v>
      </c>
      <c r="AY168" s="251" t="s">
        <v>146</v>
      </c>
    </row>
    <row r="169" spans="2:65" s="1" customFormat="1" ht="31.5" customHeight="1">
      <c r="B169" s="42"/>
      <c r="C169" s="203" t="s">
        <v>211</v>
      </c>
      <c r="D169" s="203" t="s">
        <v>149</v>
      </c>
      <c r="E169" s="204" t="s">
        <v>401</v>
      </c>
      <c r="F169" s="205" t="s">
        <v>402</v>
      </c>
      <c r="G169" s="206" t="s">
        <v>268</v>
      </c>
      <c r="H169" s="207">
        <v>78.308999999999997</v>
      </c>
      <c r="I169" s="208"/>
      <c r="J169" s="209">
        <f>ROUND(I169*H169,2)</f>
        <v>0</v>
      </c>
      <c r="K169" s="205" t="s">
        <v>153</v>
      </c>
      <c r="L169" s="62"/>
      <c r="M169" s="210" t="s">
        <v>22</v>
      </c>
      <c r="N169" s="211" t="s">
        <v>47</v>
      </c>
      <c r="O169" s="43"/>
      <c r="P169" s="212">
        <f>O169*H169</f>
        <v>0</v>
      </c>
      <c r="Q169" s="212">
        <v>0</v>
      </c>
      <c r="R169" s="212">
        <f>Q169*H169</f>
        <v>0</v>
      </c>
      <c r="S169" s="212">
        <v>0</v>
      </c>
      <c r="T169" s="213">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1331</v>
      </c>
    </row>
    <row r="170" spans="2:65" s="1" customFormat="1" ht="175.5">
      <c r="B170" s="42"/>
      <c r="C170" s="64"/>
      <c r="D170" s="215" t="s">
        <v>156</v>
      </c>
      <c r="E170" s="64"/>
      <c r="F170" s="216" t="s">
        <v>404</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1301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1081</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2" customFormat="1" ht="13.5">
      <c r="B173" s="218"/>
      <c r="C173" s="219"/>
      <c r="D173" s="215" t="s">
        <v>158</v>
      </c>
      <c r="E173" s="220" t="s">
        <v>22</v>
      </c>
      <c r="F173" s="221" t="s">
        <v>1332</v>
      </c>
      <c r="G173" s="219"/>
      <c r="H173" s="222" t="s">
        <v>22</v>
      </c>
      <c r="I173" s="223"/>
      <c r="J173" s="219"/>
      <c r="K173" s="219"/>
      <c r="L173" s="224"/>
      <c r="M173" s="225"/>
      <c r="N173" s="226"/>
      <c r="O173" s="226"/>
      <c r="P173" s="226"/>
      <c r="Q173" s="226"/>
      <c r="R173" s="226"/>
      <c r="S173" s="226"/>
      <c r="T173" s="227"/>
      <c r="AT173" s="228" t="s">
        <v>158</v>
      </c>
      <c r="AU173" s="228" t="s">
        <v>85</v>
      </c>
      <c r="AV173" s="12" t="s">
        <v>24</v>
      </c>
      <c r="AW173" s="12" t="s">
        <v>39</v>
      </c>
      <c r="AX173" s="12" t="s">
        <v>76</v>
      </c>
      <c r="AY173" s="228" t="s">
        <v>146</v>
      </c>
    </row>
    <row r="174" spans="2:65" s="13" customFormat="1" ht="13.5">
      <c r="B174" s="229"/>
      <c r="C174" s="230"/>
      <c r="D174" s="215" t="s">
        <v>158</v>
      </c>
      <c r="E174" s="231" t="s">
        <v>22</v>
      </c>
      <c r="F174" s="232" t="s">
        <v>1333</v>
      </c>
      <c r="G174" s="230"/>
      <c r="H174" s="233">
        <v>52.5</v>
      </c>
      <c r="I174" s="234"/>
      <c r="J174" s="230"/>
      <c r="K174" s="230"/>
      <c r="L174" s="235"/>
      <c r="M174" s="236"/>
      <c r="N174" s="237"/>
      <c r="O174" s="237"/>
      <c r="P174" s="237"/>
      <c r="Q174" s="237"/>
      <c r="R174" s="237"/>
      <c r="S174" s="237"/>
      <c r="T174" s="238"/>
      <c r="AT174" s="239" t="s">
        <v>158</v>
      </c>
      <c r="AU174" s="239" t="s">
        <v>85</v>
      </c>
      <c r="AV174" s="13" t="s">
        <v>85</v>
      </c>
      <c r="AW174" s="13" t="s">
        <v>39</v>
      </c>
      <c r="AX174" s="13" t="s">
        <v>76</v>
      </c>
      <c r="AY174" s="239" t="s">
        <v>146</v>
      </c>
    </row>
    <row r="175" spans="2:65" s="12" customFormat="1" ht="13.5">
      <c r="B175" s="218"/>
      <c r="C175" s="219"/>
      <c r="D175" s="215" t="s">
        <v>158</v>
      </c>
      <c r="E175" s="220" t="s">
        <v>22</v>
      </c>
      <c r="F175" s="221" t="s">
        <v>1081</v>
      </c>
      <c r="G175" s="219"/>
      <c r="H175" s="222" t="s">
        <v>22</v>
      </c>
      <c r="I175" s="223"/>
      <c r="J175" s="219"/>
      <c r="K175" s="219"/>
      <c r="L175" s="224"/>
      <c r="M175" s="225"/>
      <c r="N175" s="226"/>
      <c r="O175" s="226"/>
      <c r="P175" s="226"/>
      <c r="Q175" s="226"/>
      <c r="R175" s="226"/>
      <c r="S175" s="226"/>
      <c r="T175" s="227"/>
      <c r="AT175" s="228" t="s">
        <v>158</v>
      </c>
      <c r="AU175" s="228" t="s">
        <v>85</v>
      </c>
      <c r="AV175" s="12" t="s">
        <v>24</v>
      </c>
      <c r="AW175" s="12" t="s">
        <v>39</v>
      </c>
      <c r="AX175" s="12" t="s">
        <v>76</v>
      </c>
      <c r="AY175" s="228" t="s">
        <v>146</v>
      </c>
    </row>
    <row r="176" spans="2:65" s="12" customFormat="1" ht="13.5">
      <c r="B176" s="218"/>
      <c r="C176" s="219"/>
      <c r="D176" s="215" t="s">
        <v>158</v>
      </c>
      <c r="E176" s="220" t="s">
        <v>22</v>
      </c>
      <c r="F176" s="221" t="s">
        <v>1308</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3" customFormat="1" ht="13.5">
      <c r="B177" s="229"/>
      <c r="C177" s="230"/>
      <c r="D177" s="215" t="s">
        <v>158</v>
      </c>
      <c r="E177" s="231" t="s">
        <v>22</v>
      </c>
      <c r="F177" s="232" t="s">
        <v>1334</v>
      </c>
      <c r="G177" s="230"/>
      <c r="H177" s="233">
        <v>5.04</v>
      </c>
      <c r="I177" s="234"/>
      <c r="J177" s="230"/>
      <c r="K177" s="230"/>
      <c r="L177" s="235"/>
      <c r="M177" s="236"/>
      <c r="N177" s="237"/>
      <c r="O177" s="237"/>
      <c r="P177" s="237"/>
      <c r="Q177" s="237"/>
      <c r="R177" s="237"/>
      <c r="S177" s="237"/>
      <c r="T177" s="238"/>
      <c r="AT177" s="239" t="s">
        <v>158</v>
      </c>
      <c r="AU177" s="239" t="s">
        <v>85</v>
      </c>
      <c r="AV177" s="13" t="s">
        <v>85</v>
      </c>
      <c r="AW177" s="13" t="s">
        <v>39</v>
      </c>
      <c r="AX177" s="13" t="s">
        <v>76</v>
      </c>
      <c r="AY177" s="239" t="s">
        <v>146</v>
      </c>
    </row>
    <row r="178" spans="2:65" s="12" customFormat="1" ht="13.5">
      <c r="B178" s="218"/>
      <c r="C178" s="219"/>
      <c r="D178" s="215" t="s">
        <v>158</v>
      </c>
      <c r="E178" s="220" t="s">
        <v>22</v>
      </c>
      <c r="F178" s="221" t="s">
        <v>1081</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2" customFormat="1" ht="13.5">
      <c r="B179" s="218"/>
      <c r="C179" s="219"/>
      <c r="D179" s="215" t="s">
        <v>158</v>
      </c>
      <c r="E179" s="220" t="s">
        <v>22</v>
      </c>
      <c r="F179" s="221" t="s">
        <v>1312</v>
      </c>
      <c r="G179" s="219"/>
      <c r="H179" s="222" t="s">
        <v>22</v>
      </c>
      <c r="I179" s="223"/>
      <c r="J179" s="219"/>
      <c r="K179" s="219"/>
      <c r="L179" s="224"/>
      <c r="M179" s="225"/>
      <c r="N179" s="226"/>
      <c r="O179" s="226"/>
      <c r="P179" s="226"/>
      <c r="Q179" s="226"/>
      <c r="R179" s="226"/>
      <c r="S179" s="226"/>
      <c r="T179" s="227"/>
      <c r="AT179" s="228" t="s">
        <v>158</v>
      </c>
      <c r="AU179" s="228" t="s">
        <v>85</v>
      </c>
      <c r="AV179" s="12" t="s">
        <v>24</v>
      </c>
      <c r="AW179" s="12" t="s">
        <v>39</v>
      </c>
      <c r="AX179" s="12" t="s">
        <v>76</v>
      </c>
      <c r="AY179" s="228" t="s">
        <v>146</v>
      </c>
    </row>
    <row r="180" spans="2:65" s="13" customFormat="1" ht="13.5">
      <c r="B180" s="229"/>
      <c r="C180" s="230"/>
      <c r="D180" s="215" t="s">
        <v>158</v>
      </c>
      <c r="E180" s="231" t="s">
        <v>22</v>
      </c>
      <c r="F180" s="232" t="s">
        <v>1335</v>
      </c>
      <c r="G180" s="230"/>
      <c r="H180" s="233">
        <v>15.84</v>
      </c>
      <c r="I180" s="234"/>
      <c r="J180" s="230"/>
      <c r="K180" s="230"/>
      <c r="L180" s="235"/>
      <c r="M180" s="236"/>
      <c r="N180" s="237"/>
      <c r="O180" s="237"/>
      <c r="P180" s="237"/>
      <c r="Q180" s="237"/>
      <c r="R180" s="237"/>
      <c r="S180" s="237"/>
      <c r="T180" s="238"/>
      <c r="AT180" s="239" t="s">
        <v>158</v>
      </c>
      <c r="AU180" s="239" t="s">
        <v>85</v>
      </c>
      <c r="AV180" s="13" t="s">
        <v>85</v>
      </c>
      <c r="AW180" s="13" t="s">
        <v>39</v>
      </c>
      <c r="AX180" s="13" t="s">
        <v>76</v>
      </c>
      <c r="AY180" s="239" t="s">
        <v>146</v>
      </c>
    </row>
    <row r="181" spans="2:65" s="12" customFormat="1" ht="13.5">
      <c r="B181" s="218"/>
      <c r="C181" s="219"/>
      <c r="D181" s="215" t="s">
        <v>158</v>
      </c>
      <c r="E181" s="220" t="s">
        <v>22</v>
      </c>
      <c r="F181" s="221" t="s">
        <v>1081</v>
      </c>
      <c r="G181" s="219"/>
      <c r="H181" s="222" t="s">
        <v>22</v>
      </c>
      <c r="I181" s="223"/>
      <c r="J181" s="219"/>
      <c r="K181" s="219"/>
      <c r="L181" s="224"/>
      <c r="M181" s="225"/>
      <c r="N181" s="226"/>
      <c r="O181" s="226"/>
      <c r="P181" s="226"/>
      <c r="Q181" s="226"/>
      <c r="R181" s="226"/>
      <c r="S181" s="226"/>
      <c r="T181" s="227"/>
      <c r="AT181" s="228" t="s">
        <v>158</v>
      </c>
      <c r="AU181" s="228" t="s">
        <v>85</v>
      </c>
      <c r="AV181" s="12" t="s">
        <v>24</v>
      </c>
      <c r="AW181" s="12" t="s">
        <v>39</v>
      </c>
      <c r="AX181" s="12" t="s">
        <v>76</v>
      </c>
      <c r="AY181" s="228" t="s">
        <v>146</v>
      </c>
    </row>
    <row r="182" spans="2:65" s="12" customFormat="1" ht="13.5">
      <c r="B182" s="218"/>
      <c r="C182" s="219"/>
      <c r="D182" s="215" t="s">
        <v>158</v>
      </c>
      <c r="E182" s="220" t="s">
        <v>22</v>
      </c>
      <c r="F182" s="221" t="s">
        <v>1336</v>
      </c>
      <c r="G182" s="219"/>
      <c r="H182" s="222" t="s">
        <v>22</v>
      </c>
      <c r="I182" s="223"/>
      <c r="J182" s="219"/>
      <c r="K182" s="219"/>
      <c r="L182" s="224"/>
      <c r="M182" s="225"/>
      <c r="N182" s="226"/>
      <c r="O182" s="226"/>
      <c r="P182" s="226"/>
      <c r="Q182" s="226"/>
      <c r="R182" s="226"/>
      <c r="S182" s="226"/>
      <c r="T182" s="227"/>
      <c r="AT182" s="228" t="s">
        <v>158</v>
      </c>
      <c r="AU182" s="228" t="s">
        <v>85</v>
      </c>
      <c r="AV182" s="12" t="s">
        <v>24</v>
      </c>
      <c r="AW182" s="12" t="s">
        <v>39</v>
      </c>
      <c r="AX182" s="12" t="s">
        <v>76</v>
      </c>
      <c r="AY182" s="228" t="s">
        <v>146</v>
      </c>
    </row>
    <row r="183" spans="2:65" s="13" customFormat="1" ht="13.5">
      <c r="B183" s="229"/>
      <c r="C183" s="230"/>
      <c r="D183" s="215" t="s">
        <v>158</v>
      </c>
      <c r="E183" s="231" t="s">
        <v>22</v>
      </c>
      <c r="F183" s="232" t="s">
        <v>1337</v>
      </c>
      <c r="G183" s="230"/>
      <c r="H183" s="233">
        <v>4.9880000000000004</v>
      </c>
      <c r="I183" s="234"/>
      <c r="J183" s="230"/>
      <c r="K183" s="230"/>
      <c r="L183" s="235"/>
      <c r="M183" s="236"/>
      <c r="N183" s="237"/>
      <c r="O183" s="237"/>
      <c r="P183" s="237"/>
      <c r="Q183" s="237"/>
      <c r="R183" s="237"/>
      <c r="S183" s="237"/>
      <c r="T183" s="238"/>
      <c r="AT183" s="239" t="s">
        <v>158</v>
      </c>
      <c r="AU183" s="239" t="s">
        <v>85</v>
      </c>
      <c r="AV183" s="13" t="s">
        <v>85</v>
      </c>
      <c r="AW183" s="13" t="s">
        <v>39</v>
      </c>
      <c r="AX183" s="13" t="s">
        <v>76</v>
      </c>
      <c r="AY183" s="239" t="s">
        <v>146</v>
      </c>
    </row>
    <row r="184" spans="2:65" s="13" customFormat="1" ht="13.5">
      <c r="B184" s="229"/>
      <c r="C184" s="230"/>
      <c r="D184" s="215" t="s">
        <v>158</v>
      </c>
      <c r="E184" s="231" t="s">
        <v>22</v>
      </c>
      <c r="F184" s="232" t="s">
        <v>1338</v>
      </c>
      <c r="G184" s="230"/>
      <c r="H184" s="233">
        <v>-0.52300000000000002</v>
      </c>
      <c r="I184" s="234"/>
      <c r="J184" s="230"/>
      <c r="K184" s="230"/>
      <c r="L184" s="235"/>
      <c r="M184" s="236"/>
      <c r="N184" s="237"/>
      <c r="O184" s="237"/>
      <c r="P184" s="237"/>
      <c r="Q184" s="237"/>
      <c r="R184" s="237"/>
      <c r="S184" s="237"/>
      <c r="T184" s="238"/>
      <c r="AT184" s="239" t="s">
        <v>158</v>
      </c>
      <c r="AU184" s="239" t="s">
        <v>85</v>
      </c>
      <c r="AV184" s="13" t="s">
        <v>85</v>
      </c>
      <c r="AW184" s="13" t="s">
        <v>39</v>
      </c>
      <c r="AX184" s="13" t="s">
        <v>76</v>
      </c>
      <c r="AY184" s="239" t="s">
        <v>146</v>
      </c>
    </row>
    <row r="185" spans="2:65" s="12" customFormat="1" ht="13.5">
      <c r="B185" s="218"/>
      <c r="C185" s="219"/>
      <c r="D185" s="215" t="s">
        <v>158</v>
      </c>
      <c r="E185" s="220" t="s">
        <v>22</v>
      </c>
      <c r="F185" s="221" t="s">
        <v>1081</v>
      </c>
      <c r="G185" s="219"/>
      <c r="H185" s="222" t="s">
        <v>22</v>
      </c>
      <c r="I185" s="223"/>
      <c r="J185" s="219"/>
      <c r="K185" s="219"/>
      <c r="L185" s="224"/>
      <c r="M185" s="225"/>
      <c r="N185" s="226"/>
      <c r="O185" s="226"/>
      <c r="P185" s="226"/>
      <c r="Q185" s="226"/>
      <c r="R185" s="226"/>
      <c r="S185" s="226"/>
      <c r="T185" s="227"/>
      <c r="AT185" s="228" t="s">
        <v>158</v>
      </c>
      <c r="AU185" s="228" t="s">
        <v>85</v>
      </c>
      <c r="AV185" s="12" t="s">
        <v>24</v>
      </c>
      <c r="AW185" s="12" t="s">
        <v>39</v>
      </c>
      <c r="AX185" s="12" t="s">
        <v>76</v>
      </c>
      <c r="AY185" s="228" t="s">
        <v>146</v>
      </c>
    </row>
    <row r="186" spans="2:65" s="12" customFormat="1" ht="13.5">
      <c r="B186" s="218"/>
      <c r="C186" s="219"/>
      <c r="D186" s="215" t="s">
        <v>158</v>
      </c>
      <c r="E186" s="220" t="s">
        <v>22</v>
      </c>
      <c r="F186" s="221" t="s">
        <v>1339</v>
      </c>
      <c r="G186" s="219"/>
      <c r="H186" s="222" t="s">
        <v>22</v>
      </c>
      <c r="I186" s="223"/>
      <c r="J186" s="219"/>
      <c r="K186" s="219"/>
      <c r="L186" s="224"/>
      <c r="M186" s="225"/>
      <c r="N186" s="226"/>
      <c r="O186" s="226"/>
      <c r="P186" s="226"/>
      <c r="Q186" s="226"/>
      <c r="R186" s="226"/>
      <c r="S186" s="226"/>
      <c r="T186" s="227"/>
      <c r="AT186" s="228" t="s">
        <v>158</v>
      </c>
      <c r="AU186" s="228" t="s">
        <v>85</v>
      </c>
      <c r="AV186" s="12" t="s">
        <v>24</v>
      </c>
      <c r="AW186" s="12" t="s">
        <v>39</v>
      </c>
      <c r="AX186" s="12" t="s">
        <v>76</v>
      </c>
      <c r="AY186" s="228" t="s">
        <v>146</v>
      </c>
    </row>
    <row r="187" spans="2:65" s="13" customFormat="1" ht="13.5">
      <c r="B187" s="229"/>
      <c r="C187" s="230"/>
      <c r="D187" s="215" t="s">
        <v>158</v>
      </c>
      <c r="E187" s="231" t="s">
        <v>22</v>
      </c>
      <c r="F187" s="232" t="s">
        <v>1340</v>
      </c>
      <c r="G187" s="230"/>
      <c r="H187" s="233">
        <v>0.46400000000000002</v>
      </c>
      <c r="I187" s="234"/>
      <c r="J187" s="230"/>
      <c r="K187" s="230"/>
      <c r="L187" s="235"/>
      <c r="M187" s="236"/>
      <c r="N187" s="237"/>
      <c r="O187" s="237"/>
      <c r="P187" s="237"/>
      <c r="Q187" s="237"/>
      <c r="R187" s="237"/>
      <c r="S187" s="237"/>
      <c r="T187" s="238"/>
      <c r="AT187" s="239" t="s">
        <v>158</v>
      </c>
      <c r="AU187" s="239" t="s">
        <v>85</v>
      </c>
      <c r="AV187" s="13" t="s">
        <v>85</v>
      </c>
      <c r="AW187" s="13" t="s">
        <v>39</v>
      </c>
      <c r="AX187" s="13" t="s">
        <v>76</v>
      </c>
      <c r="AY187" s="239" t="s">
        <v>146</v>
      </c>
    </row>
    <row r="188" spans="2:65" s="12" customFormat="1" ht="13.5">
      <c r="B188" s="218"/>
      <c r="C188" s="219"/>
      <c r="D188" s="215" t="s">
        <v>158</v>
      </c>
      <c r="E188" s="220" t="s">
        <v>22</v>
      </c>
      <c r="F188" s="221" t="s">
        <v>1081</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4" customFormat="1" ht="13.5">
      <c r="B189" s="240"/>
      <c r="C189" s="241"/>
      <c r="D189" s="242" t="s">
        <v>158</v>
      </c>
      <c r="E189" s="243" t="s">
        <v>1295</v>
      </c>
      <c r="F189" s="244" t="s">
        <v>162</v>
      </c>
      <c r="G189" s="241"/>
      <c r="H189" s="245">
        <v>78.308999999999997</v>
      </c>
      <c r="I189" s="246"/>
      <c r="J189" s="241"/>
      <c r="K189" s="241"/>
      <c r="L189" s="247"/>
      <c r="M189" s="248"/>
      <c r="N189" s="249"/>
      <c r="O189" s="249"/>
      <c r="P189" s="249"/>
      <c r="Q189" s="249"/>
      <c r="R189" s="249"/>
      <c r="S189" s="249"/>
      <c r="T189" s="250"/>
      <c r="AT189" s="251" t="s">
        <v>158</v>
      </c>
      <c r="AU189" s="251" t="s">
        <v>85</v>
      </c>
      <c r="AV189" s="14" t="s">
        <v>154</v>
      </c>
      <c r="AW189" s="14" t="s">
        <v>39</v>
      </c>
      <c r="AX189" s="14" t="s">
        <v>24</v>
      </c>
      <c r="AY189" s="251" t="s">
        <v>146</v>
      </c>
    </row>
    <row r="190" spans="2:65" s="1" customFormat="1" ht="22.5" customHeight="1">
      <c r="B190" s="42"/>
      <c r="C190" s="263" t="s">
        <v>215</v>
      </c>
      <c r="D190" s="263" t="s">
        <v>411</v>
      </c>
      <c r="E190" s="264" t="s">
        <v>412</v>
      </c>
      <c r="F190" s="265" t="s">
        <v>413</v>
      </c>
      <c r="G190" s="266" t="s">
        <v>264</v>
      </c>
      <c r="H190" s="267">
        <v>163.256</v>
      </c>
      <c r="I190" s="268"/>
      <c r="J190" s="269">
        <f>ROUND(I190*H190,2)</f>
        <v>0</v>
      </c>
      <c r="K190" s="265" t="s">
        <v>153</v>
      </c>
      <c r="L190" s="270"/>
      <c r="M190" s="271" t="s">
        <v>22</v>
      </c>
      <c r="N190" s="272" t="s">
        <v>47</v>
      </c>
      <c r="O190" s="43"/>
      <c r="P190" s="212">
        <f>O190*H190</f>
        <v>0</v>
      </c>
      <c r="Q190" s="212">
        <v>1</v>
      </c>
      <c r="R190" s="212">
        <f>Q190*H190</f>
        <v>163.256</v>
      </c>
      <c r="S190" s="212">
        <v>0</v>
      </c>
      <c r="T190" s="213">
        <f>S190*H190</f>
        <v>0</v>
      </c>
      <c r="AR190" s="25" t="s">
        <v>193</v>
      </c>
      <c r="AT190" s="25" t="s">
        <v>411</v>
      </c>
      <c r="AU190" s="25" t="s">
        <v>85</v>
      </c>
      <c r="AY190" s="25" t="s">
        <v>146</v>
      </c>
      <c r="BE190" s="214">
        <f>IF(N190="základní",J190,0)</f>
        <v>0</v>
      </c>
      <c r="BF190" s="214">
        <f>IF(N190="snížená",J190,0)</f>
        <v>0</v>
      </c>
      <c r="BG190" s="214">
        <f>IF(N190="zákl. přenesená",J190,0)</f>
        <v>0</v>
      </c>
      <c r="BH190" s="214">
        <f>IF(N190="sníž. přenesená",J190,0)</f>
        <v>0</v>
      </c>
      <c r="BI190" s="214">
        <f>IF(N190="nulová",J190,0)</f>
        <v>0</v>
      </c>
      <c r="BJ190" s="25" t="s">
        <v>24</v>
      </c>
      <c r="BK190" s="214">
        <f>ROUND(I190*H190,2)</f>
        <v>0</v>
      </c>
      <c r="BL190" s="25" t="s">
        <v>154</v>
      </c>
      <c r="BM190" s="25" t="s">
        <v>1341</v>
      </c>
    </row>
    <row r="191" spans="2:65" s="13" customFormat="1" ht="13.5">
      <c r="B191" s="229"/>
      <c r="C191" s="230"/>
      <c r="D191" s="242" t="s">
        <v>158</v>
      </c>
      <c r="E191" s="252" t="s">
        <v>22</v>
      </c>
      <c r="F191" s="253" t="s">
        <v>1342</v>
      </c>
      <c r="G191" s="230"/>
      <c r="H191" s="254">
        <v>163.256</v>
      </c>
      <c r="I191" s="234"/>
      <c r="J191" s="230"/>
      <c r="K191" s="230"/>
      <c r="L191" s="235"/>
      <c r="M191" s="236"/>
      <c r="N191" s="237"/>
      <c r="O191" s="237"/>
      <c r="P191" s="237"/>
      <c r="Q191" s="237"/>
      <c r="R191" s="237"/>
      <c r="S191" s="237"/>
      <c r="T191" s="238"/>
      <c r="AT191" s="239" t="s">
        <v>158</v>
      </c>
      <c r="AU191" s="239" t="s">
        <v>85</v>
      </c>
      <c r="AV191" s="13" t="s">
        <v>85</v>
      </c>
      <c r="AW191" s="13" t="s">
        <v>39</v>
      </c>
      <c r="AX191" s="13" t="s">
        <v>24</v>
      </c>
      <c r="AY191" s="239" t="s">
        <v>146</v>
      </c>
    </row>
    <row r="192" spans="2:65" s="1" customFormat="1" ht="44.25" customHeight="1">
      <c r="B192" s="42"/>
      <c r="C192" s="203" t="s">
        <v>220</v>
      </c>
      <c r="D192" s="203" t="s">
        <v>149</v>
      </c>
      <c r="E192" s="204" t="s">
        <v>416</v>
      </c>
      <c r="F192" s="205" t="s">
        <v>417</v>
      </c>
      <c r="G192" s="206" t="s">
        <v>268</v>
      </c>
      <c r="H192" s="207">
        <v>8.5760000000000005</v>
      </c>
      <c r="I192" s="208"/>
      <c r="J192" s="209">
        <f>ROUND(I192*H192,2)</f>
        <v>0</v>
      </c>
      <c r="K192" s="205" t="s">
        <v>153</v>
      </c>
      <c r="L192" s="62"/>
      <c r="M192" s="210" t="s">
        <v>22</v>
      </c>
      <c r="N192" s="211" t="s">
        <v>47</v>
      </c>
      <c r="O192" s="43"/>
      <c r="P192" s="212">
        <f>O192*H192</f>
        <v>0</v>
      </c>
      <c r="Q192" s="212">
        <v>0</v>
      </c>
      <c r="R192" s="212">
        <f>Q192*H192</f>
        <v>0</v>
      </c>
      <c r="S192" s="212">
        <v>0</v>
      </c>
      <c r="T192" s="213">
        <f>S192*H192</f>
        <v>0</v>
      </c>
      <c r="AR192" s="25" t="s">
        <v>154</v>
      </c>
      <c r="AT192" s="25" t="s">
        <v>149</v>
      </c>
      <c r="AU192" s="25" t="s">
        <v>85</v>
      </c>
      <c r="AY192" s="25" t="s">
        <v>146</v>
      </c>
      <c r="BE192" s="214">
        <f>IF(N192="základní",J192,0)</f>
        <v>0</v>
      </c>
      <c r="BF192" s="214">
        <f>IF(N192="snížená",J192,0)</f>
        <v>0</v>
      </c>
      <c r="BG192" s="214">
        <f>IF(N192="zákl. přenesená",J192,0)</f>
        <v>0</v>
      </c>
      <c r="BH192" s="214">
        <f>IF(N192="sníž. přenesená",J192,0)</f>
        <v>0</v>
      </c>
      <c r="BI192" s="214">
        <f>IF(N192="nulová",J192,0)</f>
        <v>0</v>
      </c>
      <c r="BJ192" s="25" t="s">
        <v>24</v>
      </c>
      <c r="BK192" s="214">
        <f>ROUND(I192*H192,2)</f>
        <v>0</v>
      </c>
      <c r="BL192" s="25" t="s">
        <v>154</v>
      </c>
      <c r="BM192" s="25" t="s">
        <v>1343</v>
      </c>
    </row>
    <row r="193" spans="2:65" s="1" customFormat="1" ht="108">
      <c r="B193" s="42"/>
      <c r="C193" s="64"/>
      <c r="D193" s="215" t="s">
        <v>156</v>
      </c>
      <c r="E193" s="64"/>
      <c r="F193" s="216" t="s">
        <v>419</v>
      </c>
      <c r="G193" s="64"/>
      <c r="H193" s="64"/>
      <c r="I193" s="173"/>
      <c r="J193" s="64"/>
      <c r="K193" s="64"/>
      <c r="L193" s="62"/>
      <c r="M193" s="217"/>
      <c r="N193" s="43"/>
      <c r="O193" s="43"/>
      <c r="P193" s="43"/>
      <c r="Q193" s="43"/>
      <c r="R193" s="43"/>
      <c r="S193" s="43"/>
      <c r="T193" s="79"/>
      <c r="AT193" s="25" t="s">
        <v>156</v>
      </c>
      <c r="AU193" s="25" t="s">
        <v>85</v>
      </c>
    </row>
    <row r="194" spans="2:65" s="12" customFormat="1" ht="13.5">
      <c r="B194" s="218"/>
      <c r="C194" s="219"/>
      <c r="D194" s="215" t="s">
        <v>158</v>
      </c>
      <c r="E194" s="220" t="s">
        <v>22</v>
      </c>
      <c r="F194" s="221" t="s">
        <v>1113</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2" customFormat="1" ht="13.5">
      <c r="B195" s="218"/>
      <c r="C195" s="219"/>
      <c r="D195" s="215" t="s">
        <v>158</v>
      </c>
      <c r="E195" s="220" t="s">
        <v>22</v>
      </c>
      <c r="F195" s="221" t="s">
        <v>1344</v>
      </c>
      <c r="G195" s="219"/>
      <c r="H195" s="222" t="s">
        <v>22</v>
      </c>
      <c r="I195" s="223"/>
      <c r="J195" s="219"/>
      <c r="K195" s="219"/>
      <c r="L195" s="224"/>
      <c r="M195" s="225"/>
      <c r="N195" s="226"/>
      <c r="O195" s="226"/>
      <c r="P195" s="226"/>
      <c r="Q195" s="226"/>
      <c r="R195" s="226"/>
      <c r="S195" s="226"/>
      <c r="T195" s="227"/>
      <c r="AT195" s="228" t="s">
        <v>158</v>
      </c>
      <c r="AU195" s="228" t="s">
        <v>85</v>
      </c>
      <c r="AV195" s="12" t="s">
        <v>24</v>
      </c>
      <c r="AW195" s="12" t="s">
        <v>39</v>
      </c>
      <c r="AX195" s="12" t="s">
        <v>76</v>
      </c>
      <c r="AY195" s="228" t="s">
        <v>146</v>
      </c>
    </row>
    <row r="196" spans="2:65" s="13" customFormat="1" ht="13.5">
      <c r="B196" s="229"/>
      <c r="C196" s="230"/>
      <c r="D196" s="215" t="s">
        <v>158</v>
      </c>
      <c r="E196" s="231" t="s">
        <v>22</v>
      </c>
      <c r="F196" s="232" t="s">
        <v>1345</v>
      </c>
      <c r="G196" s="230"/>
      <c r="H196" s="233">
        <v>0.65600000000000003</v>
      </c>
      <c r="I196" s="234"/>
      <c r="J196" s="230"/>
      <c r="K196" s="230"/>
      <c r="L196" s="235"/>
      <c r="M196" s="236"/>
      <c r="N196" s="237"/>
      <c r="O196" s="237"/>
      <c r="P196" s="237"/>
      <c r="Q196" s="237"/>
      <c r="R196" s="237"/>
      <c r="S196" s="237"/>
      <c r="T196" s="238"/>
      <c r="AT196" s="239" t="s">
        <v>158</v>
      </c>
      <c r="AU196" s="239" t="s">
        <v>85</v>
      </c>
      <c r="AV196" s="13" t="s">
        <v>85</v>
      </c>
      <c r="AW196" s="13" t="s">
        <v>39</v>
      </c>
      <c r="AX196" s="13" t="s">
        <v>76</v>
      </c>
      <c r="AY196" s="239" t="s">
        <v>146</v>
      </c>
    </row>
    <row r="197" spans="2:65" s="12" customFormat="1" ht="13.5">
      <c r="B197" s="218"/>
      <c r="C197" s="219"/>
      <c r="D197" s="215" t="s">
        <v>158</v>
      </c>
      <c r="E197" s="220" t="s">
        <v>22</v>
      </c>
      <c r="F197" s="221" t="s">
        <v>1081</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2" customFormat="1" ht="13.5">
      <c r="B198" s="218"/>
      <c r="C198" s="219"/>
      <c r="D198" s="215" t="s">
        <v>158</v>
      </c>
      <c r="E198" s="220" t="s">
        <v>22</v>
      </c>
      <c r="F198" s="221" t="s">
        <v>1346</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1347</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3" customFormat="1" ht="13.5">
      <c r="B200" s="229"/>
      <c r="C200" s="230"/>
      <c r="D200" s="215" t="s">
        <v>158</v>
      </c>
      <c r="E200" s="231" t="s">
        <v>22</v>
      </c>
      <c r="F200" s="232" t="s">
        <v>1348</v>
      </c>
      <c r="G200" s="230"/>
      <c r="H200" s="233">
        <v>5.76</v>
      </c>
      <c r="I200" s="234"/>
      <c r="J200" s="230"/>
      <c r="K200" s="230"/>
      <c r="L200" s="235"/>
      <c r="M200" s="236"/>
      <c r="N200" s="237"/>
      <c r="O200" s="237"/>
      <c r="P200" s="237"/>
      <c r="Q200" s="237"/>
      <c r="R200" s="237"/>
      <c r="S200" s="237"/>
      <c r="T200" s="238"/>
      <c r="AT200" s="239" t="s">
        <v>158</v>
      </c>
      <c r="AU200" s="239" t="s">
        <v>85</v>
      </c>
      <c r="AV200" s="13" t="s">
        <v>85</v>
      </c>
      <c r="AW200" s="13" t="s">
        <v>39</v>
      </c>
      <c r="AX200" s="13" t="s">
        <v>76</v>
      </c>
      <c r="AY200" s="239" t="s">
        <v>146</v>
      </c>
    </row>
    <row r="201" spans="2:65" s="12" customFormat="1" ht="13.5">
      <c r="B201" s="218"/>
      <c r="C201" s="219"/>
      <c r="D201" s="215" t="s">
        <v>158</v>
      </c>
      <c r="E201" s="220" t="s">
        <v>22</v>
      </c>
      <c r="F201" s="221" t="s">
        <v>1081</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420</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2" customFormat="1" ht="13.5">
      <c r="B203" s="218"/>
      <c r="C203" s="219"/>
      <c r="D203" s="215" t="s">
        <v>158</v>
      </c>
      <c r="E203" s="220" t="s">
        <v>22</v>
      </c>
      <c r="F203" s="221" t="s">
        <v>1349</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1350</v>
      </c>
      <c r="G204" s="230"/>
      <c r="H204" s="233">
        <v>2.16</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1081</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4" customFormat="1" ht="13.5">
      <c r="B206" s="240"/>
      <c r="C206" s="241"/>
      <c r="D206" s="242" t="s">
        <v>158</v>
      </c>
      <c r="E206" s="243" t="s">
        <v>1051</v>
      </c>
      <c r="F206" s="244" t="s">
        <v>162</v>
      </c>
      <c r="G206" s="241"/>
      <c r="H206" s="245">
        <v>8.5760000000000005</v>
      </c>
      <c r="I206" s="246"/>
      <c r="J206" s="241"/>
      <c r="K206" s="241"/>
      <c r="L206" s="247"/>
      <c r="M206" s="248"/>
      <c r="N206" s="249"/>
      <c r="O206" s="249"/>
      <c r="P206" s="249"/>
      <c r="Q206" s="249"/>
      <c r="R206" s="249"/>
      <c r="S206" s="249"/>
      <c r="T206" s="250"/>
      <c r="AT206" s="251" t="s">
        <v>158</v>
      </c>
      <c r="AU206" s="251" t="s">
        <v>85</v>
      </c>
      <c r="AV206" s="14" t="s">
        <v>154</v>
      </c>
      <c r="AW206" s="14" t="s">
        <v>39</v>
      </c>
      <c r="AX206" s="14" t="s">
        <v>24</v>
      </c>
      <c r="AY206" s="251" t="s">
        <v>146</v>
      </c>
    </row>
    <row r="207" spans="2:65" s="1" customFormat="1" ht="22.5" customHeight="1">
      <c r="B207" s="42"/>
      <c r="C207" s="263" t="s">
        <v>10</v>
      </c>
      <c r="D207" s="263" t="s">
        <v>411</v>
      </c>
      <c r="E207" s="264" t="s">
        <v>422</v>
      </c>
      <c r="F207" s="265" t="s">
        <v>423</v>
      </c>
      <c r="G207" s="266" t="s">
        <v>264</v>
      </c>
      <c r="H207" s="267">
        <v>17.879000000000001</v>
      </c>
      <c r="I207" s="268"/>
      <c r="J207" s="269">
        <f>ROUND(I207*H207,2)</f>
        <v>0</v>
      </c>
      <c r="K207" s="265" t="s">
        <v>153</v>
      </c>
      <c r="L207" s="270"/>
      <c r="M207" s="271" t="s">
        <v>22</v>
      </c>
      <c r="N207" s="272" t="s">
        <v>47</v>
      </c>
      <c r="O207" s="43"/>
      <c r="P207" s="212">
        <f>O207*H207</f>
        <v>0</v>
      </c>
      <c r="Q207" s="212">
        <v>1</v>
      </c>
      <c r="R207" s="212">
        <f>Q207*H207</f>
        <v>17.879000000000001</v>
      </c>
      <c r="S207" s="212">
        <v>0</v>
      </c>
      <c r="T207" s="213">
        <f>S207*H207</f>
        <v>0</v>
      </c>
      <c r="AR207" s="25" t="s">
        <v>193</v>
      </c>
      <c r="AT207" s="25" t="s">
        <v>411</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1351</v>
      </c>
    </row>
    <row r="208" spans="2:65" s="13" customFormat="1" ht="13.5">
      <c r="B208" s="229"/>
      <c r="C208" s="230"/>
      <c r="D208" s="242" t="s">
        <v>158</v>
      </c>
      <c r="E208" s="252" t="s">
        <v>22</v>
      </c>
      <c r="F208" s="253" t="s">
        <v>1118</v>
      </c>
      <c r="G208" s="230"/>
      <c r="H208" s="254">
        <v>17.879000000000001</v>
      </c>
      <c r="I208" s="234"/>
      <c r="J208" s="230"/>
      <c r="K208" s="230"/>
      <c r="L208" s="235"/>
      <c r="M208" s="236"/>
      <c r="N208" s="237"/>
      <c r="O208" s="237"/>
      <c r="P208" s="237"/>
      <c r="Q208" s="237"/>
      <c r="R208" s="237"/>
      <c r="S208" s="237"/>
      <c r="T208" s="238"/>
      <c r="AT208" s="239" t="s">
        <v>158</v>
      </c>
      <c r="AU208" s="239" t="s">
        <v>85</v>
      </c>
      <c r="AV208" s="13" t="s">
        <v>85</v>
      </c>
      <c r="AW208" s="13" t="s">
        <v>39</v>
      </c>
      <c r="AX208" s="13" t="s">
        <v>24</v>
      </c>
      <c r="AY208" s="239" t="s">
        <v>146</v>
      </c>
    </row>
    <row r="209" spans="2:65" s="1" customFormat="1" ht="22.5" customHeight="1">
      <c r="B209" s="42"/>
      <c r="C209" s="203" t="s">
        <v>229</v>
      </c>
      <c r="D209" s="203" t="s">
        <v>149</v>
      </c>
      <c r="E209" s="204" t="s">
        <v>449</v>
      </c>
      <c r="F209" s="205" t="s">
        <v>450</v>
      </c>
      <c r="G209" s="206" t="s">
        <v>244</v>
      </c>
      <c r="H209" s="207">
        <v>366</v>
      </c>
      <c r="I209" s="208"/>
      <c r="J209" s="209">
        <f>ROUND(I209*H209,2)</f>
        <v>0</v>
      </c>
      <c r="K209" s="205" t="s">
        <v>153</v>
      </c>
      <c r="L209" s="62"/>
      <c r="M209" s="210" t="s">
        <v>22</v>
      </c>
      <c r="N209" s="211" t="s">
        <v>47</v>
      </c>
      <c r="O209" s="43"/>
      <c r="P209" s="212">
        <f>O209*H209</f>
        <v>0</v>
      </c>
      <c r="Q209" s="212">
        <v>0</v>
      </c>
      <c r="R209" s="212">
        <f>Q209*H209</f>
        <v>0</v>
      </c>
      <c r="S209" s="212">
        <v>0</v>
      </c>
      <c r="T209" s="213">
        <f>S209*H209</f>
        <v>0</v>
      </c>
      <c r="AR209" s="25" t="s">
        <v>154</v>
      </c>
      <c r="AT209" s="25" t="s">
        <v>149</v>
      </c>
      <c r="AU209" s="25" t="s">
        <v>85</v>
      </c>
      <c r="AY209" s="25" t="s">
        <v>146</v>
      </c>
      <c r="BE209" s="214">
        <f>IF(N209="základní",J209,0)</f>
        <v>0</v>
      </c>
      <c r="BF209" s="214">
        <f>IF(N209="snížená",J209,0)</f>
        <v>0</v>
      </c>
      <c r="BG209" s="214">
        <f>IF(N209="zákl. přenesená",J209,0)</f>
        <v>0</v>
      </c>
      <c r="BH209" s="214">
        <f>IF(N209="sníž. přenesená",J209,0)</f>
        <v>0</v>
      </c>
      <c r="BI209" s="214">
        <f>IF(N209="nulová",J209,0)</f>
        <v>0</v>
      </c>
      <c r="BJ209" s="25" t="s">
        <v>24</v>
      </c>
      <c r="BK209" s="214">
        <f>ROUND(I209*H209,2)</f>
        <v>0</v>
      </c>
      <c r="BL209" s="25" t="s">
        <v>154</v>
      </c>
      <c r="BM209" s="25" t="s">
        <v>1352</v>
      </c>
    </row>
    <row r="210" spans="2:65" s="1" customFormat="1" ht="162">
      <c r="B210" s="42"/>
      <c r="C210" s="64"/>
      <c r="D210" s="215" t="s">
        <v>156</v>
      </c>
      <c r="E210" s="64"/>
      <c r="F210" s="216" t="s">
        <v>452</v>
      </c>
      <c r="G210" s="64"/>
      <c r="H210" s="64"/>
      <c r="I210" s="173"/>
      <c r="J210" s="64"/>
      <c r="K210" s="64"/>
      <c r="L210" s="62"/>
      <c r="M210" s="217"/>
      <c r="N210" s="43"/>
      <c r="O210" s="43"/>
      <c r="P210" s="43"/>
      <c r="Q210" s="43"/>
      <c r="R210" s="43"/>
      <c r="S210" s="43"/>
      <c r="T210" s="79"/>
      <c r="AT210" s="25" t="s">
        <v>156</v>
      </c>
      <c r="AU210" s="25" t="s">
        <v>85</v>
      </c>
    </row>
    <row r="211" spans="2:65" s="12" customFormat="1" ht="13.5">
      <c r="B211" s="218"/>
      <c r="C211" s="219"/>
      <c r="D211" s="215" t="s">
        <v>158</v>
      </c>
      <c r="E211" s="220" t="s">
        <v>22</v>
      </c>
      <c r="F211" s="221" t="s">
        <v>581</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3" customFormat="1" ht="13.5">
      <c r="B212" s="229"/>
      <c r="C212" s="230"/>
      <c r="D212" s="215" t="s">
        <v>158</v>
      </c>
      <c r="E212" s="231" t="s">
        <v>22</v>
      </c>
      <c r="F212" s="232" t="s">
        <v>1353</v>
      </c>
      <c r="G212" s="230"/>
      <c r="H212" s="233">
        <v>366</v>
      </c>
      <c r="I212" s="234"/>
      <c r="J212" s="230"/>
      <c r="K212" s="230"/>
      <c r="L212" s="235"/>
      <c r="M212" s="236"/>
      <c r="N212" s="237"/>
      <c r="O212" s="237"/>
      <c r="P212" s="237"/>
      <c r="Q212" s="237"/>
      <c r="R212" s="237"/>
      <c r="S212" s="237"/>
      <c r="T212" s="238"/>
      <c r="AT212" s="239" t="s">
        <v>158</v>
      </c>
      <c r="AU212" s="239" t="s">
        <v>85</v>
      </c>
      <c r="AV212" s="13" t="s">
        <v>85</v>
      </c>
      <c r="AW212" s="13" t="s">
        <v>39</v>
      </c>
      <c r="AX212" s="13" t="s">
        <v>24</v>
      </c>
      <c r="AY212" s="239" t="s">
        <v>146</v>
      </c>
    </row>
    <row r="213" spans="2:65" s="11" customFormat="1" ht="29.85" customHeight="1">
      <c r="B213" s="186"/>
      <c r="C213" s="187"/>
      <c r="D213" s="200" t="s">
        <v>75</v>
      </c>
      <c r="E213" s="201" t="s">
        <v>207</v>
      </c>
      <c r="F213" s="201" t="s">
        <v>485</v>
      </c>
      <c r="G213" s="187"/>
      <c r="H213" s="187"/>
      <c r="I213" s="190"/>
      <c r="J213" s="202">
        <f>BK213</f>
        <v>0</v>
      </c>
      <c r="K213" s="187"/>
      <c r="L213" s="192"/>
      <c r="M213" s="193"/>
      <c r="N213" s="194"/>
      <c r="O213" s="194"/>
      <c r="P213" s="195">
        <f>SUM(P214:P223)</f>
        <v>0</v>
      </c>
      <c r="Q213" s="194"/>
      <c r="R213" s="195">
        <f>SUM(R214:R223)</f>
        <v>0</v>
      </c>
      <c r="S213" s="194"/>
      <c r="T213" s="196">
        <f>SUM(T214:T223)</f>
        <v>88.3</v>
      </c>
      <c r="AR213" s="197" t="s">
        <v>24</v>
      </c>
      <c r="AT213" s="198" t="s">
        <v>75</v>
      </c>
      <c r="AU213" s="198" t="s">
        <v>24</v>
      </c>
      <c r="AY213" s="197" t="s">
        <v>146</v>
      </c>
      <c r="BK213" s="199">
        <f>SUM(BK214:BK223)</f>
        <v>0</v>
      </c>
    </row>
    <row r="214" spans="2:65" s="1" customFormat="1" ht="44.25" customHeight="1">
      <c r="B214" s="42"/>
      <c r="C214" s="203" t="s">
        <v>233</v>
      </c>
      <c r="D214" s="203" t="s">
        <v>149</v>
      </c>
      <c r="E214" s="204" t="s">
        <v>1354</v>
      </c>
      <c r="F214" s="205" t="s">
        <v>1355</v>
      </c>
      <c r="G214" s="206" t="s">
        <v>244</v>
      </c>
      <c r="H214" s="207">
        <v>240</v>
      </c>
      <c r="I214" s="208"/>
      <c r="J214" s="209">
        <f>ROUND(I214*H214,2)</f>
        <v>0</v>
      </c>
      <c r="K214" s="205" t="s">
        <v>153</v>
      </c>
      <c r="L214" s="62"/>
      <c r="M214" s="210" t="s">
        <v>22</v>
      </c>
      <c r="N214" s="211" t="s">
        <v>47</v>
      </c>
      <c r="O214" s="43"/>
      <c r="P214" s="212">
        <f>O214*H214</f>
        <v>0</v>
      </c>
      <c r="Q214" s="212">
        <v>0</v>
      </c>
      <c r="R214" s="212">
        <f>Q214*H214</f>
        <v>0</v>
      </c>
      <c r="S214" s="212">
        <v>0.32</v>
      </c>
      <c r="T214" s="213">
        <f>S214*H214</f>
        <v>76.8</v>
      </c>
      <c r="AR214" s="25" t="s">
        <v>154</v>
      </c>
      <c r="AT214" s="25" t="s">
        <v>149</v>
      </c>
      <c r="AU214" s="25" t="s">
        <v>85</v>
      </c>
      <c r="AY214" s="25" t="s">
        <v>146</v>
      </c>
      <c r="BE214" s="214">
        <f>IF(N214="základní",J214,0)</f>
        <v>0</v>
      </c>
      <c r="BF214" s="214">
        <f>IF(N214="snížená",J214,0)</f>
        <v>0</v>
      </c>
      <c r="BG214" s="214">
        <f>IF(N214="zákl. přenesená",J214,0)</f>
        <v>0</v>
      </c>
      <c r="BH214" s="214">
        <f>IF(N214="sníž. přenesená",J214,0)</f>
        <v>0</v>
      </c>
      <c r="BI214" s="214">
        <f>IF(N214="nulová",J214,0)</f>
        <v>0</v>
      </c>
      <c r="BJ214" s="25" t="s">
        <v>24</v>
      </c>
      <c r="BK214" s="214">
        <f>ROUND(I214*H214,2)</f>
        <v>0</v>
      </c>
      <c r="BL214" s="25" t="s">
        <v>154</v>
      </c>
      <c r="BM214" s="25" t="s">
        <v>1356</v>
      </c>
    </row>
    <row r="215" spans="2:65" s="1" customFormat="1" ht="175.5">
      <c r="B215" s="42"/>
      <c r="C215" s="64"/>
      <c r="D215" s="215" t="s">
        <v>156</v>
      </c>
      <c r="E215" s="64"/>
      <c r="F215" s="216" t="s">
        <v>504</v>
      </c>
      <c r="G215" s="64"/>
      <c r="H215" s="64"/>
      <c r="I215" s="173"/>
      <c r="J215" s="64"/>
      <c r="K215" s="64"/>
      <c r="L215" s="62"/>
      <c r="M215" s="217"/>
      <c r="N215" s="43"/>
      <c r="O215" s="43"/>
      <c r="P215" s="43"/>
      <c r="Q215" s="43"/>
      <c r="R215" s="43"/>
      <c r="S215" s="43"/>
      <c r="T215" s="79"/>
      <c r="AT215" s="25" t="s">
        <v>156</v>
      </c>
      <c r="AU215" s="25" t="s">
        <v>85</v>
      </c>
    </row>
    <row r="216" spans="2:65" s="12" customFormat="1" ht="13.5">
      <c r="B216" s="218"/>
      <c r="C216" s="219"/>
      <c r="D216" s="215" t="s">
        <v>158</v>
      </c>
      <c r="E216" s="220" t="s">
        <v>22</v>
      </c>
      <c r="F216" s="221" t="s">
        <v>581</v>
      </c>
      <c r="G216" s="219"/>
      <c r="H216" s="222" t="s">
        <v>22</v>
      </c>
      <c r="I216" s="223"/>
      <c r="J216" s="219"/>
      <c r="K216" s="219"/>
      <c r="L216" s="224"/>
      <c r="M216" s="225"/>
      <c r="N216" s="226"/>
      <c r="O216" s="226"/>
      <c r="P216" s="226"/>
      <c r="Q216" s="226"/>
      <c r="R216" s="226"/>
      <c r="S216" s="226"/>
      <c r="T216" s="227"/>
      <c r="AT216" s="228" t="s">
        <v>158</v>
      </c>
      <c r="AU216" s="228" t="s">
        <v>85</v>
      </c>
      <c r="AV216" s="12" t="s">
        <v>24</v>
      </c>
      <c r="AW216" s="12" t="s">
        <v>39</v>
      </c>
      <c r="AX216" s="12" t="s">
        <v>76</v>
      </c>
      <c r="AY216" s="228" t="s">
        <v>146</v>
      </c>
    </row>
    <row r="217" spans="2:65" s="12" customFormat="1" ht="13.5">
      <c r="B217" s="218"/>
      <c r="C217" s="219"/>
      <c r="D217" s="215" t="s">
        <v>158</v>
      </c>
      <c r="E217" s="220" t="s">
        <v>22</v>
      </c>
      <c r="F217" s="221" t="s">
        <v>510</v>
      </c>
      <c r="G217" s="219"/>
      <c r="H217" s="222" t="s">
        <v>22</v>
      </c>
      <c r="I217" s="223"/>
      <c r="J217" s="219"/>
      <c r="K217" s="219"/>
      <c r="L217" s="224"/>
      <c r="M217" s="225"/>
      <c r="N217" s="226"/>
      <c r="O217" s="226"/>
      <c r="P217" s="226"/>
      <c r="Q217" s="226"/>
      <c r="R217" s="226"/>
      <c r="S217" s="226"/>
      <c r="T217" s="227"/>
      <c r="AT217" s="228" t="s">
        <v>158</v>
      </c>
      <c r="AU217" s="228" t="s">
        <v>85</v>
      </c>
      <c r="AV217" s="12" t="s">
        <v>24</v>
      </c>
      <c r="AW217" s="12" t="s">
        <v>39</v>
      </c>
      <c r="AX217" s="12" t="s">
        <v>76</v>
      </c>
      <c r="AY217" s="228" t="s">
        <v>146</v>
      </c>
    </row>
    <row r="218" spans="2:65" s="13" customFormat="1" ht="13.5">
      <c r="B218" s="229"/>
      <c r="C218" s="230"/>
      <c r="D218" s="242" t="s">
        <v>158</v>
      </c>
      <c r="E218" s="252" t="s">
        <v>22</v>
      </c>
      <c r="F218" s="253" t="s">
        <v>1357</v>
      </c>
      <c r="G218" s="230"/>
      <c r="H218" s="254">
        <v>240</v>
      </c>
      <c r="I218" s="234"/>
      <c r="J218" s="230"/>
      <c r="K218" s="230"/>
      <c r="L218" s="235"/>
      <c r="M218" s="236"/>
      <c r="N218" s="237"/>
      <c r="O218" s="237"/>
      <c r="P218" s="237"/>
      <c r="Q218" s="237"/>
      <c r="R218" s="237"/>
      <c r="S218" s="237"/>
      <c r="T218" s="238"/>
      <c r="AT218" s="239" t="s">
        <v>158</v>
      </c>
      <c r="AU218" s="239" t="s">
        <v>85</v>
      </c>
      <c r="AV218" s="13" t="s">
        <v>85</v>
      </c>
      <c r="AW218" s="13" t="s">
        <v>39</v>
      </c>
      <c r="AX218" s="13" t="s">
        <v>24</v>
      </c>
      <c r="AY218" s="239" t="s">
        <v>146</v>
      </c>
    </row>
    <row r="219" spans="2:65" s="1" customFormat="1" ht="31.5" customHeight="1">
      <c r="B219" s="42"/>
      <c r="C219" s="203" t="s">
        <v>237</v>
      </c>
      <c r="D219" s="203" t="s">
        <v>149</v>
      </c>
      <c r="E219" s="204" t="s">
        <v>533</v>
      </c>
      <c r="F219" s="205" t="s">
        <v>534</v>
      </c>
      <c r="G219" s="206" t="s">
        <v>527</v>
      </c>
      <c r="H219" s="207">
        <v>100</v>
      </c>
      <c r="I219" s="208"/>
      <c r="J219" s="209">
        <f>ROUND(I219*H219,2)</f>
        <v>0</v>
      </c>
      <c r="K219" s="205" t="s">
        <v>153</v>
      </c>
      <c r="L219" s="62"/>
      <c r="M219" s="210" t="s">
        <v>22</v>
      </c>
      <c r="N219" s="211" t="s">
        <v>47</v>
      </c>
      <c r="O219" s="43"/>
      <c r="P219" s="212">
        <f>O219*H219</f>
        <v>0</v>
      </c>
      <c r="Q219" s="212">
        <v>0</v>
      </c>
      <c r="R219" s="212">
        <f>Q219*H219</f>
        <v>0</v>
      </c>
      <c r="S219" s="212">
        <v>0.115</v>
      </c>
      <c r="T219" s="213">
        <f>S219*H219</f>
        <v>11.5</v>
      </c>
      <c r="AR219" s="25" t="s">
        <v>154</v>
      </c>
      <c r="AT219" s="25" t="s">
        <v>149</v>
      </c>
      <c r="AU219" s="25" t="s">
        <v>85</v>
      </c>
      <c r="AY219" s="25" t="s">
        <v>146</v>
      </c>
      <c r="BE219" s="214">
        <f>IF(N219="základní",J219,0)</f>
        <v>0</v>
      </c>
      <c r="BF219" s="214">
        <f>IF(N219="snížená",J219,0)</f>
        <v>0</v>
      </c>
      <c r="BG219" s="214">
        <f>IF(N219="zákl. přenesená",J219,0)</f>
        <v>0</v>
      </c>
      <c r="BH219" s="214">
        <f>IF(N219="sníž. přenesená",J219,0)</f>
        <v>0</v>
      </c>
      <c r="BI219" s="214">
        <f>IF(N219="nulová",J219,0)</f>
        <v>0</v>
      </c>
      <c r="BJ219" s="25" t="s">
        <v>24</v>
      </c>
      <c r="BK219" s="214">
        <f>ROUND(I219*H219,2)</f>
        <v>0</v>
      </c>
      <c r="BL219" s="25" t="s">
        <v>154</v>
      </c>
      <c r="BM219" s="25" t="s">
        <v>1358</v>
      </c>
    </row>
    <row r="220" spans="2:65" s="1" customFormat="1" ht="148.5">
      <c r="B220" s="42"/>
      <c r="C220" s="64"/>
      <c r="D220" s="215" t="s">
        <v>156</v>
      </c>
      <c r="E220" s="64"/>
      <c r="F220" s="216" t="s">
        <v>529</v>
      </c>
      <c r="G220" s="64"/>
      <c r="H220" s="64"/>
      <c r="I220" s="173"/>
      <c r="J220" s="64"/>
      <c r="K220" s="64"/>
      <c r="L220" s="62"/>
      <c r="M220" s="217"/>
      <c r="N220" s="43"/>
      <c r="O220" s="43"/>
      <c r="P220" s="43"/>
      <c r="Q220" s="43"/>
      <c r="R220" s="43"/>
      <c r="S220" s="43"/>
      <c r="T220" s="79"/>
      <c r="AT220" s="25" t="s">
        <v>156</v>
      </c>
      <c r="AU220" s="25" t="s">
        <v>85</v>
      </c>
    </row>
    <row r="221" spans="2:65" s="12" customFormat="1" ht="13.5">
      <c r="B221" s="218"/>
      <c r="C221" s="219"/>
      <c r="D221" s="215" t="s">
        <v>158</v>
      </c>
      <c r="E221" s="220" t="s">
        <v>22</v>
      </c>
      <c r="F221" s="221" t="s">
        <v>1301</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2" customFormat="1" ht="13.5">
      <c r="B222" s="218"/>
      <c r="C222" s="219"/>
      <c r="D222" s="215" t="s">
        <v>158</v>
      </c>
      <c r="E222" s="220" t="s">
        <v>22</v>
      </c>
      <c r="F222" s="221" t="s">
        <v>1359</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3" customFormat="1" ht="13.5">
      <c r="B223" s="229"/>
      <c r="C223" s="230"/>
      <c r="D223" s="215" t="s">
        <v>158</v>
      </c>
      <c r="E223" s="231" t="s">
        <v>22</v>
      </c>
      <c r="F223" s="232" t="s">
        <v>1360</v>
      </c>
      <c r="G223" s="230"/>
      <c r="H223" s="233">
        <v>100</v>
      </c>
      <c r="I223" s="234"/>
      <c r="J223" s="230"/>
      <c r="K223" s="230"/>
      <c r="L223" s="235"/>
      <c r="M223" s="236"/>
      <c r="N223" s="237"/>
      <c r="O223" s="237"/>
      <c r="P223" s="237"/>
      <c r="Q223" s="237"/>
      <c r="R223" s="237"/>
      <c r="S223" s="237"/>
      <c r="T223" s="238"/>
      <c r="AT223" s="239" t="s">
        <v>158</v>
      </c>
      <c r="AU223" s="239" t="s">
        <v>85</v>
      </c>
      <c r="AV223" s="13" t="s">
        <v>85</v>
      </c>
      <c r="AW223" s="13" t="s">
        <v>39</v>
      </c>
      <c r="AX223" s="13" t="s">
        <v>24</v>
      </c>
      <c r="AY223" s="239" t="s">
        <v>146</v>
      </c>
    </row>
    <row r="224" spans="2:65" s="11" customFormat="1" ht="29.85" customHeight="1">
      <c r="B224" s="186"/>
      <c r="C224" s="187"/>
      <c r="D224" s="200" t="s">
        <v>75</v>
      </c>
      <c r="E224" s="201" t="s">
        <v>9</v>
      </c>
      <c r="F224" s="201" t="s">
        <v>1361</v>
      </c>
      <c r="G224" s="187"/>
      <c r="H224" s="187"/>
      <c r="I224" s="190"/>
      <c r="J224" s="202">
        <f>BK224</f>
        <v>0</v>
      </c>
      <c r="K224" s="187"/>
      <c r="L224" s="192"/>
      <c r="M224" s="193"/>
      <c r="N224" s="194"/>
      <c r="O224" s="194"/>
      <c r="P224" s="195">
        <f>SUM(P225:P239)</f>
        <v>0</v>
      </c>
      <c r="Q224" s="194"/>
      <c r="R224" s="195">
        <f>SUM(R225:R239)</f>
        <v>7.1600287499999998E-2</v>
      </c>
      <c r="S224" s="194"/>
      <c r="T224" s="196">
        <f>SUM(T225:T239)</f>
        <v>0</v>
      </c>
      <c r="AR224" s="197" t="s">
        <v>24</v>
      </c>
      <c r="AT224" s="198" t="s">
        <v>75</v>
      </c>
      <c r="AU224" s="198" t="s">
        <v>24</v>
      </c>
      <c r="AY224" s="197" t="s">
        <v>146</v>
      </c>
      <c r="BK224" s="199">
        <f>SUM(BK225:BK239)</f>
        <v>0</v>
      </c>
    </row>
    <row r="225" spans="2:65" s="1" customFormat="1" ht="44.25" customHeight="1">
      <c r="B225" s="42"/>
      <c r="C225" s="203" t="s">
        <v>241</v>
      </c>
      <c r="D225" s="203" t="s">
        <v>149</v>
      </c>
      <c r="E225" s="204" t="s">
        <v>1362</v>
      </c>
      <c r="F225" s="205" t="s">
        <v>1363</v>
      </c>
      <c r="G225" s="206" t="s">
        <v>244</v>
      </c>
      <c r="H225" s="207">
        <v>36.75</v>
      </c>
      <c r="I225" s="208"/>
      <c r="J225" s="209">
        <f>ROUND(I225*H225,2)</f>
        <v>0</v>
      </c>
      <c r="K225" s="205" t="s">
        <v>153</v>
      </c>
      <c r="L225" s="62"/>
      <c r="M225" s="210" t="s">
        <v>22</v>
      </c>
      <c r="N225" s="211" t="s">
        <v>47</v>
      </c>
      <c r="O225" s="43"/>
      <c r="P225" s="212">
        <f>O225*H225</f>
        <v>0</v>
      </c>
      <c r="Q225" s="212">
        <v>3.0945000000000001E-4</v>
      </c>
      <c r="R225" s="212">
        <f>Q225*H225</f>
        <v>1.13722875E-2</v>
      </c>
      <c r="S225" s="212">
        <v>0</v>
      </c>
      <c r="T225" s="213">
        <f>S225*H225</f>
        <v>0</v>
      </c>
      <c r="AR225" s="25" t="s">
        <v>154</v>
      </c>
      <c r="AT225" s="25" t="s">
        <v>149</v>
      </c>
      <c r="AU225" s="25" t="s">
        <v>85</v>
      </c>
      <c r="AY225" s="25" t="s">
        <v>146</v>
      </c>
      <c r="BE225" s="214">
        <f>IF(N225="základní",J225,0)</f>
        <v>0</v>
      </c>
      <c r="BF225" s="214">
        <f>IF(N225="snížená",J225,0)</f>
        <v>0</v>
      </c>
      <c r="BG225" s="214">
        <f>IF(N225="zákl. přenesená",J225,0)</f>
        <v>0</v>
      </c>
      <c r="BH225" s="214">
        <f>IF(N225="sníž. přenesená",J225,0)</f>
        <v>0</v>
      </c>
      <c r="BI225" s="214">
        <f>IF(N225="nulová",J225,0)</f>
        <v>0</v>
      </c>
      <c r="BJ225" s="25" t="s">
        <v>24</v>
      </c>
      <c r="BK225" s="214">
        <f>ROUND(I225*H225,2)</f>
        <v>0</v>
      </c>
      <c r="BL225" s="25" t="s">
        <v>154</v>
      </c>
      <c r="BM225" s="25" t="s">
        <v>1364</v>
      </c>
    </row>
    <row r="226" spans="2:65" s="1" customFormat="1" ht="175.5">
      <c r="B226" s="42"/>
      <c r="C226" s="64"/>
      <c r="D226" s="215" t="s">
        <v>156</v>
      </c>
      <c r="E226" s="64"/>
      <c r="F226" s="216" t="s">
        <v>1365</v>
      </c>
      <c r="G226" s="64"/>
      <c r="H226" s="64"/>
      <c r="I226" s="173"/>
      <c r="J226" s="64"/>
      <c r="K226" s="64"/>
      <c r="L226" s="62"/>
      <c r="M226" s="217"/>
      <c r="N226" s="43"/>
      <c r="O226" s="43"/>
      <c r="P226" s="43"/>
      <c r="Q226" s="43"/>
      <c r="R226" s="43"/>
      <c r="S226" s="43"/>
      <c r="T226" s="79"/>
      <c r="AT226" s="25" t="s">
        <v>156</v>
      </c>
      <c r="AU226" s="25" t="s">
        <v>85</v>
      </c>
    </row>
    <row r="227" spans="2:65" s="12" customFormat="1" ht="13.5">
      <c r="B227" s="218"/>
      <c r="C227" s="219"/>
      <c r="D227" s="215" t="s">
        <v>158</v>
      </c>
      <c r="E227" s="220" t="s">
        <v>22</v>
      </c>
      <c r="F227" s="221" t="s">
        <v>1301</v>
      </c>
      <c r="G227" s="219"/>
      <c r="H227" s="222" t="s">
        <v>22</v>
      </c>
      <c r="I227" s="223"/>
      <c r="J227" s="219"/>
      <c r="K227" s="219"/>
      <c r="L227" s="224"/>
      <c r="M227" s="225"/>
      <c r="N227" s="226"/>
      <c r="O227" s="226"/>
      <c r="P227" s="226"/>
      <c r="Q227" s="226"/>
      <c r="R227" s="226"/>
      <c r="S227" s="226"/>
      <c r="T227" s="227"/>
      <c r="AT227" s="228" t="s">
        <v>158</v>
      </c>
      <c r="AU227" s="228" t="s">
        <v>85</v>
      </c>
      <c r="AV227" s="12" t="s">
        <v>24</v>
      </c>
      <c r="AW227" s="12" t="s">
        <v>39</v>
      </c>
      <c r="AX227" s="12" t="s">
        <v>76</v>
      </c>
      <c r="AY227" s="228" t="s">
        <v>146</v>
      </c>
    </row>
    <row r="228" spans="2:65" s="13" customFormat="1" ht="13.5">
      <c r="B228" s="229"/>
      <c r="C228" s="230"/>
      <c r="D228" s="242" t="s">
        <v>158</v>
      </c>
      <c r="E228" s="252" t="s">
        <v>22</v>
      </c>
      <c r="F228" s="253" t="s">
        <v>1366</v>
      </c>
      <c r="G228" s="230"/>
      <c r="H228" s="254">
        <v>36.75</v>
      </c>
      <c r="I228" s="234"/>
      <c r="J228" s="230"/>
      <c r="K228" s="230"/>
      <c r="L228" s="235"/>
      <c r="M228" s="236"/>
      <c r="N228" s="237"/>
      <c r="O228" s="237"/>
      <c r="P228" s="237"/>
      <c r="Q228" s="237"/>
      <c r="R228" s="237"/>
      <c r="S228" s="237"/>
      <c r="T228" s="238"/>
      <c r="AT228" s="239" t="s">
        <v>158</v>
      </c>
      <c r="AU228" s="239" t="s">
        <v>85</v>
      </c>
      <c r="AV228" s="13" t="s">
        <v>85</v>
      </c>
      <c r="AW228" s="13" t="s">
        <v>39</v>
      </c>
      <c r="AX228" s="13" t="s">
        <v>24</v>
      </c>
      <c r="AY228" s="239" t="s">
        <v>146</v>
      </c>
    </row>
    <row r="229" spans="2:65" s="1" customFormat="1" ht="22.5" customHeight="1">
      <c r="B229" s="42"/>
      <c r="C229" s="263" t="s">
        <v>249</v>
      </c>
      <c r="D229" s="263" t="s">
        <v>411</v>
      </c>
      <c r="E229" s="264" t="s">
        <v>1367</v>
      </c>
      <c r="F229" s="265" t="s">
        <v>1368</v>
      </c>
      <c r="G229" s="266" t="s">
        <v>244</v>
      </c>
      <c r="H229" s="267">
        <v>44.1</v>
      </c>
      <c r="I229" s="268"/>
      <c r="J229" s="269">
        <f>ROUND(I229*H229,2)</f>
        <v>0</v>
      </c>
      <c r="K229" s="265" t="s">
        <v>153</v>
      </c>
      <c r="L229" s="270"/>
      <c r="M229" s="271" t="s">
        <v>22</v>
      </c>
      <c r="N229" s="272" t="s">
        <v>47</v>
      </c>
      <c r="O229" s="43"/>
      <c r="P229" s="212">
        <f>O229*H229</f>
        <v>0</v>
      </c>
      <c r="Q229" s="212">
        <v>2.0000000000000001E-4</v>
      </c>
      <c r="R229" s="212">
        <f>Q229*H229</f>
        <v>8.8200000000000014E-3</v>
      </c>
      <c r="S229" s="212">
        <v>0</v>
      </c>
      <c r="T229" s="213">
        <f>S229*H229</f>
        <v>0</v>
      </c>
      <c r="AR229" s="25" t="s">
        <v>193</v>
      </c>
      <c r="AT229" s="25" t="s">
        <v>411</v>
      </c>
      <c r="AU229" s="25" t="s">
        <v>85</v>
      </c>
      <c r="AY229" s="25" t="s">
        <v>146</v>
      </c>
      <c r="BE229" s="214">
        <f>IF(N229="základní",J229,0)</f>
        <v>0</v>
      </c>
      <c r="BF229" s="214">
        <f>IF(N229="snížená",J229,0)</f>
        <v>0</v>
      </c>
      <c r="BG229" s="214">
        <f>IF(N229="zákl. přenesená",J229,0)</f>
        <v>0</v>
      </c>
      <c r="BH229" s="214">
        <f>IF(N229="sníž. přenesená",J229,0)</f>
        <v>0</v>
      </c>
      <c r="BI229" s="214">
        <f>IF(N229="nulová",J229,0)</f>
        <v>0</v>
      </c>
      <c r="BJ229" s="25" t="s">
        <v>24</v>
      </c>
      <c r="BK229" s="214">
        <f>ROUND(I229*H229,2)</f>
        <v>0</v>
      </c>
      <c r="BL229" s="25" t="s">
        <v>154</v>
      </c>
      <c r="BM229" s="25" t="s">
        <v>1369</v>
      </c>
    </row>
    <row r="230" spans="2:65" s="1" customFormat="1" ht="40.5">
      <c r="B230" s="42"/>
      <c r="C230" s="64"/>
      <c r="D230" s="215" t="s">
        <v>166</v>
      </c>
      <c r="E230" s="64"/>
      <c r="F230" s="216" t="s">
        <v>1370</v>
      </c>
      <c r="G230" s="64"/>
      <c r="H230" s="64"/>
      <c r="I230" s="173"/>
      <c r="J230" s="64"/>
      <c r="K230" s="64"/>
      <c r="L230" s="62"/>
      <c r="M230" s="217"/>
      <c r="N230" s="43"/>
      <c r="O230" s="43"/>
      <c r="P230" s="43"/>
      <c r="Q230" s="43"/>
      <c r="R230" s="43"/>
      <c r="S230" s="43"/>
      <c r="T230" s="79"/>
      <c r="AT230" s="25" t="s">
        <v>166</v>
      </c>
      <c r="AU230" s="25" t="s">
        <v>85</v>
      </c>
    </row>
    <row r="231" spans="2:65" s="13" customFormat="1" ht="13.5">
      <c r="B231" s="229"/>
      <c r="C231" s="230"/>
      <c r="D231" s="242" t="s">
        <v>158</v>
      </c>
      <c r="E231" s="252" t="s">
        <v>22</v>
      </c>
      <c r="F231" s="253" t="s">
        <v>1371</v>
      </c>
      <c r="G231" s="230"/>
      <c r="H231" s="254">
        <v>44.1</v>
      </c>
      <c r="I231" s="234"/>
      <c r="J231" s="230"/>
      <c r="K231" s="230"/>
      <c r="L231" s="235"/>
      <c r="M231" s="236"/>
      <c r="N231" s="237"/>
      <c r="O231" s="237"/>
      <c r="P231" s="237"/>
      <c r="Q231" s="237"/>
      <c r="R231" s="237"/>
      <c r="S231" s="237"/>
      <c r="T231" s="238"/>
      <c r="AT231" s="239" t="s">
        <v>158</v>
      </c>
      <c r="AU231" s="239" t="s">
        <v>85</v>
      </c>
      <c r="AV231" s="13" t="s">
        <v>85</v>
      </c>
      <c r="AW231" s="13" t="s">
        <v>39</v>
      </c>
      <c r="AX231" s="13" t="s">
        <v>24</v>
      </c>
      <c r="AY231" s="239" t="s">
        <v>146</v>
      </c>
    </row>
    <row r="232" spans="2:65" s="1" customFormat="1" ht="22.5" customHeight="1">
      <c r="B232" s="42"/>
      <c r="C232" s="203" t="s">
        <v>9</v>
      </c>
      <c r="D232" s="203" t="s">
        <v>149</v>
      </c>
      <c r="E232" s="204" t="s">
        <v>1372</v>
      </c>
      <c r="F232" s="205" t="s">
        <v>1373</v>
      </c>
      <c r="G232" s="206" t="s">
        <v>268</v>
      </c>
      <c r="H232" s="207">
        <v>5.25</v>
      </c>
      <c r="I232" s="208"/>
      <c r="J232" s="209">
        <f>ROUND(I232*H232,2)</f>
        <v>0</v>
      </c>
      <c r="K232" s="205" t="s">
        <v>153</v>
      </c>
      <c r="L232" s="62"/>
      <c r="M232" s="210" t="s">
        <v>22</v>
      </c>
      <c r="N232" s="211" t="s">
        <v>47</v>
      </c>
      <c r="O232" s="43"/>
      <c r="P232" s="212">
        <f>O232*H232</f>
        <v>0</v>
      </c>
      <c r="Q232" s="212">
        <v>0</v>
      </c>
      <c r="R232" s="212">
        <f>Q232*H232</f>
        <v>0</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1374</v>
      </c>
    </row>
    <row r="233" spans="2:65" s="1" customFormat="1" ht="40.5">
      <c r="B233" s="42"/>
      <c r="C233" s="64"/>
      <c r="D233" s="215" t="s">
        <v>156</v>
      </c>
      <c r="E233" s="64"/>
      <c r="F233" s="216" t="s">
        <v>1375</v>
      </c>
      <c r="G233" s="64"/>
      <c r="H233" s="64"/>
      <c r="I233" s="173"/>
      <c r="J233" s="64"/>
      <c r="K233" s="64"/>
      <c r="L233" s="62"/>
      <c r="M233" s="217"/>
      <c r="N233" s="43"/>
      <c r="O233" s="43"/>
      <c r="P233" s="43"/>
      <c r="Q233" s="43"/>
      <c r="R233" s="43"/>
      <c r="S233" s="43"/>
      <c r="T233" s="79"/>
      <c r="AT233" s="25" t="s">
        <v>156</v>
      </c>
      <c r="AU233" s="25" t="s">
        <v>85</v>
      </c>
    </row>
    <row r="234" spans="2:65" s="12" customFormat="1" ht="13.5">
      <c r="B234" s="218"/>
      <c r="C234" s="219"/>
      <c r="D234" s="215" t="s">
        <v>158</v>
      </c>
      <c r="E234" s="220" t="s">
        <v>22</v>
      </c>
      <c r="F234" s="221" t="s">
        <v>1301</v>
      </c>
      <c r="G234" s="219"/>
      <c r="H234" s="222" t="s">
        <v>22</v>
      </c>
      <c r="I234" s="223"/>
      <c r="J234" s="219"/>
      <c r="K234" s="219"/>
      <c r="L234" s="224"/>
      <c r="M234" s="225"/>
      <c r="N234" s="226"/>
      <c r="O234" s="226"/>
      <c r="P234" s="226"/>
      <c r="Q234" s="226"/>
      <c r="R234" s="226"/>
      <c r="S234" s="226"/>
      <c r="T234" s="227"/>
      <c r="AT234" s="228" t="s">
        <v>158</v>
      </c>
      <c r="AU234" s="228" t="s">
        <v>85</v>
      </c>
      <c r="AV234" s="12" t="s">
        <v>24</v>
      </c>
      <c r="AW234" s="12" t="s">
        <v>39</v>
      </c>
      <c r="AX234" s="12" t="s">
        <v>76</v>
      </c>
      <c r="AY234" s="228" t="s">
        <v>146</v>
      </c>
    </row>
    <row r="235" spans="2:65" s="13" customFormat="1" ht="13.5">
      <c r="B235" s="229"/>
      <c r="C235" s="230"/>
      <c r="D235" s="242" t="s">
        <v>158</v>
      </c>
      <c r="E235" s="252" t="s">
        <v>22</v>
      </c>
      <c r="F235" s="253" t="s">
        <v>1376</v>
      </c>
      <c r="G235" s="230"/>
      <c r="H235" s="254">
        <v>5.25</v>
      </c>
      <c r="I235" s="234"/>
      <c r="J235" s="230"/>
      <c r="K235" s="230"/>
      <c r="L235" s="235"/>
      <c r="M235" s="236"/>
      <c r="N235" s="237"/>
      <c r="O235" s="237"/>
      <c r="P235" s="237"/>
      <c r="Q235" s="237"/>
      <c r="R235" s="237"/>
      <c r="S235" s="237"/>
      <c r="T235" s="238"/>
      <c r="AT235" s="239" t="s">
        <v>158</v>
      </c>
      <c r="AU235" s="239" t="s">
        <v>85</v>
      </c>
      <c r="AV235" s="13" t="s">
        <v>85</v>
      </c>
      <c r="AW235" s="13" t="s">
        <v>39</v>
      </c>
      <c r="AX235" s="13" t="s">
        <v>24</v>
      </c>
      <c r="AY235" s="239" t="s">
        <v>146</v>
      </c>
    </row>
    <row r="236" spans="2:65" s="1" customFormat="1" ht="22.5" customHeight="1">
      <c r="B236" s="42"/>
      <c r="C236" s="203" t="s">
        <v>261</v>
      </c>
      <c r="D236" s="203" t="s">
        <v>149</v>
      </c>
      <c r="E236" s="204" t="s">
        <v>1377</v>
      </c>
      <c r="F236" s="205" t="s">
        <v>1378</v>
      </c>
      <c r="G236" s="206" t="s">
        <v>527</v>
      </c>
      <c r="H236" s="207">
        <v>105</v>
      </c>
      <c r="I236" s="208"/>
      <c r="J236" s="209">
        <f>ROUND(I236*H236,2)</f>
        <v>0</v>
      </c>
      <c r="K236" s="205" t="s">
        <v>153</v>
      </c>
      <c r="L236" s="62"/>
      <c r="M236" s="210" t="s">
        <v>22</v>
      </c>
      <c r="N236" s="211" t="s">
        <v>47</v>
      </c>
      <c r="O236" s="43"/>
      <c r="P236" s="212">
        <f>O236*H236</f>
        <v>0</v>
      </c>
      <c r="Q236" s="212">
        <v>4.8959999999999997E-4</v>
      </c>
      <c r="R236" s="212">
        <f>Q236*H236</f>
        <v>5.1407999999999995E-2</v>
      </c>
      <c r="S236" s="212">
        <v>0</v>
      </c>
      <c r="T236" s="213">
        <f>S236*H236</f>
        <v>0</v>
      </c>
      <c r="AR236" s="25" t="s">
        <v>154</v>
      </c>
      <c r="AT236" s="25" t="s">
        <v>149</v>
      </c>
      <c r="AU236" s="25" t="s">
        <v>85</v>
      </c>
      <c r="AY236" s="25" t="s">
        <v>146</v>
      </c>
      <c r="BE236" s="214">
        <f>IF(N236="základní",J236,0)</f>
        <v>0</v>
      </c>
      <c r="BF236" s="214">
        <f>IF(N236="snížená",J236,0)</f>
        <v>0</v>
      </c>
      <c r="BG236" s="214">
        <f>IF(N236="zákl. přenesená",J236,0)</f>
        <v>0</v>
      </c>
      <c r="BH236" s="214">
        <f>IF(N236="sníž. přenesená",J236,0)</f>
        <v>0</v>
      </c>
      <c r="BI236" s="214">
        <f>IF(N236="nulová",J236,0)</f>
        <v>0</v>
      </c>
      <c r="BJ236" s="25" t="s">
        <v>24</v>
      </c>
      <c r="BK236" s="214">
        <f>ROUND(I236*H236,2)</f>
        <v>0</v>
      </c>
      <c r="BL236" s="25" t="s">
        <v>154</v>
      </c>
      <c r="BM236" s="25" t="s">
        <v>1379</v>
      </c>
    </row>
    <row r="237" spans="2:65" s="1" customFormat="1" ht="54">
      <c r="B237" s="42"/>
      <c r="C237" s="64"/>
      <c r="D237" s="215" t="s">
        <v>156</v>
      </c>
      <c r="E237" s="64"/>
      <c r="F237" s="216" t="s">
        <v>1380</v>
      </c>
      <c r="G237" s="64"/>
      <c r="H237" s="64"/>
      <c r="I237" s="173"/>
      <c r="J237" s="64"/>
      <c r="K237" s="64"/>
      <c r="L237" s="62"/>
      <c r="M237" s="217"/>
      <c r="N237" s="43"/>
      <c r="O237" s="43"/>
      <c r="P237" s="43"/>
      <c r="Q237" s="43"/>
      <c r="R237" s="43"/>
      <c r="S237" s="43"/>
      <c r="T237" s="79"/>
      <c r="AT237" s="25" t="s">
        <v>156</v>
      </c>
      <c r="AU237" s="25" t="s">
        <v>85</v>
      </c>
    </row>
    <row r="238" spans="2:65" s="12" customFormat="1" ht="13.5">
      <c r="B238" s="218"/>
      <c r="C238" s="219"/>
      <c r="D238" s="215" t="s">
        <v>158</v>
      </c>
      <c r="E238" s="220" t="s">
        <v>22</v>
      </c>
      <c r="F238" s="221" t="s">
        <v>1301</v>
      </c>
      <c r="G238" s="219"/>
      <c r="H238" s="222" t="s">
        <v>22</v>
      </c>
      <c r="I238" s="223"/>
      <c r="J238" s="219"/>
      <c r="K238" s="219"/>
      <c r="L238" s="224"/>
      <c r="M238" s="225"/>
      <c r="N238" s="226"/>
      <c r="O238" s="226"/>
      <c r="P238" s="226"/>
      <c r="Q238" s="226"/>
      <c r="R238" s="226"/>
      <c r="S238" s="226"/>
      <c r="T238" s="227"/>
      <c r="AT238" s="228" t="s">
        <v>158</v>
      </c>
      <c r="AU238" s="228" t="s">
        <v>85</v>
      </c>
      <c r="AV238" s="12" t="s">
        <v>24</v>
      </c>
      <c r="AW238" s="12" t="s">
        <v>39</v>
      </c>
      <c r="AX238" s="12" t="s">
        <v>76</v>
      </c>
      <c r="AY238" s="228" t="s">
        <v>146</v>
      </c>
    </row>
    <row r="239" spans="2:65" s="13" customFormat="1" ht="13.5">
      <c r="B239" s="229"/>
      <c r="C239" s="230"/>
      <c r="D239" s="215" t="s">
        <v>158</v>
      </c>
      <c r="E239" s="231" t="s">
        <v>22</v>
      </c>
      <c r="F239" s="232" t="s">
        <v>1381</v>
      </c>
      <c r="G239" s="230"/>
      <c r="H239" s="233">
        <v>105</v>
      </c>
      <c r="I239" s="234"/>
      <c r="J239" s="230"/>
      <c r="K239" s="230"/>
      <c r="L239" s="235"/>
      <c r="M239" s="236"/>
      <c r="N239" s="237"/>
      <c r="O239" s="237"/>
      <c r="P239" s="237"/>
      <c r="Q239" s="237"/>
      <c r="R239" s="237"/>
      <c r="S239" s="237"/>
      <c r="T239" s="238"/>
      <c r="AT239" s="239" t="s">
        <v>158</v>
      </c>
      <c r="AU239" s="239" t="s">
        <v>85</v>
      </c>
      <c r="AV239" s="13" t="s">
        <v>85</v>
      </c>
      <c r="AW239" s="13" t="s">
        <v>39</v>
      </c>
      <c r="AX239" s="13" t="s">
        <v>24</v>
      </c>
      <c r="AY239" s="239" t="s">
        <v>146</v>
      </c>
    </row>
    <row r="240" spans="2:65" s="11" customFormat="1" ht="29.85" customHeight="1">
      <c r="B240" s="186"/>
      <c r="C240" s="187"/>
      <c r="D240" s="200" t="s">
        <v>75</v>
      </c>
      <c r="E240" s="201" t="s">
        <v>473</v>
      </c>
      <c r="F240" s="201" t="s">
        <v>1141</v>
      </c>
      <c r="G240" s="187"/>
      <c r="H240" s="187"/>
      <c r="I240" s="190"/>
      <c r="J240" s="202">
        <f>BK240</f>
        <v>0</v>
      </c>
      <c r="K240" s="187"/>
      <c r="L240" s="192"/>
      <c r="M240" s="193"/>
      <c r="N240" s="194"/>
      <c r="O240" s="194"/>
      <c r="P240" s="195">
        <f>SUM(P241:P244)</f>
        <v>0</v>
      </c>
      <c r="Q240" s="194"/>
      <c r="R240" s="195">
        <f>SUM(R241:R244)</f>
        <v>1.6199999999999999E-2</v>
      </c>
      <c r="S240" s="194"/>
      <c r="T240" s="196">
        <f>SUM(T241:T244)</f>
        <v>0</v>
      </c>
      <c r="AR240" s="197" t="s">
        <v>24</v>
      </c>
      <c r="AT240" s="198" t="s">
        <v>75</v>
      </c>
      <c r="AU240" s="198" t="s">
        <v>24</v>
      </c>
      <c r="AY240" s="197" t="s">
        <v>146</v>
      </c>
      <c r="BK240" s="199">
        <f>SUM(BK241:BK244)</f>
        <v>0</v>
      </c>
    </row>
    <row r="241" spans="2:65" s="1" customFormat="1" ht="22.5" customHeight="1">
      <c r="B241" s="42"/>
      <c r="C241" s="203" t="s">
        <v>431</v>
      </c>
      <c r="D241" s="203" t="s">
        <v>149</v>
      </c>
      <c r="E241" s="204" t="s">
        <v>1142</v>
      </c>
      <c r="F241" s="205" t="s">
        <v>1382</v>
      </c>
      <c r="G241" s="206" t="s">
        <v>22</v>
      </c>
      <c r="H241" s="207">
        <v>2</v>
      </c>
      <c r="I241" s="208"/>
      <c r="J241" s="209">
        <f>ROUND(I241*H241,2)</f>
        <v>0</v>
      </c>
      <c r="K241" s="205" t="s">
        <v>22</v>
      </c>
      <c r="L241" s="62"/>
      <c r="M241" s="210" t="s">
        <v>22</v>
      </c>
      <c r="N241" s="211" t="s">
        <v>47</v>
      </c>
      <c r="O241" s="43"/>
      <c r="P241" s="212">
        <f>O241*H241</f>
        <v>0</v>
      </c>
      <c r="Q241" s="212">
        <v>8.0999999999999996E-3</v>
      </c>
      <c r="R241" s="212">
        <f>Q241*H241</f>
        <v>1.6199999999999999E-2</v>
      </c>
      <c r="S241" s="212">
        <v>0</v>
      </c>
      <c r="T241" s="213">
        <f>S241*H241</f>
        <v>0</v>
      </c>
      <c r="AR241" s="25" t="s">
        <v>154</v>
      </c>
      <c r="AT241" s="25" t="s">
        <v>149</v>
      </c>
      <c r="AU241" s="25" t="s">
        <v>85</v>
      </c>
      <c r="AY241" s="25" t="s">
        <v>146</v>
      </c>
      <c r="BE241" s="214">
        <f>IF(N241="základní",J241,0)</f>
        <v>0</v>
      </c>
      <c r="BF241" s="214">
        <f>IF(N241="snížená",J241,0)</f>
        <v>0</v>
      </c>
      <c r="BG241" s="214">
        <f>IF(N241="zákl. přenesená",J241,0)</f>
        <v>0</v>
      </c>
      <c r="BH241" s="214">
        <f>IF(N241="sníž. přenesená",J241,0)</f>
        <v>0</v>
      </c>
      <c r="BI241" s="214">
        <f>IF(N241="nulová",J241,0)</f>
        <v>0</v>
      </c>
      <c r="BJ241" s="25" t="s">
        <v>24</v>
      </c>
      <c r="BK241" s="214">
        <f>ROUND(I241*H241,2)</f>
        <v>0</v>
      </c>
      <c r="BL241" s="25" t="s">
        <v>154</v>
      </c>
      <c r="BM241" s="25" t="s">
        <v>1383</v>
      </c>
    </row>
    <row r="242" spans="2:65" s="1" customFormat="1" ht="108">
      <c r="B242" s="42"/>
      <c r="C242" s="64"/>
      <c r="D242" s="215" t="s">
        <v>166</v>
      </c>
      <c r="E242" s="64"/>
      <c r="F242" s="216" t="s">
        <v>1145</v>
      </c>
      <c r="G242" s="64"/>
      <c r="H242" s="64"/>
      <c r="I242" s="173"/>
      <c r="J242" s="64"/>
      <c r="K242" s="64"/>
      <c r="L242" s="62"/>
      <c r="M242" s="217"/>
      <c r="N242" s="43"/>
      <c r="O242" s="43"/>
      <c r="P242" s="43"/>
      <c r="Q242" s="43"/>
      <c r="R242" s="43"/>
      <c r="S242" s="43"/>
      <c r="T242" s="79"/>
      <c r="AT242" s="25" t="s">
        <v>166</v>
      </c>
      <c r="AU242" s="25" t="s">
        <v>85</v>
      </c>
    </row>
    <row r="243" spans="2:65" s="12" customFormat="1" ht="13.5">
      <c r="B243" s="218"/>
      <c r="C243" s="219"/>
      <c r="D243" s="215" t="s">
        <v>158</v>
      </c>
      <c r="E243" s="220" t="s">
        <v>22</v>
      </c>
      <c r="F243" s="221" t="s">
        <v>1301</v>
      </c>
      <c r="G243" s="219"/>
      <c r="H243" s="222" t="s">
        <v>22</v>
      </c>
      <c r="I243" s="223"/>
      <c r="J243" s="219"/>
      <c r="K243" s="219"/>
      <c r="L243" s="224"/>
      <c r="M243" s="225"/>
      <c r="N243" s="226"/>
      <c r="O243" s="226"/>
      <c r="P243" s="226"/>
      <c r="Q243" s="226"/>
      <c r="R243" s="226"/>
      <c r="S243" s="226"/>
      <c r="T243" s="227"/>
      <c r="AT243" s="228" t="s">
        <v>158</v>
      </c>
      <c r="AU243" s="228" t="s">
        <v>85</v>
      </c>
      <c r="AV243" s="12" t="s">
        <v>24</v>
      </c>
      <c r="AW243" s="12" t="s">
        <v>39</v>
      </c>
      <c r="AX243" s="12" t="s">
        <v>76</v>
      </c>
      <c r="AY243" s="228" t="s">
        <v>146</v>
      </c>
    </row>
    <row r="244" spans="2:65" s="13" customFormat="1" ht="13.5">
      <c r="B244" s="229"/>
      <c r="C244" s="230"/>
      <c r="D244" s="215" t="s">
        <v>158</v>
      </c>
      <c r="E244" s="231" t="s">
        <v>22</v>
      </c>
      <c r="F244" s="232" t="s">
        <v>1384</v>
      </c>
      <c r="G244" s="230"/>
      <c r="H244" s="233">
        <v>2</v>
      </c>
      <c r="I244" s="234"/>
      <c r="J244" s="230"/>
      <c r="K244" s="230"/>
      <c r="L244" s="235"/>
      <c r="M244" s="236"/>
      <c r="N244" s="237"/>
      <c r="O244" s="237"/>
      <c r="P244" s="237"/>
      <c r="Q244" s="237"/>
      <c r="R244" s="237"/>
      <c r="S244" s="237"/>
      <c r="T244" s="238"/>
      <c r="AT244" s="239" t="s">
        <v>158</v>
      </c>
      <c r="AU244" s="239" t="s">
        <v>85</v>
      </c>
      <c r="AV244" s="13" t="s">
        <v>85</v>
      </c>
      <c r="AW244" s="13" t="s">
        <v>39</v>
      </c>
      <c r="AX244" s="13" t="s">
        <v>24</v>
      </c>
      <c r="AY244" s="239" t="s">
        <v>146</v>
      </c>
    </row>
    <row r="245" spans="2:65" s="11" customFormat="1" ht="29.85" customHeight="1">
      <c r="B245" s="186"/>
      <c r="C245" s="187"/>
      <c r="D245" s="200" t="s">
        <v>75</v>
      </c>
      <c r="E245" s="201" t="s">
        <v>542</v>
      </c>
      <c r="F245" s="201" t="s">
        <v>543</v>
      </c>
      <c r="G245" s="187"/>
      <c r="H245" s="187"/>
      <c r="I245" s="190"/>
      <c r="J245" s="202">
        <f>BK245</f>
        <v>0</v>
      </c>
      <c r="K245" s="187"/>
      <c r="L245" s="192"/>
      <c r="M245" s="193"/>
      <c r="N245" s="194"/>
      <c r="O245" s="194"/>
      <c r="P245" s="195">
        <f>SUM(P246:P254)</f>
        <v>0</v>
      </c>
      <c r="Q245" s="194"/>
      <c r="R245" s="195">
        <f>SUM(R246:R254)</f>
        <v>0</v>
      </c>
      <c r="S245" s="194"/>
      <c r="T245" s="196">
        <f>SUM(T246:T254)</f>
        <v>0</v>
      </c>
      <c r="AR245" s="197" t="s">
        <v>24</v>
      </c>
      <c r="AT245" s="198" t="s">
        <v>75</v>
      </c>
      <c r="AU245" s="198" t="s">
        <v>24</v>
      </c>
      <c r="AY245" s="197" t="s">
        <v>146</v>
      </c>
      <c r="BK245" s="199">
        <f>SUM(BK246:BK254)</f>
        <v>0</v>
      </c>
    </row>
    <row r="246" spans="2:65" s="1" customFormat="1" ht="31.5" customHeight="1">
      <c r="B246" s="42"/>
      <c r="C246" s="203" t="s">
        <v>436</v>
      </c>
      <c r="D246" s="203" t="s">
        <v>149</v>
      </c>
      <c r="E246" s="204" t="s">
        <v>545</v>
      </c>
      <c r="F246" s="205" t="s">
        <v>546</v>
      </c>
      <c r="G246" s="206" t="s">
        <v>268</v>
      </c>
      <c r="H246" s="207">
        <v>2.08</v>
      </c>
      <c r="I246" s="208"/>
      <c r="J246" s="209">
        <f>ROUND(I246*H246,2)</f>
        <v>0</v>
      </c>
      <c r="K246" s="205" t="s">
        <v>153</v>
      </c>
      <c r="L246" s="62"/>
      <c r="M246" s="210" t="s">
        <v>22</v>
      </c>
      <c r="N246" s="211" t="s">
        <v>47</v>
      </c>
      <c r="O246" s="43"/>
      <c r="P246" s="212">
        <f>O246*H246</f>
        <v>0</v>
      </c>
      <c r="Q246" s="212">
        <v>0</v>
      </c>
      <c r="R246" s="212">
        <f>Q246*H246</f>
        <v>0</v>
      </c>
      <c r="S246" s="212">
        <v>0</v>
      </c>
      <c r="T246" s="213">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1385</v>
      </c>
    </row>
    <row r="247" spans="2:65" s="1" customFormat="1" ht="54">
      <c r="B247" s="42"/>
      <c r="C247" s="64"/>
      <c r="D247" s="215" t="s">
        <v>156</v>
      </c>
      <c r="E247" s="64"/>
      <c r="F247" s="216" t="s">
        <v>548</v>
      </c>
      <c r="G247" s="64"/>
      <c r="H247" s="64"/>
      <c r="I247" s="173"/>
      <c r="J247" s="64"/>
      <c r="K247" s="64"/>
      <c r="L247" s="62"/>
      <c r="M247" s="217"/>
      <c r="N247" s="43"/>
      <c r="O247" s="43"/>
      <c r="P247" s="43"/>
      <c r="Q247" s="43"/>
      <c r="R247" s="43"/>
      <c r="S247" s="43"/>
      <c r="T247" s="79"/>
      <c r="AT247" s="25" t="s">
        <v>156</v>
      </c>
      <c r="AU247" s="25" t="s">
        <v>85</v>
      </c>
    </row>
    <row r="248" spans="2:65" s="12" customFormat="1" ht="13.5">
      <c r="B248" s="218"/>
      <c r="C248" s="219"/>
      <c r="D248" s="215" t="s">
        <v>158</v>
      </c>
      <c r="E248" s="220" t="s">
        <v>22</v>
      </c>
      <c r="F248" s="221" t="s">
        <v>1386</v>
      </c>
      <c r="G248" s="219"/>
      <c r="H248" s="222" t="s">
        <v>22</v>
      </c>
      <c r="I248" s="223"/>
      <c r="J248" s="219"/>
      <c r="K248" s="219"/>
      <c r="L248" s="224"/>
      <c r="M248" s="225"/>
      <c r="N248" s="226"/>
      <c r="O248" s="226"/>
      <c r="P248" s="226"/>
      <c r="Q248" s="226"/>
      <c r="R248" s="226"/>
      <c r="S248" s="226"/>
      <c r="T248" s="227"/>
      <c r="AT248" s="228" t="s">
        <v>158</v>
      </c>
      <c r="AU248" s="228" t="s">
        <v>85</v>
      </c>
      <c r="AV248" s="12" t="s">
        <v>24</v>
      </c>
      <c r="AW248" s="12" t="s">
        <v>39</v>
      </c>
      <c r="AX248" s="12" t="s">
        <v>76</v>
      </c>
      <c r="AY248" s="228" t="s">
        <v>146</v>
      </c>
    </row>
    <row r="249" spans="2:65" s="13" customFormat="1" ht="13.5">
      <c r="B249" s="229"/>
      <c r="C249" s="230"/>
      <c r="D249" s="215" t="s">
        <v>158</v>
      </c>
      <c r="E249" s="231" t="s">
        <v>22</v>
      </c>
      <c r="F249" s="232" t="s">
        <v>1387</v>
      </c>
      <c r="G249" s="230"/>
      <c r="H249" s="233">
        <v>0.16</v>
      </c>
      <c r="I249" s="234"/>
      <c r="J249" s="230"/>
      <c r="K249" s="230"/>
      <c r="L249" s="235"/>
      <c r="M249" s="236"/>
      <c r="N249" s="237"/>
      <c r="O249" s="237"/>
      <c r="P249" s="237"/>
      <c r="Q249" s="237"/>
      <c r="R249" s="237"/>
      <c r="S249" s="237"/>
      <c r="T249" s="238"/>
      <c r="AT249" s="239" t="s">
        <v>158</v>
      </c>
      <c r="AU249" s="239" t="s">
        <v>85</v>
      </c>
      <c r="AV249" s="13" t="s">
        <v>85</v>
      </c>
      <c r="AW249" s="13" t="s">
        <v>39</v>
      </c>
      <c r="AX249" s="13" t="s">
        <v>76</v>
      </c>
      <c r="AY249" s="239" t="s">
        <v>146</v>
      </c>
    </row>
    <row r="250" spans="2:65" s="12" customFormat="1" ht="13.5">
      <c r="B250" s="218"/>
      <c r="C250" s="219"/>
      <c r="D250" s="215" t="s">
        <v>158</v>
      </c>
      <c r="E250" s="220" t="s">
        <v>22</v>
      </c>
      <c r="F250" s="221" t="s">
        <v>1388</v>
      </c>
      <c r="G250" s="219"/>
      <c r="H250" s="222" t="s">
        <v>22</v>
      </c>
      <c r="I250" s="223"/>
      <c r="J250" s="219"/>
      <c r="K250" s="219"/>
      <c r="L250" s="224"/>
      <c r="M250" s="225"/>
      <c r="N250" s="226"/>
      <c r="O250" s="226"/>
      <c r="P250" s="226"/>
      <c r="Q250" s="226"/>
      <c r="R250" s="226"/>
      <c r="S250" s="226"/>
      <c r="T250" s="227"/>
      <c r="AT250" s="228" t="s">
        <v>158</v>
      </c>
      <c r="AU250" s="228" t="s">
        <v>85</v>
      </c>
      <c r="AV250" s="12" t="s">
        <v>24</v>
      </c>
      <c r="AW250" s="12" t="s">
        <v>39</v>
      </c>
      <c r="AX250" s="12" t="s">
        <v>76</v>
      </c>
      <c r="AY250" s="228" t="s">
        <v>146</v>
      </c>
    </row>
    <row r="251" spans="2:65" s="13" customFormat="1" ht="13.5">
      <c r="B251" s="229"/>
      <c r="C251" s="230"/>
      <c r="D251" s="215" t="s">
        <v>158</v>
      </c>
      <c r="E251" s="231" t="s">
        <v>22</v>
      </c>
      <c r="F251" s="232" t="s">
        <v>1389</v>
      </c>
      <c r="G251" s="230"/>
      <c r="H251" s="233">
        <v>1.44</v>
      </c>
      <c r="I251" s="234"/>
      <c r="J251" s="230"/>
      <c r="K251" s="230"/>
      <c r="L251" s="235"/>
      <c r="M251" s="236"/>
      <c r="N251" s="237"/>
      <c r="O251" s="237"/>
      <c r="P251" s="237"/>
      <c r="Q251" s="237"/>
      <c r="R251" s="237"/>
      <c r="S251" s="237"/>
      <c r="T251" s="238"/>
      <c r="AT251" s="239" t="s">
        <v>158</v>
      </c>
      <c r="AU251" s="239" t="s">
        <v>85</v>
      </c>
      <c r="AV251" s="13" t="s">
        <v>85</v>
      </c>
      <c r="AW251" s="13" t="s">
        <v>39</v>
      </c>
      <c r="AX251" s="13" t="s">
        <v>76</v>
      </c>
      <c r="AY251" s="239" t="s">
        <v>146</v>
      </c>
    </row>
    <row r="252" spans="2:65" s="12" customFormat="1" ht="13.5">
      <c r="B252" s="218"/>
      <c r="C252" s="219"/>
      <c r="D252" s="215" t="s">
        <v>158</v>
      </c>
      <c r="E252" s="220" t="s">
        <v>22</v>
      </c>
      <c r="F252" s="221" t="s">
        <v>1390</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15" t="s">
        <v>158</v>
      </c>
      <c r="E253" s="231" t="s">
        <v>22</v>
      </c>
      <c r="F253" s="232" t="s">
        <v>1391</v>
      </c>
      <c r="G253" s="230"/>
      <c r="H253" s="233">
        <v>0.48</v>
      </c>
      <c r="I253" s="234"/>
      <c r="J253" s="230"/>
      <c r="K253" s="230"/>
      <c r="L253" s="235"/>
      <c r="M253" s="236"/>
      <c r="N253" s="237"/>
      <c r="O253" s="237"/>
      <c r="P253" s="237"/>
      <c r="Q253" s="237"/>
      <c r="R253" s="237"/>
      <c r="S253" s="237"/>
      <c r="T253" s="238"/>
      <c r="AT253" s="239" t="s">
        <v>158</v>
      </c>
      <c r="AU253" s="239" t="s">
        <v>85</v>
      </c>
      <c r="AV253" s="13" t="s">
        <v>85</v>
      </c>
      <c r="AW253" s="13" t="s">
        <v>39</v>
      </c>
      <c r="AX253" s="13" t="s">
        <v>76</v>
      </c>
      <c r="AY253" s="239" t="s">
        <v>146</v>
      </c>
    </row>
    <row r="254" spans="2:65" s="14" customFormat="1" ht="13.5">
      <c r="B254" s="240"/>
      <c r="C254" s="241"/>
      <c r="D254" s="215" t="s">
        <v>158</v>
      </c>
      <c r="E254" s="273" t="s">
        <v>22</v>
      </c>
      <c r="F254" s="274" t="s">
        <v>162</v>
      </c>
      <c r="G254" s="241"/>
      <c r="H254" s="275">
        <v>2.08</v>
      </c>
      <c r="I254" s="246"/>
      <c r="J254" s="241"/>
      <c r="K254" s="241"/>
      <c r="L254" s="247"/>
      <c r="M254" s="248"/>
      <c r="N254" s="249"/>
      <c r="O254" s="249"/>
      <c r="P254" s="249"/>
      <c r="Q254" s="249"/>
      <c r="R254" s="249"/>
      <c r="S254" s="249"/>
      <c r="T254" s="250"/>
      <c r="AT254" s="251" t="s">
        <v>158</v>
      </c>
      <c r="AU254" s="251" t="s">
        <v>85</v>
      </c>
      <c r="AV254" s="14" t="s">
        <v>154</v>
      </c>
      <c r="AW254" s="14" t="s">
        <v>39</v>
      </c>
      <c r="AX254" s="14" t="s">
        <v>24</v>
      </c>
      <c r="AY254" s="251" t="s">
        <v>146</v>
      </c>
    </row>
    <row r="255" spans="2:65" s="11" customFormat="1" ht="29.85" customHeight="1">
      <c r="B255" s="186"/>
      <c r="C255" s="187"/>
      <c r="D255" s="200" t="s">
        <v>75</v>
      </c>
      <c r="E255" s="201" t="s">
        <v>568</v>
      </c>
      <c r="F255" s="201" t="s">
        <v>569</v>
      </c>
      <c r="G255" s="187"/>
      <c r="H255" s="187"/>
      <c r="I255" s="190"/>
      <c r="J255" s="202">
        <f>BK255</f>
        <v>0</v>
      </c>
      <c r="K255" s="187"/>
      <c r="L255" s="192"/>
      <c r="M255" s="193"/>
      <c r="N255" s="194"/>
      <c r="O255" s="194"/>
      <c r="P255" s="195">
        <f>SUM(P256:P268)</f>
        <v>0</v>
      </c>
      <c r="Q255" s="194"/>
      <c r="R255" s="195">
        <f>SUM(R256:R268)</f>
        <v>0</v>
      </c>
      <c r="S255" s="194"/>
      <c r="T255" s="196">
        <f>SUM(T256:T268)</f>
        <v>0</v>
      </c>
      <c r="AR255" s="197" t="s">
        <v>24</v>
      </c>
      <c r="AT255" s="198" t="s">
        <v>75</v>
      </c>
      <c r="AU255" s="198" t="s">
        <v>24</v>
      </c>
      <c r="AY255" s="197" t="s">
        <v>146</v>
      </c>
      <c r="BK255" s="199">
        <f>SUM(BK256:BK268)</f>
        <v>0</v>
      </c>
    </row>
    <row r="256" spans="2:65" s="1" customFormat="1" ht="22.5" customHeight="1">
      <c r="B256" s="42"/>
      <c r="C256" s="203" t="s">
        <v>442</v>
      </c>
      <c r="D256" s="203" t="s">
        <v>149</v>
      </c>
      <c r="E256" s="204" t="s">
        <v>1153</v>
      </c>
      <c r="F256" s="205" t="s">
        <v>1154</v>
      </c>
      <c r="G256" s="206" t="s">
        <v>244</v>
      </c>
      <c r="H256" s="207">
        <v>191</v>
      </c>
      <c r="I256" s="208"/>
      <c r="J256" s="209">
        <f>ROUND(I256*H256,2)</f>
        <v>0</v>
      </c>
      <c r="K256" s="205" t="s">
        <v>153</v>
      </c>
      <c r="L256" s="62"/>
      <c r="M256" s="210" t="s">
        <v>22</v>
      </c>
      <c r="N256" s="211" t="s">
        <v>47</v>
      </c>
      <c r="O256" s="43"/>
      <c r="P256" s="212">
        <f>O256*H256</f>
        <v>0</v>
      </c>
      <c r="Q256" s="212">
        <v>0</v>
      </c>
      <c r="R256" s="212">
        <f>Q256*H256</f>
        <v>0</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1392</v>
      </c>
    </row>
    <row r="257" spans="2:65" s="12" customFormat="1" ht="13.5">
      <c r="B257" s="218"/>
      <c r="C257" s="219"/>
      <c r="D257" s="215" t="s">
        <v>158</v>
      </c>
      <c r="E257" s="220" t="s">
        <v>22</v>
      </c>
      <c r="F257" s="221" t="s">
        <v>1301</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1393</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3" customFormat="1" ht="13.5">
      <c r="B259" s="229"/>
      <c r="C259" s="230"/>
      <c r="D259" s="242" t="s">
        <v>158</v>
      </c>
      <c r="E259" s="252" t="s">
        <v>22</v>
      </c>
      <c r="F259" s="253" t="s">
        <v>1394</v>
      </c>
      <c r="G259" s="230"/>
      <c r="H259" s="254">
        <v>191</v>
      </c>
      <c r="I259" s="234"/>
      <c r="J259" s="230"/>
      <c r="K259" s="230"/>
      <c r="L259" s="235"/>
      <c r="M259" s="236"/>
      <c r="N259" s="237"/>
      <c r="O259" s="237"/>
      <c r="P259" s="237"/>
      <c r="Q259" s="237"/>
      <c r="R259" s="237"/>
      <c r="S259" s="237"/>
      <c r="T259" s="238"/>
      <c r="AT259" s="239" t="s">
        <v>158</v>
      </c>
      <c r="AU259" s="239" t="s">
        <v>85</v>
      </c>
      <c r="AV259" s="13" t="s">
        <v>85</v>
      </c>
      <c r="AW259" s="13" t="s">
        <v>39</v>
      </c>
      <c r="AX259" s="13" t="s">
        <v>24</v>
      </c>
      <c r="AY259" s="239" t="s">
        <v>146</v>
      </c>
    </row>
    <row r="260" spans="2:65" s="1" customFormat="1" ht="22.5" customHeight="1">
      <c r="B260" s="42"/>
      <c r="C260" s="203" t="s">
        <v>448</v>
      </c>
      <c r="D260" s="203" t="s">
        <v>149</v>
      </c>
      <c r="E260" s="204" t="s">
        <v>1161</v>
      </c>
      <c r="F260" s="205" t="s">
        <v>1162</v>
      </c>
      <c r="G260" s="206" t="s">
        <v>244</v>
      </c>
      <c r="H260" s="207">
        <v>229.2</v>
      </c>
      <c r="I260" s="208"/>
      <c r="J260" s="209">
        <f>ROUND(I260*H260,2)</f>
        <v>0</v>
      </c>
      <c r="K260" s="205" t="s">
        <v>22</v>
      </c>
      <c r="L260" s="62"/>
      <c r="M260" s="210" t="s">
        <v>22</v>
      </c>
      <c r="N260" s="211" t="s">
        <v>47</v>
      </c>
      <c r="O260" s="43"/>
      <c r="P260" s="212">
        <f>O260*H260</f>
        <v>0</v>
      </c>
      <c r="Q260" s="212">
        <v>0</v>
      </c>
      <c r="R260" s="212">
        <f>Q260*H260</f>
        <v>0</v>
      </c>
      <c r="S260" s="212">
        <v>0</v>
      </c>
      <c r="T260" s="213">
        <f>S260*H260</f>
        <v>0</v>
      </c>
      <c r="AR260" s="25" t="s">
        <v>154</v>
      </c>
      <c r="AT260" s="25" t="s">
        <v>149</v>
      </c>
      <c r="AU260" s="25" t="s">
        <v>85</v>
      </c>
      <c r="AY260" s="25" t="s">
        <v>146</v>
      </c>
      <c r="BE260" s="214">
        <f>IF(N260="základní",J260,0)</f>
        <v>0</v>
      </c>
      <c r="BF260" s="214">
        <f>IF(N260="snížená",J260,0)</f>
        <v>0</v>
      </c>
      <c r="BG260" s="214">
        <f>IF(N260="zákl. přenesená",J260,0)</f>
        <v>0</v>
      </c>
      <c r="BH260" s="214">
        <f>IF(N260="sníž. přenesená",J260,0)</f>
        <v>0</v>
      </c>
      <c r="BI260" s="214">
        <f>IF(N260="nulová",J260,0)</f>
        <v>0</v>
      </c>
      <c r="BJ260" s="25" t="s">
        <v>24</v>
      </c>
      <c r="BK260" s="214">
        <f>ROUND(I260*H260,2)</f>
        <v>0</v>
      </c>
      <c r="BL260" s="25" t="s">
        <v>154</v>
      </c>
      <c r="BM260" s="25" t="s">
        <v>1395</v>
      </c>
    </row>
    <row r="261" spans="2:65" s="12" customFormat="1" ht="13.5">
      <c r="B261" s="218"/>
      <c r="C261" s="219"/>
      <c r="D261" s="215" t="s">
        <v>158</v>
      </c>
      <c r="E261" s="220" t="s">
        <v>22</v>
      </c>
      <c r="F261" s="221" t="s">
        <v>1301</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2" customFormat="1" ht="13.5">
      <c r="B262" s="218"/>
      <c r="C262" s="219"/>
      <c r="D262" s="215" t="s">
        <v>158</v>
      </c>
      <c r="E262" s="220" t="s">
        <v>22</v>
      </c>
      <c r="F262" s="221" t="s">
        <v>1393</v>
      </c>
      <c r="G262" s="219"/>
      <c r="H262" s="222" t="s">
        <v>22</v>
      </c>
      <c r="I262" s="223"/>
      <c r="J262" s="219"/>
      <c r="K262" s="219"/>
      <c r="L262" s="224"/>
      <c r="M262" s="225"/>
      <c r="N262" s="226"/>
      <c r="O262" s="226"/>
      <c r="P262" s="226"/>
      <c r="Q262" s="226"/>
      <c r="R262" s="226"/>
      <c r="S262" s="226"/>
      <c r="T262" s="227"/>
      <c r="AT262" s="228" t="s">
        <v>158</v>
      </c>
      <c r="AU262" s="228" t="s">
        <v>85</v>
      </c>
      <c r="AV262" s="12" t="s">
        <v>24</v>
      </c>
      <c r="AW262" s="12" t="s">
        <v>39</v>
      </c>
      <c r="AX262" s="12" t="s">
        <v>76</v>
      </c>
      <c r="AY262" s="228" t="s">
        <v>146</v>
      </c>
    </row>
    <row r="263" spans="2:65" s="13" customFormat="1" ht="13.5">
      <c r="B263" s="229"/>
      <c r="C263" s="230"/>
      <c r="D263" s="242" t="s">
        <v>158</v>
      </c>
      <c r="E263" s="252" t="s">
        <v>22</v>
      </c>
      <c r="F263" s="253" t="s">
        <v>1396</v>
      </c>
      <c r="G263" s="230"/>
      <c r="H263" s="254">
        <v>229.2</v>
      </c>
      <c r="I263" s="234"/>
      <c r="J263" s="230"/>
      <c r="K263" s="230"/>
      <c r="L263" s="235"/>
      <c r="M263" s="236"/>
      <c r="N263" s="237"/>
      <c r="O263" s="237"/>
      <c r="P263" s="237"/>
      <c r="Q263" s="237"/>
      <c r="R263" s="237"/>
      <c r="S263" s="237"/>
      <c r="T263" s="238"/>
      <c r="AT263" s="239" t="s">
        <v>158</v>
      </c>
      <c r="AU263" s="239" t="s">
        <v>85</v>
      </c>
      <c r="AV263" s="13" t="s">
        <v>85</v>
      </c>
      <c r="AW263" s="13" t="s">
        <v>39</v>
      </c>
      <c r="AX263" s="13" t="s">
        <v>24</v>
      </c>
      <c r="AY263" s="239" t="s">
        <v>146</v>
      </c>
    </row>
    <row r="264" spans="2:65" s="1" customFormat="1" ht="31.5" customHeight="1">
      <c r="B264" s="42"/>
      <c r="C264" s="203" t="s">
        <v>454</v>
      </c>
      <c r="D264" s="203" t="s">
        <v>149</v>
      </c>
      <c r="E264" s="204" t="s">
        <v>1397</v>
      </c>
      <c r="F264" s="205" t="s">
        <v>1398</v>
      </c>
      <c r="G264" s="206" t="s">
        <v>244</v>
      </c>
      <c r="H264" s="207">
        <v>191</v>
      </c>
      <c r="I264" s="208"/>
      <c r="J264" s="209">
        <f>ROUND(I264*H264,2)</f>
        <v>0</v>
      </c>
      <c r="K264" s="205" t="s">
        <v>153</v>
      </c>
      <c r="L264" s="62"/>
      <c r="M264" s="210" t="s">
        <v>22</v>
      </c>
      <c r="N264" s="211" t="s">
        <v>47</v>
      </c>
      <c r="O264" s="43"/>
      <c r="P264" s="212">
        <f>O264*H264</f>
        <v>0</v>
      </c>
      <c r="Q264" s="212">
        <v>0</v>
      </c>
      <c r="R264" s="212">
        <f>Q264*H264</f>
        <v>0</v>
      </c>
      <c r="S264" s="212">
        <v>0</v>
      </c>
      <c r="T264" s="213">
        <f>S264*H264</f>
        <v>0</v>
      </c>
      <c r="AR264" s="25" t="s">
        <v>154</v>
      </c>
      <c r="AT264" s="25" t="s">
        <v>149</v>
      </c>
      <c r="AU264" s="25" t="s">
        <v>85</v>
      </c>
      <c r="AY264" s="25" t="s">
        <v>146</v>
      </c>
      <c r="BE264" s="214">
        <f>IF(N264="základní",J264,0)</f>
        <v>0</v>
      </c>
      <c r="BF264" s="214">
        <f>IF(N264="snížená",J264,0)</f>
        <v>0</v>
      </c>
      <c r="BG264" s="214">
        <f>IF(N264="zákl. přenesená",J264,0)</f>
        <v>0</v>
      </c>
      <c r="BH264" s="214">
        <f>IF(N264="sníž. přenesená",J264,0)</f>
        <v>0</v>
      </c>
      <c r="BI264" s="214">
        <f>IF(N264="nulová",J264,0)</f>
        <v>0</v>
      </c>
      <c r="BJ264" s="25" t="s">
        <v>24</v>
      </c>
      <c r="BK264" s="214">
        <f>ROUND(I264*H264,2)</f>
        <v>0</v>
      </c>
      <c r="BL264" s="25" t="s">
        <v>154</v>
      </c>
      <c r="BM264" s="25" t="s">
        <v>1399</v>
      </c>
    </row>
    <row r="265" spans="2:65" s="1" customFormat="1" ht="94.5">
      <c r="B265" s="42"/>
      <c r="C265" s="64"/>
      <c r="D265" s="215" t="s">
        <v>156</v>
      </c>
      <c r="E265" s="64"/>
      <c r="F265" s="216" t="s">
        <v>1400</v>
      </c>
      <c r="G265" s="64"/>
      <c r="H265" s="64"/>
      <c r="I265" s="173"/>
      <c r="J265" s="64"/>
      <c r="K265" s="64"/>
      <c r="L265" s="62"/>
      <c r="M265" s="217"/>
      <c r="N265" s="43"/>
      <c r="O265" s="43"/>
      <c r="P265" s="43"/>
      <c r="Q265" s="43"/>
      <c r="R265" s="43"/>
      <c r="S265" s="43"/>
      <c r="T265" s="79"/>
      <c r="AT265" s="25" t="s">
        <v>156</v>
      </c>
      <c r="AU265" s="25" t="s">
        <v>85</v>
      </c>
    </row>
    <row r="266" spans="2:65" s="12" customFormat="1" ht="13.5">
      <c r="B266" s="218"/>
      <c r="C266" s="219"/>
      <c r="D266" s="215" t="s">
        <v>158</v>
      </c>
      <c r="E266" s="220" t="s">
        <v>22</v>
      </c>
      <c r="F266" s="221" t="s">
        <v>1301</v>
      </c>
      <c r="G266" s="219"/>
      <c r="H266" s="222" t="s">
        <v>22</v>
      </c>
      <c r="I266" s="223"/>
      <c r="J266" s="219"/>
      <c r="K266" s="219"/>
      <c r="L266" s="224"/>
      <c r="M266" s="225"/>
      <c r="N266" s="226"/>
      <c r="O266" s="226"/>
      <c r="P266" s="226"/>
      <c r="Q266" s="226"/>
      <c r="R266" s="226"/>
      <c r="S266" s="226"/>
      <c r="T266" s="227"/>
      <c r="AT266" s="228" t="s">
        <v>158</v>
      </c>
      <c r="AU266" s="228" t="s">
        <v>85</v>
      </c>
      <c r="AV266" s="12" t="s">
        <v>24</v>
      </c>
      <c r="AW266" s="12" t="s">
        <v>39</v>
      </c>
      <c r="AX266" s="12" t="s">
        <v>76</v>
      </c>
      <c r="AY266" s="228" t="s">
        <v>146</v>
      </c>
    </row>
    <row r="267" spans="2:65" s="12" customFormat="1" ht="13.5">
      <c r="B267" s="218"/>
      <c r="C267" s="219"/>
      <c r="D267" s="215" t="s">
        <v>158</v>
      </c>
      <c r="E267" s="220" t="s">
        <v>22</v>
      </c>
      <c r="F267" s="221" t="s">
        <v>1393</v>
      </c>
      <c r="G267" s="219"/>
      <c r="H267" s="222" t="s">
        <v>22</v>
      </c>
      <c r="I267" s="223"/>
      <c r="J267" s="219"/>
      <c r="K267" s="219"/>
      <c r="L267" s="224"/>
      <c r="M267" s="225"/>
      <c r="N267" s="226"/>
      <c r="O267" s="226"/>
      <c r="P267" s="226"/>
      <c r="Q267" s="226"/>
      <c r="R267" s="226"/>
      <c r="S267" s="226"/>
      <c r="T267" s="227"/>
      <c r="AT267" s="228" t="s">
        <v>158</v>
      </c>
      <c r="AU267" s="228" t="s">
        <v>85</v>
      </c>
      <c r="AV267" s="12" t="s">
        <v>24</v>
      </c>
      <c r="AW267" s="12" t="s">
        <v>39</v>
      </c>
      <c r="AX267" s="12" t="s">
        <v>76</v>
      </c>
      <c r="AY267" s="228" t="s">
        <v>146</v>
      </c>
    </row>
    <row r="268" spans="2:65" s="13" customFormat="1" ht="13.5">
      <c r="B268" s="229"/>
      <c r="C268" s="230"/>
      <c r="D268" s="215" t="s">
        <v>158</v>
      </c>
      <c r="E268" s="231" t="s">
        <v>22</v>
      </c>
      <c r="F268" s="232" t="s">
        <v>1394</v>
      </c>
      <c r="G268" s="230"/>
      <c r="H268" s="233">
        <v>191</v>
      </c>
      <c r="I268" s="234"/>
      <c r="J268" s="230"/>
      <c r="K268" s="230"/>
      <c r="L268" s="235"/>
      <c r="M268" s="236"/>
      <c r="N268" s="237"/>
      <c r="O268" s="237"/>
      <c r="P268" s="237"/>
      <c r="Q268" s="237"/>
      <c r="R268" s="237"/>
      <c r="S268" s="237"/>
      <c r="T268" s="238"/>
      <c r="AT268" s="239" t="s">
        <v>158</v>
      </c>
      <c r="AU268" s="239" t="s">
        <v>85</v>
      </c>
      <c r="AV268" s="13" t="s">
        <v>85</v>
      </c>
      <c r="AW268" s="13" t="s">
        <v>39</v>
      </c>
      <c r="AX268" s="13" t="s">
        <v>24</v>
      </c>
      <c r="AY268" s="239" t="s">
        <v>146</v>
      </c>
    </row>
    <row r="269" spans="2:65" s="11" customFormat="1" ht="29.85" customHeight="1">
      <c r="B269" s="186"/>
      <c r="C269" s="187"/>
      <c r="D269" s="200" t="s">
        <v>75</v>
      </c>
      <c r="E269" s="201" t="s">
        <v>574</v>
      </c>
      <c r="F269" s="201" t="s">
        <v>575</v>
      </c>
      <c r="G269" s="187"/>
      <c r="H269" s="187"/>
      <c r="I269" s="190"/>
      <c r="J269" s="202">
        <f>BK269</f>
        <v>0</v>
      </c>
      <c r="K269" s="187"/>
      <c r="L269" s="192"/>
      <c r="M269" s="193"/>
      <c r="N269" s="194"/>
      <c r="O269" s="194"/>
      <c r="P269" s="195">
        <f>SUM(P270:P279)</f>
        <v>0</v>
      </c>
      <c r="Q269" s="194"/>
      <c r="R269" s="195">
        <f>SUM(R270:R279)</f>
        <v>41.897760000000005</v>
      </c>
      <c r="S269" s="194"/>
      <c r="T269" s="196">
        <f>SUM(T270:T279)</f>
        <v>0</v>
      </c>
      <c r="AR269" s="197" t="s">
        <v>24</v>
      </c>
      <c r="AT269" s="198" t="s">
        <v>75</v>
      </c>
      <c r="AU269" s="198" t="s">
        <v>24</v>
      </c>
      <c r="AY269" s="197" t="s">
        <v>146</v>
      </c>
      <c r="BK269" s="199">
        <f>SUM(BK270:BK279)</f>
        <v>0</v>
      </c>
    </row>
    <row r="270" spans="2:65" s="1" customFormat="1" ht="44.25" customHeight="1">
      <c r="B270" s="42"/>
      <c r="C270" s="203" t="s">
        <v>461</v>
      </c>
      <c r="D270" s="203" t="s">
        <v>149</v>
      </c>
      <c r="E270" s="204" t="s">
        <v>1401</v>
      </c>
      <c r="F270" s="205" t="s">
        <v>1402</v>
      </c>
      <c r="G270" s="206" t="s">
        <v>244</v>
      </c>
      <c r="H270" s="207">
        <v>191</v>
      </c>
      <c r="I270" s="208"/>
      <c r="J270" s="209">
        <f>ROUND(I270*H270,2)</f>
        <v>0</v>
      </c>
      <c r="K270" s="205" t="s">
        <v>153</v>
      </c>
      <c r="L270" s="62"/>
      <c r="M270" s="210" t="s">
        <v>22</v>
      </c>
      <c r="N270" s="211" t="s">
        <v>47</v>
      </c>
      <c r="O270" s="43"/>
      <c r="P270" s="212">
        <f>O270*H270</f>
        <v>0</v>
      </c>
      <c r="Q270" s="212">
        <v>0.19536000000000001</v>
      </c>
      <c r="R270" s="212">
        <f>Q270*H270</f>
        <v>37.313760000000002</v>
      </c>
      <c r="S270" s="212">
        <v>0</v>
      </c>
      <c r="T270" s="213">
        <f>S270*H270</f>
        <v>0</v>
      </c>
      <c r="AR270" s="25" t="s">
        <v>154</v>
      </c>
      <c r="AT270" s="25" t="s">
        <v>149</v>
      </c>
      <c r="AU270" s="25" t="s">
        <v>85</v>
      </c>
      <c r="AY270" s="25" t="s">
        <v>146</v>
      </c>
      <c r="BE270" s="214">
        <f>IF(N270="základní",J270,0)</f>
        <v>0</v>
      </c>
      <c r="BF270" s="214">
        <f>IF(N270="snížená",J270,0)</f>
        <v>0</v>
      </c>
      <c r="BG270" s="214">
        <f>IF(N270="zákl. přenesená",J270,0)</f>
        <v>0</v>
      </c>
      <c r="BH270" s="214">
        <f>IF(N270="sníž. přenesená",J270,0)</f>
        <v>0</v>
      </c>
      <c r="BI270" s="214">
        <f>IF(N270="nulová",J270,0)</f>
        <v>0</v>
      </c>
      <c r="BJ270" s="25" t="s">
        <v>24</v>
      </c>
      <c r="BK270" s="214">
        <f>ROUND(I270*H270,2)</f>
        <v>0</v>
      </c>
      <c r="BL270" s="25" t="s">
        <v>154</v>
      </c>
      <c r="BM270" s="25" t="s">
        <v>1403</v>
      </c>
    </row>
    <row r="271" spans="2:65" s="1" customFormat="1" ht="148.5">
      <c r="B271" s="42"/>
      <c r="C271" s="64"/>
      <c r="D271" s="215" t="s">
        <v>156</v>
      </c>
      <c r="E271" s="64"/>
      <c r="F271" s="216" t="s">
        <v>580</v>
      </c>
      <c r="G271" s="64"/>
      <c r="H271" s="64"/>
      <c r="I271" s="173"/>
      <c r="J271" s="64"/>
      <c r="K271" s="64"/>
      <c r="L271" s="62"/>
      <c r="M271" s="217"/>
      <c r="N271" s="43"/>
      <c r="O271" s="43"/>
      <c r="P271" s="43"/>
      <c r="Q271" s="43"/>
      <c r="R271" s="43"/>
      <c r="S271" s="43"/>
      <c r="T271" s="79"/>
      <c r="AT271" s="25" t="s">
        <v>156</v>
      </c>
      <c r="AU271" s="25" t="s">
        <v>85</v>
      </c>
    </row>
    <row r="272" spans="2:65" s="12" customFormat="1" ht="13.5">
      <c r="B272" s="218"/>
      <c r="C272" s="219"/>
      <c r="D272" s="215" t="s">
        <v>158</v>
      </c>
      <c r="E272" s="220" t="s">
        <v>22</v>
      </c>
      <c r="F272" s="221" t="s">
        <v>1301</v>
      </c>
      <c r="G272" s="219"/>
      <c r="H272" s="222" t="s">
        <v>22</v>
      </c>
      <c r="I272" s="223"/>
      <c r="J272" s="219"/>
      <c r="K272" s="219"/>
      <c r="L272" s="224"/>
      <c r="M272" s="225"/>
      <c r="N272" s="226"/>
      <c r="O272" s="226"/>
      <c r="P272" s="226"/>
      <c r="Q272" s="226"/>
      <c r="R272" s="226"/>
      <c r="S272" s="226"/>
      <c r="T272" s="227"/>
      <c r="AT272" s="228" t="s">
        <v>158</v>
      </c>
      <c r="AU272" s="228" t="s">
        <v>85</v>
      </c>
      <c r="AV272" s="12" t="s">
        <v>24</v>
      </c>
      <c r="AW272" s="12" t="s">
        <v>39</v>
      </c>
      <c r="AX272" s="12" t="s">
        <v>76</v>
      </c>
      <c r="AY272" s="228" t="s">
        <v>146</v>
      </c>
    </row>
    <row r="273" spans="2:65" s="12" customFormat="1" ht="13.5">
      <c r="B273" s="218"/>
      <c r="C273" s="219"/>
      <c r="D273" s="215" t="s">
        <v>158</v>
      </c>
      <c r="E273" s="220" t="s">
        <v>22</v>
      </c>
      <c r="F273" s="221" t="s">
        <v>1393</v>
      </c>
      <c r="G273" s="219"/>
      <c r="H273" s="222" t="s">
        <v>22</v>
      </c>
      <c r="I273" s="223"/>
      <c r="J273" s="219"/>
      <c r="K273" s="219"/>
      <c r="L273" s="224"/>
      <c r="M273" s="225"/>
      <c r="N273" s="226"/>
      <c r="O273" s="226"/>
      <c r="P273" s="226"/>
      <c r="Q273" s="226"/>
      <c r="R273" s="226"/>
      <c r="S273" s="226"/>
      <c r="T273" s="227"/>
      <c r="AT273" s="228" t="s">
        <v>158</v>
      </c>
      <c r="AU273" s="228" t="s">
        <v>85</v>
      </c>
      <c r="AV273" s="12" t="s">
        <v>24</v>
      </c>
      <c r="AW273" s="12" t="s">
        <v>39</v>
      </c>
      <c r="AX273" s="12" t="s">
        <v>76</v>
      </c>
      <c r="AY273" s="228" t="s">
        <v>146</v>
      </c>
    </row>
    <row r="274" spans="2:65" s="13" customFormat="1" ht="13.5">
      <c r="B274" s="229"/>
      <c r="C274" s="230"/>
      <c r="D274" s="242" t="s">
        <v>158</v>
      </c>
      <c r="E274" s="252" t="s">
        <v>22</v>
      </c>
      <c r="F274" s="253" t="s">
        <v>1394</v>
      </c>
      <c r="G274" s="230"/>
      <c r="H274" s="254">
        <v>191</v>
      </c>
      <c r="I274" s="234"/>
      <c r="J274" s="230"/>
      <c r="K274" s="230"/>
      <c r="L274" s="235"/>
      <c r="M274" s="236"/>
      <c r="N274" s="237"/>
      <c r="O274" s="237"/>
      <c r="P274" s="237"/>
      <c r="Q274" s="237"/>
      <c r="R274" s="237"/>
      <c r="S274" s="237"/>
      <c r="T274" s="238"/>
      <c r="AT274" s="239" t="s">
        <v>158</v>
      </c>
      <c r="AU274" s="239" t="s">
        <v>85</v>
      </c>
      <c r="AV274" s="13" t="s">
        <v>85</v>
      </c>
      <c r="AW274" s="13" t="s">
        <v>39</v>
      </c>
      <c r="AX274" s="13" t="s">
        <v>24</v>
      </c>
      <c r="AY274" s="239" t="s">
        <v>146</v>
      </c>
    </row>
    <row r="275" spans="2:65" s="1" customFormat="1" ht="22.5" customHeight="1">
      <c r="B275" s="42"/>
      <c r="C275" s="263" t="s">
        <v>690</v>
      </c>
      <c r="D275" s="263" t="s">
        <v>411</v>
      </c>
      <c r="E275" s="264" t="s">
        <v>1172</v>
      </c>
      <c r="F275" s="265" t="s">
        <v>1173</v>
      </c>
      <c r="G275" s="266" t="s">
        <v>264</v>
      </c>
      <c r="H275" s="267">
        <v>4.5839999999999996</v>
      </c>
      <c r="I275" s="268"/>
      <c r="J275" s="269">
        <f>ROUND(I275*H275,2)</f>
        <v>0</v>
      </c>
      <c r="K275" s="265" t="s">
        <v>22</v>
      </c>
      <c r="L275" s="270"/>
      <c r="M275" s="271" t="s">
        <v>22</v>
      </c>
      <c r="N275" s="272" t="s">
        <v>47</v>
      </c>
      <c r="O275" s="43"/>
      <c r="P275" s="212">
        <f>O275*H275</f>
        <v>0</v>
      </c>
      <c r="Q275" s="212">
        <v>1</v>
      </c>
      <c r="R275" s="212">
        <f>Q275*H275</f>
        <v>4.5839999999999996</v>
      </c>
      <c r="S275" s="212">
        <v>0</v>
      </c>
      <c r="T275" s="213">
        <f>S275*H275</f>
        <v>0</v>
      </c>
      <c r="AR275" s="25" t="s">
        <v>193</v>
      </c>
      <c r="AT275" s="25" t="s">
        <v>411</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1404</v>
      </c>
    </row>
    <row r="276" spans="2:65" s="1" customFormat="1" ht="54">
      <c r="B276" s="42"/>
      <c r="C276" s="64"/>
      <c r="D276" s="215" t="s">
        <v>166</v>
      </c>
      <c r="E276" s="64"/>
      <c r="F276" s="216" t="s">
        <v>1175</v>
      </c>
      <c r="G276" s="64"/>
      <c r="H276" s="64"/>
      <c r="I276" s="173"/>
      <c r="J276" s="64"/>
      <c r="K276" s="64"/>
      <c r="L276" s="62"/>
      <c r="M276" s="217"/>
      <c r="N276" s="43"/>
      <c r="O276" s="43"/>
      <c r="P276" s="43"/>
      <c r="Q276" s="43"/>
      <c r="R276" s="43"/>
      <c r="S276" s="43"/>
      <c r="T276" s="79"/>
      <c r="AT276" s="25" t="s">
        <v>166</v>
      </c>
      <c r="AU276" s="25" t="s">
        <v>85</v>
      </c>
    </row>
    <row r="277" spans="2:65" s="12" customFormat="1" ht="13.5">
      <c r="B277" s="218"/>
      <c r="C277" s="219"/>
      <c r="D277" s="215" t="s">
        <v>158</v>
      </c>
      <c r="E277" s="220" t="s">
        <v>22</v>
      </c>
      <c r="F277" s="221" t="s">
        <v>589</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2" customFormat="1" ht="13.5">
      <c r="B278" s="218"/>
      <c r="C278" s="219"/>
      <c r="D278" s="215" t="s">
        <v>158</v>
      </c>
      <c r="E278" s="220" t="s">
        <v>22</v>
      </c>
      <c r="F278" s="221" t="s">
        <v>1405</v>
      </c>
      <c r="G278" s="219"/>
      <c r="H278" s="222" t="s">
        <v>22</v>
      </c>
      <c r="I278" s="223"/>
      <c r="J278" s="219"/>
      <c r="K278" s="219"/>
      <c r="L278" s="224"/>
      <c r="M278" s="225"/>
      <c r="N278" s="226"/>
      <c r="O278" s="226"/>
      <c r="P278" s="226"/>
      <c r="Q278" s="226"/>
      <c r="R278" s="226"/>
      <c r="S278" s="226"/>
      <c r="T278" s="227"/>
      <c r="AT278" s="228" t="s">
        <v>158</v>
      </c>
      <c r="AU278" s="228" t="s">
        <v>85</v>
      </c>
      <c r="AV278" s="12" t="s">
        <v>24</v>
      </c>
      <c r="AW278" s="12" t="s">
        <v>39</v>
      </c>
      <c r="AX278" s="12" t="s">
        <v>76</v>
      </c>
      <c r="AY278" s="228" t="s">
        <v>146</v>
      </c>
    </row>
    <row r="279" spans="2:65" s="13" customFormat="1" ht="13.5">
      <c r="B279" s="229"/>
      <c r="C279" s="230"/>
      <c r="D279" s="215" t="s">
        <v>158</v>
      </c>
      <c r="E279" s="231" t="s">
        <v>22</v>
      </c>
      <c r="F279" s="232" t="s">
        <v>1406</v>
      </c>
      <c r="G279" s="230"/>
      <c r="H279" s="233">
        <v>4.5839999999999996</v>
      </c>
      <c r="I279" s="234"/>
      <c r="J279" s="230"/>
      <c r="K279" s="230"/>
      <c r="L279" s="235"/>
      <c r="M279" s="236"/>
      <c r="N279" s="237"/>
      <c r="O279" s="237"/>
      <c r="P279" s="237"/>
      <c r="Q279" s="237"/>
      <c r="R279" s="237"/>
      <c r="S279" s="237"/>
      <c r="T279" s="238"/>
      <c r="AT279" s="239" t="s">
        <v>158</v>
      </c>
      <c r="AU279" s="239" t="s">
        <v>85</v>
      </c>
      <c r="AV279" s="13" t="s">
        <v>85</v>
      </c>
      <c r="AW279" s="13" t="s">
        <v>39</v>
      </c>
      <c r="AX279" s="13" t="s">
        <v>24</v>
      </c>
      <c r="AY279" s="239" t="s">
        <v>146</v>
      </c>
    </row>
    <row r="280" spans="2:65" s="11" customFormat="1" ht="29.85" customHeight="1">
      <c r="B280" s="186"/>
      <c r="C280" s="187"/>
      <c r="D280" s="200" t="s">
        <v>75</v>
      </c>
      <c r="E280" s="201" t="s">
        <v>629</v>
      </c>
      <c r="F280" s="201" t="s">
        <v>630</v>
      </c>
      <c r="G280" s="187"/>
      <c r="H280" s="187"/>
      <c r="I280" s="190"/>
      <c r="J280" s="202">
        <f>BK280</f>
        <v>0</v>
      </c>
      <c r="K280" s="187"/>
      <c r="L280" s="192"/>
      <c r="M280" s="193"/>
      <c r="N280" s="194"/>
      <c r="O280" s="194"/>
      <c r="P280" s="195">
        <f>SUM(P281:P288)</f>
        <v>0</v>
      </c>
      <c r="Q280" s="194"/>
      <c r="R280" s="195">
        <f>SUM(R281:R288)</f>
        <v>6.1086000000000001E-2</v>
      </c>
      <c r="S280" s="194"/>
      <c r="T280" s="196">
        <f>SUM(T281:T288)</f>
        <v>0</v>
      </c>
      <c r="AR280" s="197" t="s">
        <v>24</v>
      </c>
      <c r="AT280" s="198" t="s">
        <v>75</v>
      </c>
      <c r="AU280" s="198" t="s">
        <v>24</v>
      </c>
      <c r="AY280" s="197" t="s">
        <v>146</v>
      </c>
      <c r="BK280" s="199">
        <f>SUM(BK281:BK288)</f>
        <v>0</v>
      </c>
    </row>
    <row r="281" spans="2:65" s="1" customFormat="1" ht="31.5" customHeight="1">
      <c r="B281" s="42"/>
      <c r="C281" s="203" t="s">
        <v>473</v>
      </c>
      <c r="D281" s="203" t="s">
        <v>149</v>
      </c>
      <c r="E281" s="204" t="s">
        <v>1407</v>
      </c>
      <c r="F281" s="205" t="s">
        <v>1408</v>
      </c>
      <c r="G281" s="206" t="s">
        <v>527</v>
      </c>
      <c r="H281" s="207">
        <v>18</v>
      </c>
      <c r="I281" s="208"/>
      <c r="J281" s="209">
        <f>ROUND(I281*H281,2)</f>
        <v>0</v>
      </c>
      <c r="K281" s="205" t="s">
        <v>153</v>
      </c>
      <c r="L281" s="62"/>
      <c r="M281" s="210" t="s">
        <v>22</v>
      </c>
      <c r="N281" s="211" t="s">
        <v>47</v>
      </c>
      <c r="O281" s="43"/>
      <c r="P281" s="212">
        <f>O281*H281</f>
        <v>0</v>
      </c>
      <c r="Q281" s="212">
        <v>2.5000000000000001E-3</v>
      </c>
      <c r="R281" s="212">
        <f>Q281*H281</f>
        <v>4.4999999999999998E-2</v>
      </c>
      <c r="S281" s="212">
        <v>0</v>
      </c>
      <c r="T281" s="213">
        <f>S281*H281</f>
        <v>0</v>
      </c>
      <c r="AR281" s="25" t="s">
        <v>154</v>
      </c>
      <c r="AT281" s="25" t="s">
        <v>149</v>
      </c>
      <c r="AU281" s="25" t="s">
        <v>85</v>
      </c>
      <c r="AY281" s="25" t="s">
        <v>146</v>
      </c>
      <c r="BE281" s="214">
        <f>IF(N281="základní",J281,0)</f>
        <v>0</v>
      </c>
      <c r="BF281" s="214">
        <f>IF(N281="snížená",J281,0)</f>
        <v>0</v>
      </c>
      <c r="BG281" s="214">
        <f>IF(N281="zákl. přenesená",J281,0)</f>
        <v>0</v>
      </c>
      <c r="BH281" s="214">
        <f>IF(N281="sníž. přenesená",J281,0)</f>
        <v>0</v>
      </c>
      <c r="BI281" s="214">
        <f>IF(N281="nulová",J281,0)</f>
        <v>0</v>
      </c>
      <c r="BJ281" s="25" t="s">
        <v>24</v>
      </c>
      <c r="BK281" s="214">
        <f>ROUND(I281*H281,2)</f>
        <v>0</v>
      </c>
      <c r="BL281" s="25" t="s">
        <v>154</v>
      </c>
      <c r="BM281" s="25" t="s">
        <v>1409</v>
      </c>
    </row>
    <row r="282" spans="2:65" s="1" customFormat="1" ht="108">
      <c r="B282" s="42"/>
      <c r="C282" s="64"/>
      <c r="D282" s="215" t="s">
        <v>156</v>
      </c>
      <c r="E282" s="64"/>
      <c r="F282" s="216" t="s">
        <v>635</v>
      </c>
      <c r="G282" s="64"/>
      <c r="H282" s="64"/>
      <c r="I282" s="173"/>
      <c r="J282" s="64"/>
      <c r="K282" s="64"/>
      <c r="L282" s="62"/>
      <c r="M282" s="217"/>
      <c r="N282" s="43"/>
      <c r="O282" s="43"/>
      <c r="P282" s="43"/>
      <c r="Q282" s="43"/>
      <c r="R282" s="43"/>
      <c r="S282" s="43"/>
      <c r="T282" s="79"/>
      <c r="AT282" s="25" t="s">
        <v>156</v>
      </c>
      <c r="AU282" s="25" t="s">
        <v>85</v>
      </c>
    </row>
    <row r="283" spans="2:65" s="12" customFormat="1" ht="13.5">
      <c r="B283" s="218"/>
      <c r="C283" s="219"/>
      <c r="D283" s="215" t="s">
        <v>158</v>
      </c>
      <c r="E283" s="220" t="s">
        <v>22</v>
      </c>
      <c r="F283" s="221" t="s">
        <v>1301</v>
      </c>
      <c r="G283" s="219"/>
      <c r="H283" s="222" t="s">
        <v>22</v>
      </c>
      <c r="I283" s="223"/>
      <c r="J283" s="219"/>
      <c r="K283" s="219"/>
      <c r="L283" s="224"/>
      <c r="M283" s="225"/>
      <c r="N283" s="226"/>
      <c r="O283" s="226"/>
      <c r="P283" s="226"/>
      <c r="Q283" s="226"/>
      <c r="R283" s="226"/>
      <c r="S283" s="226"/>
      <c r="T283" s="227"/>
      <c r="AT283" s="228" t="s">
        <v>158</v>
      </c>
      <c r="AU283" s="228" t="s">
        <v>85</v>
      </c>
      <c r="AV283" s="12" t="s">
        <v>24</v>
      </c>
      <c r="AW283" s="12" t="s">
        <v>39</v>
      </c>
      <c r="AX283" s="12" t="s">
        <v>76</v>
      </c>
      <c r="AY283" s="228" t="s">
        <v>146</v>
      </c>
    </row>
    <row r="284" spans="2:65" s="13" customFormat="1" ht="13.5">
      <c r="B284" s="229"/>
      <c r="C284" s="230"/>
      <c r="D284" s="242" t="s">
        <v>158</v>
      </c>
      <c r="E284" s="252" t="s">
        <v>22</v>
      </c>
      <c r="F284" s="253" t="s">
        <v>1410</v>
      </c>
      <c r="G284" s="230"/>
      <c r="H284" s="254">
        <v>18</v>
      </c>
      <c r="I284" s="234"/>
      <c r="J284" s="230"/>
      <c r="K284" s="230"/>
      <c r="L284" s="235"/>
      <c r="M284" s="236"/>
      <c r="N284" s="237"/>
      <c r="O284" s="237"/>
      <c r="P284" s="237"/>
      <c r="Q284" s="237"/>
      <c r="R284" s="237"/>
      <c r="S284" s="237"/>
      <c r="T284" s="238"/>
      <c r="AT284" s="239" t="s">
        <v>158</v>
      </c>
      <c r="AU284" s="239" t="s">
        <v>85</v>
      </c>
      <c r="AV284" s="13" t="s">
        <v>85</v>
      </c>
      <c r="AW284" s="13" t="s">
        <v>39</v>
      </c>
      <c r="AX284" s="13" t="s">
        <v>24</v>
      </c>
      <c r="AY284" s="239" t="s">
        <v>146</v>
      </c>
    </row>
    <row r="285" spans="2:65" s="1" customFormat="1" ht="31.5" customHeight="1">
      <c r="B285" s="42"/>
      <c r="C285" s="203" t="s">
        <v>480</v>
      </c>
      <c r="D285" s="203" t="s">
        <v>149</v>
      </c>
      <c r="E285" s="204" t="s">
        <v>632</v>
      </c>
      <c r="F285" s="205" t="s">
        <v>633</v>
      </c>
      <c r="G285" s="206" t="s">
        <v>527</v>
      </c>
      <c r="H285" s="207">
        <v>6</v>
      </c>
      <c r="I285" s="208"/>
      <c r="J285" s="209">
        <f>ROUND(I285*H285,2)</f>
        <v>0</v>
      </c>
      <c r="K285" s="205" t="s">
        <v>153</v>
      </c>
      <c r="L285" s="62"/>
      <c r="M285" s="210" t="s">
        <v>22</v>
      </c>
      <c r="N285" s="211" t="s">
        <v>47</v>
      </c>
      <c r="O285" s="43"/>
      <c r="P285" s="212">
        <f>O285*H285</f>
        <v>0</v>
      </c>
      <c r="Q285" s="212">
        <v>2.6809999999999998E-3</v>
      </c>
      <c r="R285" s="212">
        <f>Q285*H285</f>
        <v>1.6086E-2</v>
      </c>
      <c r="S285" s="212">
        <v>0</v>
      </c>
      <c r="T285" s="213">
        <f>S285*H285</f>
        <v>0</v>
      </c>
      <c r="AR285" s="25" t="s">
        <v>154</v>
      </c>
      <c r="AT285" s="25" t="s">
        <v>149</v>
      </c>
      <c r="AU285" s="25" t="s">
        <v>85</v>
      </c>
      <c r="AY285" s="25" t="s">
        <v>146</v>
      </c>
      <c r="BE285" s="214">
        <f>IF(N285="základní",J285,0)</f>
        <v>0</v>
      </c>
      <c r="BF285" s="214">
        <f>IF(N285="snížená",J285,0)</f>
        <v>0</v>
      </c>
      <c r="BG285" s="214">
        <f>IF(N285="zákl. přenesená",J285,0)</f>
        <v>0</v>
      </c>
      <c r="BH285" s="214">
        <f>IF(N285="sníž. přenesená",J285,0)</f>
        <v>0</v>
      </c>
      <c r="BI285" s="214">
        <f>IF(N285="nulová",J285,0)</f>
        <v>0</v>
      </c>
      <c r="BJ285" s="25" t="s">
        <v>24</v>
      </c>
      <c r="BK285" s="214">
        <f>ROUND(I285*H285,2)</f>
        <v>0</v>
      </c>
      <c r="BL285" s="25" t="s">
        <v>154</v>
      </c>
      <c r="BM285" s="25" t="s">
        <v>1411</v>
      </c>
    </row>
    <row r="286" spans="2:65" s="1" customFormat="1" ht="108">
      <c r="B286" s="42"/>
      <c r="C286" s="64"/>
      <c r="D286" s="215" t="s">
        <v>156</v>
      </c>
      <c r="E286" s="64"/>
      <c r="F286" s="216" t="s">
        <v>635</v>
      </c>
      <c r="G286" s="64"/>
      <c r="H286" s="64"/>
      <c r="I286" s="173"/>
      <c r="J286" s="64"/>
      <c r="K286" s="64"/>
      <c r="L286" s="62"/>
      <c r="M286" s="217"/>
      <c r="N286" s="43"/>
      <c r="O286" s="43"/>
      <c r="P286" s="43"/>
      <c r="Q286" s="43"/>
      <c r="R286" s="43"/>
      <c r="S286" s="43"/>
      <c r="T286" s="79"/>
      <c r="AT286" s="25" t="s">
        <v>156</v>
      </c>
      <c r="AU286" s="25" t="s">
        <v>85</v>
      </c>
    </row>
    <row r="287" spans="2:65" s="12" customFormat="1" ht="13.5">
      <c r="B287" s="218"/>
      <c r="C287" s="219"/>
      <c r="D287" s="215" t="s">
        <v>158</v>
      </c>
      <c r="E287" s="220" t="s">
        <v>22</v>
      </c>
      <c r="F287" s="221" t="s">
        <v>1301</v>
      </c>
      <c r="G287" s="219"/>
      <c r="H287" s="222" t="s">
        <v>22</v>
      </c>
      <c r="I287" s="223"/>
      <c r="J287" s="219"/>
      <c r="K287" s="219"/>
      <c r="L287" s="224"/>
      <c r="M287" s="225"/>
      <c r="N287" s="226"/>
      <c r="O287" s="226"/>
      <c r="P287" s="226"/>
      <c r="Q287" s="226"/>
      <c r="R287" s="226"/>
      <c r="S287" s="226"/>
      <c r="T287" s="227"/>
      <c r="AT287" s="228" t="s">
        <v>158</v>
      </c>
      <c r="AU287" s="228" t="s">
        <v>85</v>
      </c>
      <c r="AV287" s="12" t="s">
        <v>24</v>
      </c>
      <c r="AW287" s="12" t="s">
        <v>39</v>
      </c>
      <c r="AX287" s="12" t="s">
        <v>76</v>
      </c>
      <c r="AY287" s="228" t="s">
        <v>146</v>
      </c>
    </row>
    <row r="288" spans="2:65" s="13" customFormat="1" ht="13.5">
      <c r="B288" s="229"/>
      <c r="C288" s="230"/>
      <c r="D288" s="215" t="s">
        <v>158</v>
      </c>
      <c r="E288" s="231" t="s">
        <v>22</v>
      </c>
      <c r="F288" s="232" t="s">
        <v>1412</v>
      </c>
      <c r="G288" s="230"/>
      <c r="H288" s="233">
        <v>6</v>
      </c>
      <c r="I288" s="234"/>
      <c r="J288" s="230"/>
      <c r="K288" s="230"/>
      <c r="L288" s="235"/>
      <c r="M288" s="236"/>
      <c r="N288" s="237"/>
      <c r="O288" s="237"/>
      <c r="P288" s="237"/>
      <c r="Q288" s="237"/>
      <c r="R288" s="237"/>
      <c r="S288" s="237"/>
      <c r="T288" s="238"/>
      <c r="AT288" s="239" t="s">
        <v>158</v>
      </c>
      <c r="AU288" s="239" t="s">
        <v>85</v>
      </c>
      <c r="AV288" s="13" t="s">
        <v>85</v>
      </c>
      <c r="AW288" s="13" t="s">
        <v>39</v>
      </c>
      <c r="AX288" s="13" t="s">
        <v>24</v>
      </c>
      <c r="AY288" s="239" t="s">
        <v>146</v>
      </c>
    </row>
    <row r="289" spans="2:65" s="11" customFormat="1" ht="29.85" customHeight="1">
      <c r="B289" s="186"/>
      <c r="C289" s="187"/>
      <c r="D289" s="200" t="s">
        <v>75</v>
      </c>
      <c r="E289" s="201" t="s">
        <v>638</v>
      </c>
      <c r="F289" s="201" t="s">
        <v>639</v>
      </c>
      <c r="G289" s="187"/>
      <c r="H289" s="187"/>
      <c r="I289" s="190"/>
      <c r="J289" s="202">
        <f>BK289</f>
        <v>0</v>
      </c>
      <c r="K289" s="187"/>
      <c r="L289" s="192"/>
      <c r="M289" s="193"/>
      <c r="N289" s="194"/>
      <c r="O289" s="194"/>
      <c r="P289" s="195">
        <f>SUM(P290:P325)</f>
        <v>0</v>
      </c>
      <c r="Q289" s="194"/>
      <c r="R289" s="195">
        <f>SUM(R290:R325)</f>
        <v>4.0473040000000005</v>
      </c>
      <c r="S289" s="194"/>
      <c r="T289" s="196">
        <f>SUM(T290:T325)</f>
        <v>0.30000000000000004</v>
      </c>
      <c r="AR289" s="197" t="s">
        <v>24</v>
      </c>
      <c r="AT289" s="198" t="s">
        <v>75</v>
      </c>
      <c r="AU289" s="198" t="s">
        <v>24</v>
      </c>
      <c r="AY289" s="197" t="s">
        <v>146</v>
      </c>
      <c r="BK289" s="199">
        <f>SUM(BK290:BK325)</f>
        <v>0</v>
      </c>
    </row>
    <row r="290" spans="2:65" s="1" customFormat="1" ht="22.5" customHeight="1">
      <c r="B290" s="42"/>
      <c r="C290" s="203" t="s">
        <v>486</v>
      </c>
      <c r="D290" s="203" t="s">
        <v>149</v>
      </c>
      <c r="E290" s="204" t="s">
        <v>641</v>
      </c>
      <c r="F290" s="205" t="s">
        <v>642</v>
      </c>
      <c r="G290" s="206" t="s">
        <v>152</v>
      </c>
      <c r="H290" s="207">
        <v>2</v>
      </c>
      <c r="I290" s="208"/>
      <c r="J290" s="209">
        <f>ROUND(I290*H290,2)</f>
        <v>0</v>
      </c>
      <c r="K290" s="205" t="s">
        <v>153</v>
      </c>
      <c r="L290" s="62"/>
      <c r="M290" s="210" t="s">
        <v>22</v>
      </c>
      <c r="N290" s="211" t="s">
        <v>47</v>
      </c>
      <c r="O290" s="43"/>
      <c r="P290" s="212">
        <f>O290*H290</f>
        <v>0</v>
      </c>
      <c r="Q290" s="212">
        <v>0.14494199999999999</v>
      </c>
      <c r="R290" s="212">
        <f>Q290*H290</f>
        <v>0.28988399999999998</v>
      </c>
      <c r="S290" s="212">
        <v>0</v>
      </c>
      <c r="T290" s="213">
        <f>S290*H290</f>
        <v>0</v>
      </c>
      <c r="AR290" s="25" t="s">
        <v>154</v>
      </c>
      <c r="AT290" s="25" t="s">
        <v>149</v>
      </c>
      <c r="AU290" s="25" t="s">
        <v>85</v>
      </c>
      <c r="AY290" s="25" t="s">
        <v>146</v>
      </c>
      <c r="BE290" s="214">
        <f>IF(N290="základní",J290,0)</f>
        <v>0</v>
      </c>
      <c r="BF290" s="214">
        <f>IF(N290="snížená",J290,0)</f>
        <v>0</v>
      </c>
      <c r="BG290" s="214">
        <f>IF(N290="zákl. přenesená",J290,0)</f>
        <v>0</v>
      </c>
      <c r="BH290" s="214">
        <f>IF(N290="sníž. přenesená",J290,0)</f>
        <v>0</v>
      </c>
      <c r="BI290" s="214">
        <f>IF(N290="nulová",J290,0)</f>
        <v>0</v>
      </c>
      <c r="BJ290" s="25" t="s">
        <v>24</v>
      </c>
      <c r="BK290" s="214">
        <f>ROUND(I290*H290,2)</f>
        <v>0</v>
      </c>
      <c r="BL290" s="25" t="s">
        <v>154</v>
      </c>
      <c r="BM290" s="25" t="s">
        <v>1413</v>
      </c>
    </row>
    <row r="291" spans="2:65" s="1" customFormat="1" ht="108">
      <c r="B291" s="42"/>
      <c r="C291" s="64"/>
      <c r="D291" s="215" t="s">
        <v>156</v>
      </c>
      <c r="E291" s="64"/>
      <c r="F291" s="216" t="s">
        <v>644</v>
      </c>
      <c r="G291" s="64"/>
      <c r="H291" s="64"/>
      <c r="I291" s="173"/>
      <c r="J291" s="64"/>
      <c r="K291" s="64"/>
      <c r="L291" s="62"/>
      <c r="M291" s="217"/>
      <c r="N291" s="43"/>
      <c r="O291" s="43"/>
      <c r="P291" s="43"/>
      <c r="Q291" s="43"/>
      <c r="R291" s="43"/>
      <c r="S291" s="43"/>
      <c r="T291" s="79"/>
      <c r="AT291" s="25" t="s">
        <v>156</v>
      </c>
      <c r="AU291" s="25" t="s">
        <v>85</v>
      </c>
    </row>
    <row r="292" spans="2:65" s="12" customFormat="1" ht="13.5">
      <c r="B292" s="218"/>
      <c r="C292" s="219"/>
      <c r="D292" s="215" t="s">
        <v>158</v>
      </c>
      <c r="E292" s="220" t="s">
        <v>22</v>
      </c>
      <c r="F292" s="221" t="s">
        <v>1301</v>
      </c>
      <c r="G292" s="219"/>
      <c r="H292" s="222" t="s">
        <v>22</v>
      </c>
      <c r="I292" s="223"/>
      <c r="J292" s="219"/>
      <c r="K292" s="219"/>
      <c r="L292" s="224"/>
      <c r="M292" s="225"/>
      <c r="N292" s="226"/>
      <c r="O292" s="226"/>
      <c r="P292" s="226"/>
      <c r="Q292" s="226"/>
      <c r="R292" s="226"/>
      <c r="S292" s="226"/>
      <c r="T292" s="227"/>
      <c r="AT292" s="228" t="s">
        <v>158</v>
      </c>
      <c r="AU292" s="228" t="s">
        <v>85</v>
      </c>
      <c r="AV292" s="12" t="s">
        <v>24</v>
      </c>
      <c r="AW292" s="12" t="s">
        <v>39</v>
      </c>
      <c r="AX292" s="12" t="s">
        <v>76</v>
      </c>
      <c r="AY292" s="228" t="s">
        <v>146</v>
      </c>
    </row>
    <row r="293" spans="2:65" s="13" customFormat="1" ht="13.5">
      <c r="B293" s="229"/>
      <c r="C293" s="230"/>
      <c r="D293" s="242" t="s">
        <v>158</v>
      </c>
      <c r="E293" s="252" t="s">
        <v>22</v>
      </c>
      <c r="F293" s="253" t="s">
        <v>1414</v>
      </c>
      <c r="G293" s="230"/>
      <c r="H293" s="254">
        <v>2</v>
      </c>
      <c r="I293" s="234"/>
      <c r="J293" s="230"/>
      <c r="K293" s="230"/>
      <c r="L293" s="235"/>
      <c r="M293" s="236"/>
      <c r="N293" s="237"/>
      <c r="O293" s="237"/>
      <c r="P293" s="237"/>
      <c r="Q293" s="237"/>
      <c r="R293" s="237"/>
      <c r="S293" s="237"/>
      <c r="T293" s="238"/>
      <c r="AT293" s="239" t="s">
        <v>158</v>
      </c>
      <c r="AU293" s="239" t="s">
        <v>85</v>
      </c>
      <c r="AV293" s="13" t="s">
        <v>85</v>
      </c>
      <c r="AW293" s="13" t="s">
        <v>39</v>
      </c>
      <c r="AX293" s="13" t="s">
        <v>24</v>
      </c>
      <c r="AY293" s="239" t="s">
        <v>146</v>
      </c>
    </row>
    <row r="294" spans="2:65" s="1" customFormat="1" ht="22.5" customHeight="1">
      <c r="B294" s="42"/>
      <c r="C294" s="263" t="s">
        <v>493</v>
      </c>
      <c r="D294" s="263" t="s">
        <v>411</v>
      </c>
      <c r="E294" s="264" t="s">
        <v>645</v>
      </c>
      <c r="F294" s="265" t="s">
        <v>646</v>
      </c>
      <c r="G294" s="266" t="s">
        <v>152</v>
      </c>
      <c r="H294" s="267">
        <v>2</v>
      </c>
      <c r="I294" s="268"/>
      <c r="J294" s="269">
        <f>ROUND(I294*H294,2)</f>
        <v>0</v>
      </c>
      <c r="K294" s="265" t="s">
        <v>153</v>
      </c>
      <c r="L294" s="270"/>
      <c r="M294" s="271" t="s">
        <v>22</v>
      </c>
      <c r="N294" s="272" t="s">
        <v>47</v>
      </c>
      <c r="O294" s="43"/>
      <c r="P294" s="212">
        <f>O294*H294</f>
        <v>0</v>
      </c>
      <c r="Q294" s="212">
        <v>7.1999999999999995E-2</v>
      </c>
      <c r="R294" s="212">
        <f>Q294*H294</f>
        <v>0.14399999999999999</v>
      </c>
      <c r="S294" s="212">
        <v>0</v>
      </c>
      <c r="T294" s="213">
        <f>S294*H294</f>
        <v>0</v>
      </c>
      <c r="AR294" s="25" t="s">
        <v>193</v>
      </c>
      <c r="AT294" s="25" t="s">
        <v>411</v>
      </c>
      <c r="AU294" s="25" t="s">
        <v>85</v>
      </c>
      <c r="AY294" s="25" t="s">
        <v>146</v>
      </c>
      <c r="BE294" s="214">
        <f>IF(N294="základní",J294,0)</f>
        <v>0</v>
      </c>
      <c r="BF294" s="214">
        <f>IF(N294="snížená",J294,0)</f>
        <v>0</v>
      </c>
      <c r="BG294" s="214">
        <f>IF(N294="zákl. přenesená",J294,0)</f>
        <v>0</v>
      </c>
      <c r="BH294" s="214">
        <f>IF(N294="sníž. přenesená",J294,0)</f>
        <v>0</v>
      </c>
      <c r="BI294" s="214">
        <f>IF(N294="nulová",J294,0)</f>
        <v>0</v>
      </c>
      <c r="BJ294" s="25" t="s">
        <v>24</v>
      </c>
      <c r="BK294" s="214">
        <f>ROUND(I294*H294,2)</f>
        <v>0</v>
      </c>
      <c r="BL294" s="25" t="s">
        <v>154</v>
      </c>
      <c r="BM294" s="25" t="s">
        <v>1415</v>
      </c>
    </row>
    <row r="295" spans="2:65" s="1" customFormat="1" ht="22.5" customHeight="1">
      <c r="B295" s="42"/>
      <c r="C295" s="263" t="s">
        <v>500</v>
      </c>
      <c r="D295" s="263" t="s">
        <v>411</v>
      </c>
      <c r="E295" s="264" t="s">
        <v>649</v>
      </c>
      <c r="F295" s="265" t="s">
        <v>650</v>
      </c>
      <c r="G295" s="266" t="s">
        <v>152</v>
      </c>
      <c r="H295" s="267">
        <v>2</v>
      </c>
      <c r="I295" s="268"/>
      <c r="J295" s="269">
        <f>ROUND(I295*H295,2)</f>
        <v>0</v>
      </c>
      <c r="K295" s="265" t="s">
        <v>153</v>
      </c>
      <c r="L295" s="270"/>
      <c r="M295" s="271" t="s">
        <v>22</v>
      </c>
      <c r="N295" s="272" t="s">
        <v>47</v>
      </c>
      <c r="O295" s="43"/>
      <c r="P295" s="212">
        <f>O295*H295</f>
        <v>0</v>
      </c>
      <c r="Q295" s="212">
        <v>0.08</v>
      </c>
      <c r="R295" s="212">
        <f>Q295*H295</f>
        <v>0.16</v>
      </c>
      <c r="S295" s="212">
        <v>0</v>
      </c>
      <c r="T295" s="213">
        <f>S295*H295</f>
        <v>0</v>
      </c>
      <c r="AR295" s="25" t="s">
        <v>193</v>
      </c>
      <c r="AT295" s="25" t="s">
        <v>411</v>
      </c>
      <c r="AU295" s="25" t="s">
        <v>85</v>
      </c>
      <c r="AY295" s="25" t="s">
        <v>146</v>
      </c>
      <c r="BE295" s="214">
        <f>IF(N295="základní",J295,0)</f>
        <v>0</v>
      </c>
      <c r="BF295" s="214">
        <f>IF(N295="snížená",J295,0)</f>
        <v>0</v>
      </c>
      <c r="BG295" s="214">
        <f>IF(N295="zákl. přenesená",J295,0)</f>
        <v>0</v>
      </c>
      <c r="BH295" s="214">
        <f>IF(N295="sníž. přenesená",J295,0)</f>
        <v>0</v>
      </c>
      <c r="BI295" s="214">
        <f>IF(N295="nulová",J295,0)</f>
        <v>0</v>
      </c>
      <c r="BJ295" s="25" t="s">
        <v>24</v>
      </c>
      <c r="BK295" s="214">
        <f>ROUND(I295*H295,2)</f>
        <v>0</v>
      </c>
      <c r="BL295" s="25" t="s">
        <v>154</v>
      </c>
      <c r="BM295" s="25" t="s">
        <v>1416</v>
      </c>
    </row>
    <row r="296" spans="2:65" s="1" customFormat="1" ht="31.5" customHeight="1">
      <c r="B296" s="42"/>
      <c r="C296" s="263" t="s">
        <v>506</v>
      </c>
      <c r="D296" s="263" t="s">
        <v>411</v>
      </c>
      <c r="E296" s="264" t="s">
        <v>1417</v>
      </c>
      <c r="F296" s="265" t="s">
        <v>1418</v>
      </c>
      <c r="G296" s="266" t="s">
        <v>152</v>
      </c>
      <c r="H296" s="267">
        <v>2</v>
      </c>
      <c r="I296" s="268"/>
      <c r="J296" s="269">
        <f>ROUND(I296*H296,2)</f>
        <v>0</v>
      </c>
      <c r="K296" s="265" t="s">
        <v>22</v>
      </c>
      <c r="L296" s="270"/>
      <c r="M296" s="271" t="s">
        <v>22</v>
      </c>
      <c r="N296" s="272" t="s">
        <v>47</v>
      </c>
      <c r="O296" s="43"/>
      <c r="P296" s="212">
        <f>O296*H296</f>
        <v>0</v>
      </c>
      <c r="Q296" s="212">
        <v>5.7000000000000002E-2</v>
      </c>
      <c r="R296" s="212">
        <f>Q296*H296</f>
        <v>0.114</v>
      </c>
      <c r="S296" s="212">
        <v>0</v>
      </c>
      <c r="T296" s="213">
        <f>S296*H296</f>
        <v>0</v>
      </c>
      <c r="AR296" s="25" t="s">
        <v>193</v>
      </c>
      <c r="AT296" s="25" t="s">
        <v>411</v>
      </c>
      <c r="AU296" s="25" t="s">
        <v>85</v>
      </c>
      <c r="AY296" s="25" t="s">
        <v>146</v>
      </c>
      <c r="BE296" s="214">
        <f>IF(N296="základní",J296,0)</f>
        <v>0</v>
      </c>
      <c r="BF296" s="214">
        <f>IF(N296="snížená",J296,0)</f>
        <v>0</v>
      </c>
      <c r="BG296" s="214">
        <f>IF(N296="zákl. přenesená",J296,0)</f>
        <v>0</v>
      </c>
      <c r="BH296" s="214">
        <f>IF(N296="sníž. přenesená",J296,0)</f>
        <v>0</v>
      </c>
      <c r="BI296" s="214">
        <f>IF(N296="nulová",J296,0)</f>
        <v>0</v>
      </c>
      <c r="BJ296" s="25" t="s">
        <v>24</v>
      </c>
      <c r="BK296" s="214">
        <f>ROUND(I296*H296,2)</f>
        <v>0</v>
      </c>
      <c r="BL296" s="25" t="s">
        <v>154</v>
      </c>
      <c r="BM296" s="25" t="s">
        <v>1419</v>
      </c>
    </row>
    <row r="297" spans="2:65" s="1" customFormat="1" ht="22.5" customHeight="1">
      <c r="B297" s="42"/>
      <c r="C297" s="203" t="s">
        <v>512</v>
      </c>
      <c r="D297" s="203" t="s">
        <v>149</v>
      </c>
      <c r="E297" s="204" t="s">
        <v>656</v>
      </c>
      <c r="F297" s="205" t="s">
        <v>657</v>
      </c>
      <c r="G297" s="206" t="s">
        <v>152</v>
      </c>
      <c r="H297" s="207">
        <v>3</v>
      </c>
      <c r="I297" s="208"/>
      <c r="J297" s="209">
        <f>ROUND(I297*H297,2)</f>
        <v>0</v>
      </c>
      <c r="K297" s="205" t="s">
        <v>153</v>
      </c>
      <c r="L297" s="62"/>
      <c r="M297" s="210" t="s">
        <v>22</v>
      </c>
      <c r="N297" s="211" t="s">
        <v>47</v>
      </c>
      <c r="O297" s="43"/>
      <c r="P297" s="212">
        <f>O297*H297</f>
        <v>0</v>
      </c>
      <c r="Q297" s="212">
        <v>0.21734000000000001</v>
      </c>
      <c r="R297" s="212">
        <f>Q297*H297</f>
        <v>0.65202000000000004</v>
      </c>
      <c r="S297" s="212">
        <v>0</v>
      </c>
      <c r="T297" s="213">
        <f>S297*H297</f>
        <v>0</v>
      </c>
      <c r="AR297" s="25" t="s">
        <v>154</v>
      </c>
      <c r="AT297" s="25" t="s">
        <v>149</v>
      </c>
      <c r="AU297" s="25" t="s">
        <v>85</v>
      </c>
      <c r="AY297" s="25" t="s">
        <v>146</v>
      </c>
      <c r="BE297" s="214">
        <f>IF(N297="základní",J297,0)</f>
        <v>0</v>
      </c>
      <c r="BF297" s="214">
        <f>IF(N297="snížená",J297,0)</f>
        <v>0</v>
      </c>
      <c r="BG297" s="214">
        <f>IF(N297="zákl. přenesená",J297,0)</f>
        <v>0</v>
      </c>
      <c r="BH297" s="214">
        <f>IF(N297="sníž. přenesená",J297,0)</f>
        <v>0</v>
      </c>
      <c r="BI297" s="214">
        <f>IF(N297="nulová",J297,0)</f>
        <v>0</v>
      </c>
      <c r="BJ297" s="25" t="s">
        <v>24</v>
      </c>
      <c r="BK297" s="214">
        <f>ROUND(I297*H297,2)</f>
        <v>0</v>
      </c>
      <c r="BL297" s="25" t="s">
        <v>154</v>
      </c>
      <c r="BM297" s="25" t="s">
        <v>1420</v>
      </c>
    </row>
    <row r="298" spans="2:65" s="1" customFormat="1" ht="148.5">
      <c r="B298" s="42"/>
      <c r="C298" s="64"/>
      <c r="D298" s="215" t="s">
        <v>156</v>
      </c>
      <c r="E298" s="64"/>
      <c r="F298" s="216" t="s">
        <v>659</v>
      </c>
      <c r="G298" s="64"/>
      <c r="H298" s="64"/>
      <c r="I298" s="173"/>
      <c r="J298" s="64"/>
      <c r="K298" s="64"/>
      <c r="L298" s="62"/>
      <c r="M298" s="217"/>
      <c r="N298" s="43"/>
      <c r="O298" s="43"/>
      <c r="P298" s="43"/>
      <c r="Q298" s="43"/>
      <c r="R298" s="43"/>
      <c r="S298" s="43"/>
      <c r="T298" s="79"/>
      <c r="AT298" s="25" t="s">
        <v>156</v>
      </c>
      <c r="AU298" s="25" t="s">
        <v>85</v>
      </c>
    </row>
    <row r="299" spans="2:65" s="12" customFormat="1" ht="13.5">
      <c r="B299" s="218"/>
      <c r="C299" s="219"/>
      <c r="D299" s="215" t="s">
        <v>158</v>
      </c>
      <c r="E299" s="220" t="s">
        <v>22</v>
      </c>
      <c r="F299" s="221" t="s">
        <v>1421</v>
      </c>
      <c r="G299" s="219"/>
      <c r="H299" s="222" t="s">
        <v>22</v>
      </c>
      <c r="I299" s="223"/>
      <c r="J299" s="219"/>
      <c r="K299" s="219"/>
      <c r="L299" s="224"/>
      <c r="M299" s="225"/>
      <c r="N299" s="226"/>
      <c r="O299" s="226"/>
      <c r="P299" s="226"/>
      <c r="Q299" s="226"/>
      <c r="R299" s="226"/>
      <c r="S299" s="226"/>
      <c r="T299" s="227"/>
      <c r="AT299" s="228" t="s">
        <v>158</v>
      </c>
      <c r="AU299" s="228" t="s">
        <v>85</v>
      </c>
      <c r="AV299" s="12" t="s">
        <v>24</v>
      </c>
      <c r="AW299" s="12" t="s">
        <v>39</v>
      </c>
      <c r="AX299" s="12" t="s">
        <v>76</v>
      </c>
      <c r="AY299" s="228" t="s">
        <v>146</v>
      </c>
    </row>
    <row r="300" spans="2:65" s="12" customFormat="1" ht="13.5">
      <c r="B300" s="218"/>
      <c r="C300" s="219"/>
      <c r="D300" s="215" t="s">
        <v>158</v>
      </c>
      <c r="E300" s="220" t="s">
        <v>22</v>
      </c>
      <c r="F300" s="221" t="s">
        <v>1422</v>
      </c>
      <c r="G300" s="219"/>
      <c r="H300" s="222" t="s">
        <v>22</v>
      </c>
      <c r="I300" s="223"/>
      <c r="J300" s="219"/>
      <c r="K300" s="219"/>
      <c r="L300" s="224"/>
      <c r="M300" s="225"/>
      <c r="N300" s="226"/>
      <c r="O300" s="226"/>
      <c r="P300" s="226"/>
      <c r="Q300" s="226"/>
      <c r="R300" s="226"/>
      <c r="S300" s="226"/>
      <c r="T300" s="227"/>
      <c r="AT300" s="228" t="s">
        <v>158</v>
      </c>
      <c r="AU300" s="228" t="s">
        <v>85</v>
      </c>
      <c r="AV300" s="12" t="s">
        <v>24</v>
      </c>
      <c r="AW300" s="12" t="s">
        <v>39</v>
      </c>
      <c r="AX300" s="12" t="s">
        <v>76</v>
      </c>
      <c r="AY300" s="228" t="s">
        <v>146</v>
      </c>
    </row>
    <row r="301" spans="2:65" s="13" customFormat="1" ht="13.5">
      <c r="B301" s="229"/>
      <c r="C301" s="230"/>
      <c r="D301" s="242" t="s">
        <v>158</v>
      </c>
      <c r="E301" s="252" t="s">
        <v>22</v>
      </c>
      <c r="F301" s="253" t="s">
        <v>169</v>
      </c>
      <c r="G301" s="230"/>
      <c r="H301" s="254">
        <v>3</v>
      </c>
      <c r="I301" s="234"/>
      <c r="J301" s="230"/>
      <c r="K301" s="230"/>
      <c r="L301" s="235"/>
      <c r="M301" s="236"/>
      <c r="N301" s="237"/>
      <c r="O301" s="237"/>
      <c r="P301" s="237"/>
      <c r="Q301" s="237"/>
      <c r="R301" s="237"/>
      <c r="S301" s="237"/>
      <c r="T301" s="238"/>
      <c r="AT301" s="239" t="s">
        <v>158</v>
      </c>
      <c r="AU301" s="239" t="s">
        <v>85</v>
      </c>
      <c r="AV301" s="13" t="s">
        <v>85</v>
      </c>
      <c r="AW301" s="13" t="s">
        <v>39</v>
      </c>
      <c r="AX301" s="13" t="s">
        <v>24</v>
      </c>
      <c r="AY301" s="239" t="s">
        <v>146</v>
      </c>
    </row>
    <row r="302" spans="2:65" s="1" customFormat="1" ht="22.5" customHeight="1">
      <c r="B302" s="42"/>
      <c r="C302" s="263" t="s">
        <v>519</v>
      </c>
      <c r="D302" s="263" t="s">
        <v>411</v>
      </c>
      <c r="E302" s="264" t="s">
        <v>664</v>
      </c>
      <c r="F302" s="265" t="s">
        <v>665</v>
      </c>
      <c r="G302" s="266" t="s">
        <v>152</v>
      </c>
      <c r="H302" s="267">
        <v>3</v>
      </c>
      <c r="I302" s="268"/>
      <c r="J302" s="269">
        <f>ROUND(I302*H302,2)</f>
        <v>0</v>
      </c>
      <c r="K302" s="265" t="s">
        <v>22</v>
      </c>
      <c r="L302" s="270"/>
      <c r="M302" s="271" t="s">
        <v>22</v>
      </c>
      <c r="N302" s="272" t="s">
        <v>47</v>
      </c>
      <c r="O302" s="43"/>
      <c r="P302" s="212">
        <f>O302*H302</f>
        <v>0</v>
      </c>
      <c r="Q302" s="212">
        <v>5.3999999999999999E-2</v>
      </c>
      <c r="R302" s="212">
        <f>Q302*H302</f>
        <v>0.16200000000000001</v>
      </c>
      <c r="S302" s="212">
        <v>0</v>
      </c>
      <c r="T302" s="213">
        <f>S302*H302</f>
        <v>0</v>
      </c>
      <c r="AR302" s="25" t="s">
        <v>193</v>
      </c>
      <c r="AT302" s="25" t="s">
        <v>411</v>
      </c>
      <c r="AU302" s="25" t="s">
        <v>85</v>
      </c>
      <c r="AY302" s="25" t="s">
        <v>146</v>
      </c>
      <c r="BE302" s="214">
        <f>IF(N302="základní",J302,0)</f>
        <v>0</v>
      </c>
      <c r="BF302" s="214">
        <f>IF(N302="snížená",J302,0)</f>
        <v>0</v>
      </c>
      <c r="BG302" s="214">
        <f>IF(N302="zákl. přenesená",J302,0)</f>
        <v>0</v>
      </c>
      <c r="BH302" s="214">
        <f>IF(N302="sníž. přenesená",J302,0)</f>
        <v>0</v>
      </c>
      <c r="BI302" s="214">
        <f>IF(N302="nulová",J302,0)</f>
        <v>0</v>
      </c>
      <c r="BJ302" s="25" t="s">
        <v>24</v>
      </c>
      <c r="BK302" s="214">
        <f>ROUND(I302*H302,2)</f>
        <v>0</v>
      </c>
      <c r="BL302" s="25" t="s">
        <v>154</v>
      </c>
      <c r="BM302" s="25" t="s">
        <v>1423</v>
      </c>
    </row>
    <row r="303" spans="2:65" s="1" customFormat="1" ht="94.5">
      <c r="B303" s="42"/>
      <c r="C303" s="64"/>
      <c r="D303" s="215" t="s">
        <v>166</v>
      </c>
      <c r="E303" s="64"/>
      <c r="F303" s="216" t="s">
        <v>667</v>
      </c>
      <c r="G303" s="64"/>
      <c r="H303" s="64"/>
      <c r="I303" s="173"/>
      <c r="J303" s="64"/>
      <c r="K303" s="64"/>
      <c r="L303" s="62"/>
      <c r="M303" s="217"/>
      <c r="N303" s="43"/>
      <c r="O303" s="43"/>
      <c r="P303" s="43"/>
      <c r="Q303" s="43"/>
      <c r="R303" s="43"/>
      <c r="S303" s="43"/>
      <c r="T303" s="79"/>
      <c r="AT303" s="25" t="s">
        <v>166</v>
      </c>
      <c r="AU303" s="25" t="s">
        <v>85</v>
      </c>
    </row>
    <row r="304" spans="2:65" s="12" customFormat="1" ht="13.5">
      <c r="B304" s="218"/>
      <c r="C304" s="219"/>
      <c r="D304" s="215" t="s">
        <v>158</v>
      </c>
      <c r="E304" s="220" t="s">
        <v>22</v>
      </c>
      <c r="F304" s="221" t="s">
        <v>1424</v>
      </c>
      <c r="G304" s="219"/>
      <c r="H304" s="222" t="s">
        <v>22</v>
      </c>
      <c r="I304" s="223"/>
      <c r="J304" s="219"/>
      <c r="K304" s="219"/>
      <c r="L304" s="224"/>
      <c r="M304" s="225"/>
      <c r="N304" s="226"/>
      <c r="O304" s="226"/>
      <c r="P304" s="226"/>
      <c r="Q304" s="226"/>
      <c r="R304" s="226"/>
      <c r="S304" s="226"/>
      <c r="T304" s="227"/>
      <c r="AT304" s="228" t="s">
        <v>158</v>
      </c>
      <c r="AU304" s="228" t="s">
        <v>85</v>
      </c>
      <c r="AV304" s="12" t="s">
        <v>24</v>
      </c>
      <c r="AW304" s="12" t="s">
        <v>39</v>
      </c>
      <c r="AX304" s="12" t="s">
        <v>76</v>
      </c>
      <c r="AY304" s="228" t="s">
        <v>146</v>
      </c>
    </row>
    <row r="305" spans="2:65" s="12" customFormat="1" ht="13.5">
      <c r="B305" s="218"/>
      <c r="C305" s="219"/>
      <c r="D305" s="215" t="s">
        <v>158</v>
      </c>
      <c r="E305" s="220" t="s">
        <v>22</v>
      </c>
      <c r="F305" s="221" t="s">
        <v>1425</v>
      </c>
      <c r="G305" s="219"/>
      <c r="H305" s="222" t="s">
        <v>22</v>
      </c>
      <c r="I305" s="223"/>
      <c r="J305" s="219"/>
      <c r="K305" s="219"/>
      <c r="L305" s="224"/>
      <c r="M305" s="225"/>
      <c r="N305" s="226"/>
      <c r="O305" s="226"/>
      <c r="P305" s="226"/>
      <c r="Q305" s="226"/>
      <c r="R305" s="226"/>
      <c r="S305" s="226"/>
      <c r="T305" s="227"/>
      <c r="AT305" s="228" t="s">
        <v>158</v>
      </c>
      <c r="AU305" s="228" t="s">
        <v>85</v>
      </c>
      <c r="AV305" s="12" t="s">
        <v>24</v>
      </c>
      <c r="AW305" s="12" t="s">
        <v>39</v>
      </c>
      <c r="AX305" s="12" t="s">
        <v>76</v>
      </c>
      <c r="AY305" s="228" t="s">
        <v>146</v>
      </c>
    </row>
    <row r="306" spans="2:65" s="13" customFormat="1" ht="13.5">
      <c r="B306" s="229"/>
      <c r="C306" s="230"/>
      <c r="D306" s="242" t="s">
        <v>158</v>
      </c>
      <c r="E306" s="252" t="s">
        <v>22</v>
      </c>
      <c r="F306" s="253" t="s">
        <v>169</v>
      </c>
      <c r="G306" s="230"/>
      <c r="H306" s="254">
        <v>3</v>
      </c>
      <c r="I306" s="234"/>
      <c r="J306" s="230"/>
      <c r="K306" s="230"/>
      <c r="L306" s="235"/>
      <c r="M306" s="236"/>
      <c r="N306" s="237"/>
      <c r="O306" s="237"/>
      <c r="P306" s="237"/>
      <c r="Q306" s="237"/>
      <c r="R306" s="237"/>
      <c r="S306" s="237"/>
      <c r="T306" s="238"/>
      <c r="AT306" s="239" t="s">
        <v>158</v>
      </c>
      <c r="AU306" s="239" t="s">
        <v>85</v>
      </c>
      <c r="AV306" s="13" t="s">
        <v>85</v>
      </c>
      <c r="AW306" s="13" t="s">
        <v>39</v>
      </c>
      <c r="AX306" s="13" t="s">
        <v>24</v>
      </c>
      <c r="AY306" s="239" t="s">
        <v>146</v>
      </c>
    </row>
    <row r="307" spans="2:65" s="1" customFormat="1" ht="22.5" customHeight="1">
      <c r="B307" s="42"/>
      <c r="C307" s="203" t="s">
        <v>524</v>
      </c>
      <c r="D307" s="203" t="s">
        <v>149</v>
      </c>
      <c r="E307" s="204" t="s">
        <v>691</v>
      </c>
      <c r="F307" s="205" t="s">
        <v>692</v>
      </c>
      <c r="G307" s="206" t="s">
        <v>152</v>
      </c>
      <c r="H307" s="207">
        <v>3</v>
      </c>
      <c r="I307" s="208"/>
      <c r="J307" s="209">
        <f>ROUND(I307*H307,2)</f>
        <v>0</v>
      </c>
      <c r="K307" s="205" t="s">
        <v>153</v>
      </c>
      <c r="L307" s="62"/>
      <c r="M307" s="210" t="s">
        <v>22</v>
      </c>
      <c r="N307" s="211" t="s">
        <v>47</v>
      </c>
      <c r="O307" s="43"/>
      <c r="P307" s="212">
        <f>O307*H307</f>
        <v>0</v>
      </c>
      <c r="Q307" s="212">
        <v>0</v>
      </c>
      <c r="R307" s="212">
        <f>Q307*H307</f>
        <v>0</v>
      </c>
      <c r="S307" s="212">
        <v>0.1</v>
      </c>
      <c r="T307" s="213">
        <f>S307*H307</f>
        <v>0.30000000000000004</v>
      </c>
      <c r="AR307" s="25" t="s">
        <v>154</v>
      </c>
      <c r="AT307" s="25" t="s">
        <v>149</v>
      </c>
      <c r="AU307" s="25" t="s">
        <v>85</v>
      </c>
      <c r="AY307" s="25" t="s">
        <v>146</v>
      </c>
      <c r="BE307" s="214">
        <f>IF(N307="základní",J307,0)</f>
        <v>0</v>
      </c>
      <c r="BF307" s="214">
        <f>IF(N307="snížená",J307,0)</f>
        <v>0</v>
      </c>
      <c r="BG307" s="214">
        <f>IF(N307="zákl. přenesená",J307,0)</f>
        <v>0</v>
      </c>
      <c r="BH307" s="214">
        <f>IF(N307="sníž. přenesená",J307,0)</f>
        <v>0</v>
      </c>
      <c r="BI307" s="214">
        <f>IF(N307="nulová",J307,0)</f>
        <v>0</v>
      </c>
      <c r="BJ307" s="25" t="s">
        <v>24</v>
      </c>
      <c r="BK307" s="214">
        <f>ROUND(I307*H307,2)</f>
        <v>0</v>
      </c>
      <c r="BL307" s="25" t="s">
        <v>154</v>
      </c>
      <c r="BM307" s="25" t="s">
        <v>1426</v>
      </c>
    </row>
    <row r="308" spans="2:65" s="12" customFormat="1" ht="13.5">
      <c r="B308" s="218"/>
      <c r="C308" s="219"/>
      <c r="D308" s="215" t="s">
        <v>158</v>
      </c>
      <c r="E308" s="220" t="s">
        <v>22</v>
      </c>
      <c r="F308" s="221" t="s">
        <v>1421</v>
      </c>
      <c r="G308" s="219"/>
      <c r="H308" s="222" t="s">
        <v>22</v>
      </c>
      <c r="I308" s="223"/>
      <c r="J308" s="219"/>
      <c r="K308" s="219"/>
      <c r="L308" s="224"/>
      <c r="M308" s="225"/>
      <c r="N308" s="226"/>
      <c r="O308" s="226"/>
      <c r="P308" s="226"/>
      <c r="Q308" s="226"/>
      <c r="R308" s="226"/>
      <c r="S308" s="226"/>
      <c r="T308" s="227"/>
      <c r="AT308" s="228" t="s">
        <v>158</v>
      </c>
      <c r="AU308" s="228" t="s">
        <v>85</v>
      </c>
      <c r="AV308" s="12" t="s">
        <v>24</v>
      </c>
      <c r="AW308" s="12" t="s">
        <v>39</v>
      </c>
      <c r="AX308" s="12" t="s">
        <v>76</v>
      </c>
      <c r="AY308" s="228" t="s">
        <v>146</v>
      </c>
    </row>
    <row r="309" spans="2:65" s="12" customFormat="1" ht="13.5">
      <c r="B309" s="218"/>
      <c r="C309" s="219"/>
      <c r="D309" s="215" t="s">
        <v>158</v>
      </c>
      <c r="E309" s="220" t="s">
        <v>22</v>
      </c>
      <c r="F309" s="221" t="s">
        <v>1427</v>
      </c>
      <c r="G309" s="219"/>
      <c r="H309" s="222" t="s">
        <v>22</v>
      </c>
      <c r="I309" s="223"/>
      <c r="J309" s="219"/>
      <c r="K309" s="219"/>
      <c r="L309" s="224"/>
      <c r="M309" s="225"/>
      <c r="N309" s="226"/>
      <c r="O309" s="226"/>
      <c r="P309" s="226"/>
      <c r="Q309" s="226"/>
      <c r="R309" s="226"/>
      <c r="S309" s="226"/>
      <c r="T309" s="227"/>
      <c r="AT309" s="228" t="s">
        <v>158</v>
      </c>
      <c r="AU309" s="228" t="s">
        <v>85</v>
      </c>
      <c r="AV309" s="12" t="s">
        <v>24</v>
      </c>
      <c r="AW309" s="12" t="s">
        <v>39</v>
      </c>
      <c r="AX309" s="12" t="s">
        <v>76</v>
      </c>
      <c r="AY309" s="228" t="s">
        <v>146</v>
      </c>
    </row>
    <row r="310" spans="2:65" s="13" customFormat="1" ht="13.5">
      <c r="B310" s="229"/>
      <c r="C310" s="230"/>
      <c r="D310" s="242" t="s">
        <v>158</v>
      </c>
      <c r="E310" s="252" t="s">
        <v>22</v>
      </c>
      <c r="F310" s="253" t="s">
        <v>169</v>
      </c>
      <c r="G310" s="230"/>
      <c r="H310" s="254">
        <v>3</v>
      </c>
      <c r="I310" s="234"/>
      <c r="J310" s="230"/>
      <c r="K310" s="230"/>
      <c r="L310" s="235"/>
      <c r="M310" s="236"/>
      <c r="N310" s="237"/>
      <c r="O310" s="237"/>
      <c r="P310" s="237"/>
      <c r="Q310" s="237"/>
      <c r="R310" s="237"/>
      <c r="S310" s="237"/>
      <c r="T310" s="238"/>
      <c r="AT310" s="239" t="s">
        <v>158</v>
      </c>
      <c r="AU310" s="239" t="s">
        <v>85</v>
      </c>
      <c r="AV310" s="13" t="s">
        <v>85</v>
      </c>
      <c r="AW310" s="13" t="s">
        <v>39</v>
      </c>
      <c r="AX310" s="13" t="s">
        <v>24</v>
      </c>
      <c r="AY310" s="239" t="s">
        <v>146</v>
      </c>
    </row>
    <row r="311" spans="2:65" s="1" customFormat="1" ht="22.5" customHeight="1">
      <c r="B311" s="42"/>
      <c r="C311" s="203" t="s">
        <v>532</v>
      </c>
      <c r="D311" s="203" t="s">
        <v>149</v>
      </c>
      <c r="E311" s="204" t="s">
        <v>1428</v>
      </c>
      <c r="F311" s="205" t="s">
        <v>1429</v>
      </c>
      <c r="G311" s="206" t="s">
        <v>152</v>
      </c>
      <c r="H311" s="207">
        <v>2</v>
      </c>
      <c r="I311" s="208"/>
      <c r="J311" s="209">
        <f>ROUND(I311*H311,2)</f>
        <v>0</v>
      </c>
      <c r="K311" s="205" t="s">
        <v>22</v>
      </c>
      <c r="L311" s="62"/>
      <c r="M311" s="210" t="s">
        <v>22</v>
      </c>
      <c r="N311" s="211" t="s">
        <v>47</v>
      </c>
      <c r="O311" s="43"/>
      <c r="P311" s="212">
        <f>O311*H311</f>
        <v>0</v>
      </c>
      <c r="Q311" s="212">
        <v>2.3400000000000001E-3</v>
      </c>
      <c r="R311" s="212">
        <f>Q311*H311</f>
        <v>4.6800000000000001E-3</v>
      </c>
      <c r="S311" s="212">
        <v>0</v>
      </c>
      <c r="T311" s="213">
        <f>S311*H311</f>
        <v>0</v>
      </c>
      <c r="AR311" s="25" t="s">
        <v>154</v>
      </c>
      <c r="AT311" s="25" t="s">
        <v>149</v>
      </c>
      <c r="AU311" s="25" t="s">
        <v>85</v>
      </c>
      <c r="AY311" s="25" t="s">
        <v>146</v>
      </c>
      <c r="BE311" s="214">
        <f>IF(N311="základní",J311,0)</f>
        <v>0</v>
      </c>
      <c r="BF311" s="214">
        <f>IF(N311="snížená",J311,0)</f>
        <v>0</v>
      </c>
      <c r="BG311" s="214">
        <f>IF(N311="zákl. přenesená",J311,0)</f>
        <v>0</v>
      </c>
      <c r="BH311" s="214">
        <f>IF(N311="sníž. přenesená",J311,0)</f>
        <v>0</v>
      </c>
      <c r="BI311" s="214">
        <f>IF(N311="nulová",J311,0)</f>
        <v>0</v>
      </c>
      <c r="BJ311" s="25" t="s">
        <v>24</v>
      </c>
      <c r="BK311" s="214">
        <f>ROUND(I311*H311,2)</f>
        <v>0</v>
      </c>
      <c r="BL311" s="25" t="s">
        <v>154</v>
      </c>
      <c r="BM311" s="25" t="s">
        <v>1430</v>
      </c>
    </row>
    <row r="312" spans="2:65" s="12" customFormat="1" ht="13.5">
      <c r="B312" s="218"/>
      <c r="C312" s="219"/>
      <c r="D312" s="215" t="s">
        <v>158</v>
      </c>
      <c r="E312" s="220" t="s">
        <v>22</v>
      </c>
      <c r="F312" s="221" t="s">
        <v>1301</v>
      </c>
      <c r="G312" s="219"/>
      <c r="H312" s="222" t="s">
        <v>22</v>
      </c>
      <c r="I312" s="223"/>
      <c r="J312" s="219"/>
      <c r="K312" s="219"/>
      <c r="L312" s="224"/>
      <c r="M312" s="225"/>
      <c r="N312" s="226"/>
      <c r="O312" s="226"/>
      <c r="P312" s="226"/>
      <c r="Q312" s="226"/>
      <c r="R312" s="226"/>
      <c r="S312" s="226"/>
      <c r="T312" s="227"/>
      <c r="AT312" s="228" t="s">
        <v>158</v>
      </c>
      <c r="AU312" s="228" t="s">
        <v>85</v>
      </c>
      <c r="AV312" s="12" t="s">
        <v>24</v>
      </c>
      <c r="AW312" s="12" t="s">
        <v>39</v>
      </c>
      <c r="AX312" s="12" t="s">
        <v>76</v>
      </c>
      <c r="AY312" s="228" t="s">
        <v>146</v>
      </c>
    </row>
    <row r="313" spans="2:65" s="13" customFormat="1" ht="13.5">
      <c r="B313" s="229"/>
      <c r="C313" s="230"/>
      <c r="D313" s="242" t="s">
        <v>158</v>
      </c>
      <c r="E313" s="252" t="s">
        <v>22</v>
      </c>
      <c r="F313" s="253" t="s">
        <v>1414</v>
      </c>
      <c r="G313" s="230"/>
      <c r="H313" s="254">
        <v>2</v>
      </c>
      <c r="I313" s="234"/>
      <c r="J313" s="230"/>
      <c r="K313" s="230"/>
      <c r="L313" s="235"/>
      <c r="M313" s="236"/>
      <c r="N313" s="237"/>
      <c r="O313" s="237"/>
      <c r="P313" s="237"/>
      <c r="Q313" s="237"/>
      <c r="R313" s="237"/>
      <c r="S313" s="237"/>
      <c r="T313" s="238"/>
      <c r="AT313" s="239" t="s">
        <v>158</v>
      </c>
      <c r="AU313" s="239" t="s">
        <v>85</v>
      </c>
      <c r="AV313" s="13" t="s">
        <v>85</v>
      </c>
      <c r="AW313" s="13" t="s">
        <v>39</v>
      </c>
      <c r="AX313" s="13" t="s">
        <v>24</v>
      </c>
      <c r="AY313" s="239" t="s">
        <v>146</v>
      </c>
    </row>
    <row r="314" spans="2:65" s="1" customFormat="1" ht="22.5" customHeight="1">
      <c r="B314" s="42"/>
      <c r="C314" s="263" t="s">
        <v>537</v>
      </c>
      <c r="D314" s="263" t="s">
        <v>411</v>
      </c>
      <c r="E314" s="264" t="s">
        <v>685</v>
      </c>
      <c r="F314" s="265" t="s">
        <v>686</v>
      </c>
      <c r="G314" s="266" t="s">
        <v>152</v>
      </c>
      <c r="H314" s="267">
        <v>2</v>
      </c>
      <c r="I314" s="268"/>
      <c r="J314" s="269">
        <f>ROUND(I314*H314,2)</f>
        <v>0</v>
      </c>
      <c r="K314" s="265" t="s">
        <v>153</v>
      </c>
      <c r="L314" s="270"/>
      <c r="M314" s="271" t="s">
        <v>22</v>
      </c>
      <c r="N314" s="272" t="s">
        <v>47</v>
      </c>
      <c r="O314" s="43"/>
      <c r="P314" s="212">
        <f>O314*H314</f>
        <v>0</v>
      </c>
      <c r="Q314" s="212">
        <v>7.0000000000000001E-3</v>
      </c>
      <c r="R314" s="212">
        <f>Q314*H314</f>
        <v>1.4E-2</v>
      </c>
      <c r="S314" s="212">
        <v>0</v>
      </c>
      <c r="T314" s="213">
        <f>S314*H314</f>
        <v>0</v>
      </c>
      <c r="AR314" s="25" t="s">
        <v>193</v>
      </c>
      <c r="AT314" s="25" t="s">
        <v>411</v>
      </c>
      <c r="AU314" s="25" t="s">
        <v>85</v>
      </c>
      <c r="AY314" s="25" t="s">
        <v>146</v>
      </c>
      <c r="BE314" s="214">
        <f>IF(N314="základní",J314,0)</f>
        <v>0</v>
      </c>
      <c r="BF314" s="214">
        <f>IF(N314="snížená",J314,0)</f>
        <v>0</v>
      </c>
      <c r="BG314" s="214">
        <f>IF(N314="zákl. přenesená",J314,0)</f>
        <v>0</v>
      </c>
      <c r="BH314" s="214">
        <f>IF(N314="sníž. přenesená",J314,0)</f>
        <v>0</v>
      </c>
      <c r="BI314" s="214">
        <f>IF(N314="nulová",J314,0)</f>
        <v>0</v>
      </c>
      <c r="BJ314" s="25" t="s">
        <v>24</v>
      </c>
      <c r="BK314" s="214">
        <f>ROUND(I314*H314,2)</f>
        <v>0</v>
      </c>
      <c r="BL314" s="25" t="s">
        <v>154</v>
      </c>
      <c r="BM314" s="25" t="s">
        <v>1431</v>
      </c>
    </row>
    <row r="315" spans="2:65" s="12" customFormat="1" ht="13.5">
      <c r="B315" s="218"/>
      <c r="C315" s="219"/>
      <c r="D315" s="215" t="s">
        <v>158</v>
      </c>
      <c r="E315" s="220" t="s">
        <v>22</v>
      </c>
      <c r="F315" s="221" t="s">
        <v>688</v>
      </c>
      <c r="G315" s="219"/>
      <c r="H315" s="222" t="s">
        <v>22</v>
      </c>
      <c r="I315" s="223"/>
      <c r="J315" s="219"/>
      <c r="K315" s="219"/>
      <c r="L315" s="224"/>
      <c r="M315" s="225"/>
      <c r="N315" s="226"/>
      <c r="O315" s="226"/>
      <c r="P315" s="226"/>
      <c r="Q315" s="226"/>
      <c r="R315" s="226"/>
      <c r="S315" s="226"/>
      <c r="T315" s="227"/>
      <c r="AT315" s="228" t="s">
        <v>158</v>
      </c>
      <c r="AU315" s="228" t="s">
        <v>85</v>
      </c>
      <c r="AV315" s="12" t="s">
        <v>24</v>
      </c>
      <c r="AW315" s="12" t="s">
        <v>39</v>
      </c>
      <c r="AX315" s="12" t="s">
        <v>76</v>
      </c>
      <c r="AY315" s="228" t="s">
        <v>146</v>
      </c>
    </row>
    <row r="316" spans="2:65" s="12" customFormat="1" ht="13.5">
      <c r="B316" s="218"/>
      <c r="C316" s="219"/>
      <c r="D316" s="215" t="s">
        <v>158</v>
      </c>
      <c r="E316" s="220" t="s">
        <v>22</v>
      </c>
      <c r="F316" s="221" t="s">
        <v>689</v>
      </c>
      <c r="G316" s="219"/>
      <c r="H316" s="222" t="s">
        <v>22</v>
      </c>
      <c r="I316" s="223"/>
      <c r="J316" s="219"/>
      <c r="K316" s="219"/>
      <c r="L316" s="224"/>
      <c r="M316" s="225"/>
      <c r="N316" s="226"/>
      <c r="O316" s="226"/>
      <c r="P316" s="226"/>
      <c r="Q316" s="226"/>
      <c r="R316" s="226"/>
      <c r="S316" s="226"/>
      <c r="T316" s="227"/>
      <c r="AT316" s="228" t="s">
        <v>158</v>
      </c>
      <c r="AU316" s="228" t="s">
        <v>85</v>
      </c>
      <c r="AV316" s="12" t="s">
        <v>24</v>
      </c>
      <c r="AW316" s="12" t="s">
        <v>39</v>
      </c>
      <c r="AX316" s="12" t="s">
        <v>76</v>
      </c>
      <c r="AY316" s="228" t="s">
        <v>146</v>
      </c>
    </row>
    <row r="317" spans="2:65" s="13" customFormat="1" ht="13.5">
      <c r="B317" s="229"/>
      <c r="C317" s="230"/>
      <c r="D317" s="242" t="s">
        <v>158</v>
      </c>
      <c r="E317" s="252" t="s">
        <v>22</v>
      </c>
      <c r="F317" s="253" t="s">
        <v>85</v>
      </c>
      <c r="G317" s="230"/>
      <c r="H317" s="254">
        <v>2</v>
      </c>
      <c r="I317" s="234"/>
      <c r="J317" s="230"/>
      <c r="K317" s="230"/>
      <c r="L317" s="235"/>
      <c r="M317" s="236"/>
      <c r="N317" s="237"/>
      <c r="O317" s="237"/>
      <c r="P317" s="237"/>
      <c r="Q317" s="237"/>
      <c r="R317" s="237"/>
      <c r="S317" s="237"/>
      <c r="T317" s="238"/>
      <c r="AT317" s="239" t="s">
        <v>158</v>
      </c>
      <c r="AU317" s="239" t="s">
        <v>85</v>
      </c>
      <c r="AV317" s="13" t="s">
        <v>85</v>
      </c>
      <c r="AW317" s="13" t="s">
        <v>39</v>
      </c>
      <c r="AX317" s="13" t="s">
        <v>24</v>
      </c>
      <c r="AY317" s="239" t="s">
        <v>146</v>
      </c>
    </row>
    <row r="318" spans="2:65" s="1" customFormat="1" ht="22.5" customHeight="1">
      <c r="B318" s="42"/>
      <c r="C318" s="203" t="s">
        <v>544</v>
      </c>
      <c r="D318" s="203" t="s">
        <v>149</v>
      </c>
      <c r="E318" s="204" t="s">
        <v>697</v>
      </c>
      <c r="F318" s="205" t="s">
        <v>698</v>
      </c>
      <c r="G318" s="206" t="s">
        <v>152</v>
      </c>
      <c r="H318" s="207">
        <v>3</v>
      </c>
      <c r="I318" s="208"/>
      <c r="J318" s="209">
        <f>ROUND(I318*H318,2)</f>
        <v>0</v>
      </c>
      <c r="K318" s="205" t="s">
        <v>153</v>
      </c>
      <c r="L318" s="62"/>
      <c r="M318" s="210" t="s">
        <v>22</v>
      </c>
      <c r="N318" s="211" t="s">
        <v>47</v>
      </c>
      <c r="O318" s="43"/>
      <c r="P318" s="212">
        <f>O318*H318</f>
        <v>0</v>
      </c>
      <c r="Q318" s="212">
        <v>0.42080000000000001</v>
      </c>
      <c r="R318" s="212">
        <f>Q318*H318</f>
        <v>1.2624</v>
      </c>
      <c r="S318" s="212">
        <v>0</v>
      </c>
      <c r="T318" s="213">
        <f>S318*H318</f>
        <v>0</v>
      </c>
      <c r="AR318" s="25" t="s">
        <v>154</v>
      </c>
      <c r="AT318" s="25" t="s">
        <v>149</v>
      </c>
      <c r="AU318" s="25" t="s">
        <v>85</v>
      </c>
      <c r="AY318" s="25" t="s">
        <v>146</v>
      </c>
      <c r="BE318" s="214">
        <f>IF(N318="základní",J318,0)</f>
        <v>0</v>
      </c>
      <c r="BF318" s="214">
        <f>IF(N318="snížená",J318,0)</f>
        <v>0</v>
      </c>
      <c r="BG318" s="214">
        <f>IF(N318="zákl. přenesená",J318,0)</f>
        <v>0</v>
      </c>
      <c r="BH318" s="214">
        <f>IF(N318="sníž. přenesená",J318,0)</f>
        <v>0</v>
      </c>
      <c r="BI318" s="214">
        <f>IF(N318="nulová",J318,0)</f>
        <v>0</v>
      </c>
      <c r="BJ318" s="25" t="s">
        <v>24</v>
      </c>
      <c r="BK318" s="214">
        <f>ROUND(I318*H318,2)</f>
        <v>0</v>
      </c>
      <c r="BL318" s="25" t="s">
        <v>154</v>
      </c>
      <c r="BM318" s="25" t="s">
        <v>1432</v>
      </c>
    </row>
    <row r="319" spans="2:65" s="1" customFormat="1" ht="108">
      <c r="B319" s="42"/>
      <c r="C319" s="64"/>
      <c r="D319" s="215" t="s">
        <v>156</v>
      </c>
      <c r="E319" s="64"/>
      <c r="F319" s="216" t="s">
        <v>700</v>
      </c>
      <c r="G319" s="64"/>
      <c r="H319" s="64"/>
      <c r="I319" s="173"/>
      <c r="J319" s="64"/>
      <c r="K319" s="64"/>
      <c r="L319" s="62"/>
      <c r="M319" s="217"/>
      <c r="N319" s="43"/>
      <c r="O319" s="43"/>
      <c r="P319" s="43"/>
      <c r="Q319" s="43"/>
      <c r="R319" s="43"/>
      <c r="S319" s="43"/>
      <c r="T319" s="79"/>
      <c r="AT319" s="25" t="s">
        <v>156</v>
      </c>
      <c r="AU319" s="25" t="s">
        <v>85</v>
      </c>
    </row>
    <row r="320" spans="2:65" s="12" customFormat="1" ht="13.5">
      <c r="B320" s="218"/>
      <c r="C320" s="219"/>
      <c r="D320" s="215" t="s">
        <v>158</v>
      </c>
      <c r="E320" s="220" t="s">
        <v>22</v>
      </c>
      <c r="F320" s="221" t="s">
        <v>1421</v>
      </c>
      <c r="G320" s="219"/>
      <c r="H320" s="222" t="s">
        <v>22</v>
      </c>
      <c r="I320" s="223"/>
      <c r="J320" s="219"/>
      <c r="K320" s="219"/>
      <c r="L320" s="224"/>
      <c r="M320" s="225"/>
      <c r="N320" s="226"/>
      <c r="O320" s="226"/>
      <c r="P320" s="226"/>
      <c r="Q320" s="226"/>
      <c r="R320" s="226"/>
      <c r="S320" s="226"/>
      <c r="T320" s="227"/>
      <c r="AT320" s="228" t="s">
        <v>158</v>
      </c>
      <c r="AU320" s="228" t="s">
        <v>85</v>
      </c>
      <c r="AV320" s="12" t="s">
        <v>24</v>
      </c>
      <c r="AW320" s="12" t="s">
        <v>39</v>
      </c>
      <c r="AX320" s="12" t="s">
        <v>76</v>
      </c>
      <c r="AY320" s="228" t="s">
        <v>146</v>
      </c>
    </row>
    <row r="321" spans="2:65" s="13" customFormat="1" ht="13.5">
      <c r="B321" s="229"/>
      <c r="C321" s="230"/>
      <c r="D321" s="242" t="s">
        <v>158</v>
      </c>
      <c r="E321" s="252" t="s">
        <v>22</v>
      </c>
      <c r="F321" s="253" t="s">
        <v>1433</v>
      </c>
      <c r="G321" s="230"/>
      <c r="H321" s="254">
        <v>3</v>
      </c>
      <c r="I321" s="234"/>
      <c r="J321" s="230"/>
      <c r="K321" s="230"/>
      <c r="L321" s="235"/>
      <c r="M321" s="236"/>
      <c r="N321" s="237"/>
      <c r="O321" s="237"/>
      <c r="P321" s="237"/>
      <c r="Q321" s="237"/>
      <c r="R321" s="237"/>
      <c r="S321" s="237"/>
      <c r="T321" s="238"/>
      <c r="AT321" s="239" t="s">
        <v>158</v>
      </c>
      <c r="AU321" s="239" t="s">
        <v>85</v>
      </c>
      <c r="AV321" s="13" t="s">
        <v>85</v>
      </c>
      <c r="AW321" s="13" t="s">
        <v>39</v>
      </c>
      <c r="AX321" s="13" t="s">
        <v>24</v>
      </c>
      <c r="AY321" s="239" t="s">
        <v>146</v>
      </c>
    </row>
    <row r="322" spans="2:65" s="1" customFormat="1" ht="31.5" customHeight="1">
      <c r="B322" s="42"/>
      <c r="C322" s="203" t="s">
        <v>550</v>
      </c>
      <c r="D322" s="203" t="s">
        <v>149</v>
      </c>
      <c r="E322" s="204" t="s">
        <v>703</v>
      </c>
      <c r="F322" s="205" t="s">
        <v>704</v>
      </c>
      <c r="G322" s="206" t="s">
        <v>152</v>
      </c>
      <c r="H322" s="207">
        <v>4</v>
      </c>
      <c r="I322" s="208"/>
      <c r="J322" s="209">
        <f>ROUND(I322*H322,2)</f>
        <v>0</v>
      </c>
      <c r="K322" s="205" t="s">
        <v>153</v>
      </c>
      <c r="L322" s="62"/>
      <c r="M322" s="210" t="s">
        <v>22</v>
      </c>
      <c r="N322" s="211" t="s">
        <v>47</v>
      </c>
      <c r="O322" s="43"/>
      <c r="P322" s="212">
        <f>O322*H322</f>
        <v>0</v>
      </c>
      <c r="Q322" s="212">
        <v>0.31108000000000002</v>
      </c>
      <c r="R322" s="212">
        <f>Q322*H322</f>
        <v>1.2443200000000001</v>
      </c>
      <c r="S322" s="212">
        <v>0</v>
      </c>
      <c r="T322" s="213">
        <f>S322*H322</f>
        <v>0</v>
      </c>
      <c r="AR322" s="25" t="s">
        <v>154</v>
      </c>
      <c r="AT322" s="25" t="s">
        <v>149</v>
      </c>
      <c r="AU322" s="25" t="s">
        <v>85</v>
      </c>
      <c r="AY322" s="25" t="s">
        <v>146</v>
      </c>
      <c r="BE322" s="214">
        <f>IF(N322="základní",J322,0)</f>
        <v>0</v>
      </c>
      <c r="BF322" s="214">
        <f>IF(N322="snížená",J322,0)</f>
        <v>0</v>
      </c>
      <c r="BG322" s="214">
        <f>IF(N322="zákl. přenesená",J322,0)</f>
        <v>0</v>
      </c>
      <c r="BH322" s="214">
        <f>IF(N322="sníž. přenesená",J322,0)</f>
        <v>0</v>
      </c>
      <c r="BI322" s="214">
        <f>IF(N322="nulová",J322,0)</f>
        <v>0</v>
      </c>
      <c r="BJ322" s="25" t="s">
        <v>24</v>
      </c>
      <c r="BK322" s="214">
        <f>ROUND(I322*H322,2)</f>
        <v>0</v>
      </c>
      <c r="BL322" s="25" t="s">
        <v>154</v>
      </c>
      <c r="BM322" s="25" t="s">
        <v>1434</v>
      </c>
    </row>
    <row r="323" spans="2:65" s="1" customFormat="1" ht="108">
      <c r="B323" s="42"/>
      <c r="C323" s="64"/>
      <c r="D323" s="215" t="s">
        <v>156</v>
      </c>
      <c r="E323" s="64"/>
      <c r="F323" s="216" t="s">
        <v>700</v>
      </c>
      <c r="G323" s="64"/>
      <c r="H323" s="64"/>
      <c r="I323" s="173"/>
      <c r="J323" s="64"/>
      <c r="K323" s="64"/>
      <c r="L323" s="62"/>
      <c r="M323" s="217"/>
      <c r="N323" s="43"/>
      <c r="O323" s="43"/>
      <c r="P323" s="43"/>
      <c r="Q323" s="43"/>
      <c r="R323" s="43"/>
      <c r="S323" s="43"/>
      <c r="T323" s="79"/>
      <c r="AT323" s="25" t="s">
        <v>156</v>
      </c>
      <c r="AU323" s="25" t="s">
        <v>85</v>
      </c>
    </row>
    <row r="324" spans="2:65" s="12" customFormat="1" ht="13.5">
      <c r="B324" s="218"/>
      <c r="C324" s="219"/>
      <c r="D324" s="215" t="s">
        <v>158</v>
      </c>
      <c r="E324" s="220" t="s">
        <v>22</v>
      </c>
      <c r="F324" s="221" t="s">
        <v>1421</v>
      </c>
      <c r="G324" s="219"/>
      <c r="H324" s="222" t="s">
        <v>22</v>
      </c>
      <c r="I324" s="223"/>
      <c r="J324" s="219"/>
      <c r="K324" s="219"/>
      <c r="L324" s="224"/>
      <c r="M324" s="225"/>
      <c r="N324" s="226"/>
      <c r="O324" s="226"/>
      <c r="P324" s="226"/>
      <c r="Q324" s="226"/>
      <c r="R324" s="226"/>
      <c r="S324" s="226"/>
      <c r="T324" s="227"/>
      <c r="AT324" s="228" t="s">
        <v>158</v>
      </c>
      <c r="AU324" s="228" t="s">
        <v>85</v>
      </c>
      <c r="AV324" s="12" t="s">
        <v>24</v>
      </c>
      <c r="AW324" s="12" t="s">
        <v>39</v>
      </c>
      <c r="AX324" s="12" t="s">
        <v>76</v>
      </c>
      <c r="AY324" s="228" t="s">
        <v>146</v>
      </c>
    </row>
    <row r="325" spans="2:65" s="13" customFormat="1" ht="13.5">
      <c r="B325" s="229"/>
      <c r="C325" s="230"/>
      <c r="D325" s="215" t="s">
        <v>158</v>
      </c>
      <c r="E325" s="231" t="s">
        <v>22</v>
      </c>
      <c r="F325" s="232" t="s">
        <v>1435</v>
      </c>
      <c r="G325" s="230"/>
      <c r="H325" s="233">
        <v>4</v>
      </c>
      <c r="I325" s="234"/>
      <c r="J325" s="230"/>
      <c r="K325" s="230"/>
      <c r="L325" s="235"/>
      <c r="M325" s="236"/>
      <c r="N325" s="237"/>
      <c r="O325" s="237"/>
      <c r="P325" s="237"/>
      <c r="Q325" s="237"/>
      <c r="R325" s="237"/>
      <c r="S325" s="237"/>
      <c r="T325" s="238"/>
      <c r="AT325" s="239" t="s">
        <v>158</v>
      </c>
      <c r="AU325" s="239" t="s">
        <v>85</v>
      </c>
      <c r="AV325" s="13" t="s">
        <v>85</v>
      </c>
      <c r="AW325" s="13" t="s">
        <v>39</v>
      </c>
      <c r="AX325" s="13" t="s">
        <v>24</v>
      </c>
      <c r="AY325" s="239" t="s">
        <v>146</v>
      </c>
    </row>
    <row r="326" spans="2:65" s="11" customFormat="1" ht="29.85" customHeight="1">
      <c r="B326" s="186"/>
      <c r="C326" s="187"/>
      <c r="D326" s="200" t="s">
        <v>75</v>
      </c>
      <c r="E326" s="201" t="s">
        <v>147</v>
      </c>
      <c r="F326" s="201" t="s">
        <v>148</v>
      </c>
      <c r="G326" s="187"/>
      <c r="H326" s="187"/>
      <c r="I326" s="190"/>
      <c r="J326" s="202">
        <f>BK326</f>
        <v>0</v>
      </c>
      <c r="K326" s="187"/>
      <c r="L326" s="192"/>
      <c r="M326" s="193"/>
      <c r="N326" s="194"/>
      <c r="O326" s="194"/>
      <c r="P326" s="195">
        <f>SUM(P327:P350)</f>
        <v>0</v>
      </c>
      <c r="Q326" s="194"/>
      <c r="R326" s="195">
        <f>SUM(R327:R350)</f>
        <v>0.15793780000000002</v>
      </c>
      <c r="S326" s="194"/>
      <c r="T326" s="196">
        <f>SUM(T327:T350)</f>
        <v>0</v>
      </c>
      <c r="AR326" s="197" t="s">
        <v>24</v>
      </c>
      <c r="AT326" s="198" t="s">
        <v>75</v>
      </c>
      <c r="AU326" s="198" t="s">
        <v>24</v>
      </c>
      <c r="AY326" s="197" t="s">
        <v>146</v>
      </c>
      <c r="BK326" s="199">
        <f>SUM(BK327:BK350)</f>
        <v>0</v>
      </c>
    </row>
    <row r="327" spans="2:65" s="1" customFormat="1" ht="31.5" customHeight="1">
      <c r="B327" s="42"/>
      <c r="C327" s="203" t="s">
        <v>557</v>
      </c>
      <c r="D327" s="203" t="s">
        <v>149</v>
      </c>
      <c r="E327" s="204" t="s">
        <v>1436</v>
      </c>
      <c r="F327" s="205" t="s">
        <v>1437</v>
      </c>
      <c r="G327" s="206" t="s">
        <v>527</v>
      </c>
      <c r="H327" s="207">
        <v>60</v>
      </c>
      <c r="I327" s="208"/>
      <c r="J327" s="209">
        <f>ROUND(I327*H327,2)</f>
        <v>0</v>
      </c>
      <c r="K327" s="205" t="s">
        <v>153</v>
      </c>
      <c r="L327" s="62"/>
      <c r="M327" s="210" t="s">
        <v>22</v>
      </c>
      <c r="N327" s="211" t="s">
        <v>47</v>
      </c>
      <c r="O327" s="43"/>
      <c r="P327" s="212">
        <f>O327*H327</f>
        <v>0</v>
      </c>
      <c r="Q327" s="212">
        <v>1.4999999999999999E-4</v>
      </c>
      <c r="R327" s="212">
        <f>Q327*H327</f>
        <v>8.9999999999999993E-3</v>
      </c>
      <c r="S327" s="212">
        <v>0</v>
      </c>
      <c r="T327" s="213">
        <f>S327*H327</f>
        <v>0</v>
      </c>
      <c r="AR327" s="25" t="s">
        <v>154</v>
      </c>
      <c r="AT327" s="25" t="s">
        <v>149</v>
      </c>
      <c r="AU327" s="25" t="s">
        <v>85</v>
      </c>
      <c r="AY327" s="25" t="s">
        <v>146</v>
      </c>
      <c r="BE327" s="214">
        <f>IF(N327="základní",J327,0)</f>
        <v>0</v>
      </c>
      <c r="BF327" s="214">
        <f>IF(N327="snížená",J327,0)</f>
        <v>0</v>
      </c>
      <c r="BG327" s="214">
        <f>IF(N327="zákl. přenesená",J327,0)</f>
        <v>0</v>
      </c>
      <c r="BH327" s="214">
        <f>IF(N327="sníž. přenesená",J327,0)</f>
        <v>0</v>
      </c>
      <c r="BI327" s="214">
        <f>IF(N327="nulová",J327,0)</f>
        <v>0</v>
      </c>
      <c r="BJ327" s="25" t="s">
        <v>24</v>
      </c>
      <c r="BK327" s="214">
        <f>ROUND(I327*H327,2)</f>
        <v>0</v>
      </c>
      <c r="BL327" s="25" t="s">
        <v>154</v>
      </c>
      <c r="BM327" s="25" t="s">
        <v>1438</v>
      </c>
    </row>
    <row r="328" spans="2:65" s="1" customFormat="1" ht="108">
      <c r="B328" s="42"/>
      <c r="C328" s="64"/>
      <c r="D328" s="215" t="s">
        <v>156</v>
      </c>
      <c r="E328" s="64"/>
      <c r="F328" s="216" t="s">
        <v>246</v>
      </c>
      <c r="G328" s="64"/>
      <c r="H328" s="64"/>
      <c r="I328" s="173"/>
      <c r="J328" s="64"/>
      <c r="K328" s="64"/>
      <c r="L328" s="62"/>
      <c r="M328" s="217"/>
      <c r="N328" s="43"/>
      <c r="O328" s="43"/>
      <c r="P328" s="43"/>
      <c r="Q328" s="43"/>
      <c r="R328" s="43"/>
      <c r="S328" s="43"/>
      <c r="T328" s="79"/>
      <c r="AT328" s="25" t="s">
        <v>156</v>
      </c>
      <c r="AU328" s="25" t="s">
        <v>85</v>
      </c>
    </row>
    <row r="329" spans="2:65" s="12" customFormat="1" ht="13.5">
      <c r="B329" s="218"/>
      <c r="C329" s="219"/>
      <c r="D329" s="215" t="s">
        <v>158</v>
      </c>
      <c r="E329" s="220" t="s">
        <v>22</v>
      </c>
      <c r="F329" s="221" t="s">
        <v>581</v>
      </c>
      <c r="G329" s="219"/>
      <c r="H329" s="222" t="s">
        <v>22</v>
      </c>
      <c r="I329" s="223"/>
      <c r="J329" s="219"/>
      <c r="K329" s="219"/>
      <c r="L329" s="224"/>
      <c r="M329" s="225"/>
      <c r="N329" s="226"/>
      <c r="O329" s="226"/>
      <c r="P329" s="226"/>
      <c r="Q329" s="226"/>
      <c r="R329" s="226"/>
      <c r="S329" s="226"/>
      <c r="T329" s="227"/>
      <c r="AT329" s="228" t="s">
        <v>158</v>
      </c>
      <c r="AU329" s="228" t="s">
        <v>85</v>
      </c>
      <c r="AV329" s="12" t="s">
        <v>24</v>
      </c>
      <c r="AW329" s="12" t="s">
        <v>39</v>
      </c>
      <c r="AX329" s="12" t="s">
        <v>76</v>
      </c>
      <c r="AY329" s="228" t="s">
        <v>146</v>
      </c>
    </row>
    <row r="330" spans="2:65" s="13" customFormat="1" ht="13.5">
      <c r="B330" s="229"/>
      <c r="C330" s="230"/>
      <c r="D330" s="242" t="s">
        <v>158</v>
      </c>
      <c r="E330" s="252" t="s">
        <v>22</v>
      </c>
      <c r="F330" s="253" t="s">
        <v>1439</v>
      </c>
      <c r="G330" s="230"/>
      <c r="H330" s="254">
        <v>60</v>
      </c>
      <c r="I330" s="234"/>
      <c r="J330" s="230"/>
      <c r="K330" s="230"/>
      <c r="L330" s="235"/>
      <c r="M330" s="236"/>
      <c r="N330" s="237"/>
      <c r="O330" s="237"/>
      <c r="P330" s="237"/>
      <c r="Q330" s="237"/>
      <c r="R330" s="237"/>
      <c r="S330" s="237"/>
      <c r="T330" s="238"/>
      <c r="AT330" s="239" t="s">
        <v>158</v>
      </c>
      <c r="AU330" s="239" t="s">
        <v>85</v>
      </c>
      <c r="AV330" s="13" t="s">
        <v>85</v>
      </c>
      <c r="AW330" s="13" t="s">
        <v>39</v>
      </c>
      <c r="AX330" s="13" t="s">
        <v>24</v>
      </c>
      <c r="AY330" s="239" t="s">
        <v>146</v>
      </c>
    </row>
    <row r="331" spans="2:65" s="1" customFormat="1" ht="31.5" customHeight="1">
      <c r="B331" s="42"/>
      <c r="C331" s="203" t="s">
        <v>564</v>
      </c>
      <c r="D331" s="203" t="s">
        <v>149</v>
      </c>
      <c r="E331" s="204" t="s">
        <v>1440</v>
      </c>
      <c r="F331" s="205" t="s">
        <v>1441</v>
      </c>
      <c r="G331" s="206" t="s">
        <v>527</v>
      </c>
      <c r="H331" s="207">
        <v>120</v>
      </c>
      <c r="I331" s="208"/>
      <c r="J331" s="209">
        <f>ROUND(I331*H331,2)</f>
        <v>0</v>
      </c>
      <c r="K331" s="205" t="s">
        <v>153</v>
      </c>
      <c r="L331" s="62"/>
      <c r="M331" s="210" t="s">
        <v>22</v>
      </c>
      <c r="N331" s="211" t="s">
        <v>47</v>
      </c>
      <c r="O331" s="43"/>
      <c r="P331" s="212">
        <f>O331*H331</f>
        <v>0</v>
      </c>
      <c r="Q331" s="212">
        <v>2.14E-4</v>
      </c>
      <c r="R331" s="212">
        <f>Q331*H331</f>
        <v>2.5680000000000001E-2</v>
      </c>
      <c r="S331" s="212">
        <v>0</v>
      </c>
      <c r="T331" s="213">
        <f>S331*H331</f>
        <v>0</v>
      </c>
      <c r="AR331" s="25" t="s">
        <v>154</v>
      </c>
      <c r="AT331" s="25" t="s">
        <v>149</v>
      </c>
      <c r="AU331" s="25" t="s">
        <v>85</v>
      </c>
      <c r="AY331" s="25" t="s">
        <v>146</v>
      </c>
      <c r="BE331" s="214">
        <f>IF(N331="základní",J331,0)</f>
        <v>0</v>
      </c>
      <c r="BF331" s="214">
        <f>IF(N331="snížená",J331,0)</f>
        <v>0</v>
      </c>
      <c r="BG331" s="214">
        <f>IF(N331="zákl. přenesená",J331,0)</f>
        <v>0</v>
      </c>
      <c r="BH331" s="214">
        <f>IF(N331="sníž. přenesená",J331,0)</f>
        <v>0</v>
      </c>
      <c r="BI331" s="214">
        <f>IF(N331="nulová",J331,0)</f>
        <v>0</v>
      </c>
      <c r="BJ331" s="25" t="s">
        <v>24</v>
      </c>
      <c r="BK331" s="214">
        <f>ROUND(I331*H331,2)</f>
        <v>0</v>
      </c>
      <c r="BL331" s="25" t="s">
        <v>154</v>
      </c>
      <c r="BM331" s="25" t="s">
        <v>1442</v>
      </c>
    </row>
    <row r="332" spans="2:65" s="1" customFormat="1" ht="108">
      <c r="B332" s="42"/>
      <c r="C332" s="64"/>
      <c r="D332" s="215" t="s">
        <v>156</v>
      </c>
      <c r="E332" s="64"/>
      <c r="F332" s="216" t="s">
        <v>246</v>
      </c>
      <c r="G332" s="64"/>
      <c r="H332" s="64"/>
      <c r="I332" s="173"/>
      <c r="J332" s="64"/>
      <c r="K332" s="64"/>
      <c r="L332" s="62"/>
      <c r="M332" s="217"/>
      <c r="N332" s="43"/>
      <c r="O332" s="43"/>
      <c r="P332" s="43"/>
      <c r="Q332" s="43"/>
      <c r="R332" s="43"/>
      <c r="S332" s="43"/>
      <c r="T332" s="79"/>
      <c r="AT332" s="25" t="s">
        <v>156</v>
      </c>
      <c r="AU332" s="25" t="s">
        <v>85</v>
      </c>
    </row>
    <row r="333" spans="2:65" s="13" customFormat="1" ht="13.5">
      <c r="B333" s="229"/>
      <c r="C333" s="230"/>
      <c r="D333" s="242" t="s">
        <v>158</v>
      </c>
      <c r="E333" s="252" t="s">
        <v>22</v>
      </c>
      <c r="F333" s="253" t="s">
        <v>1443</v>
      </c>
      <c r="G333" s="230"/>
      <c r="H333" s="254">
        <v>120</v>
      </c>
      <c r="I333" s="234"/>
      <c r="J333" s="230"/>
      <c r="K333" s="230"/>
      <c r="L333" s="235"/>
      <c r="M333" s="236"/>
      <c r="N333" s="237"/>
      <c r="O333" s="237"/>
      <c r="P333" s="237"/>
      <c r="Q333" s="237"/>
      <c r="R333" s="237"/>
      <c r="S333" s="237"/>
      <c r="T333" s="238"/>
      <c r="AT333" s="239" t="s">
        <v>158</v>
      </c>
      <c r="AU333" s="239" t="s">
        <v>85</v>
      </c>
      <c r="AV333" s="13" t="s">
        <v>85</v>
      </c>
      <c r="AW333" s="13" t="s">
        <v>39</v>
      </c>
      <c r="AX333" s="13" t="s">
        <v>24</v>
      </c>
      <c r="AY333" s="239" t="s">
        <v>146</v>
      </c>
    </row>
    <row r="334" spans="2:65" s="1" customFormat="1" ht="31.5" customHeight="1">
      <c r="B334" s="42"/>
      <c r="C334" s="203" t="s">
        <v>542</v>
      </c>
      <c r="D334" s="203" t="s">
        <v>149</v>
      </c>
      <c r="E334" s="204" t="s">
        <v>242</v>
      </c>
      <c r="F334" s="205" t="s">
        <v>243</v>
      </c>
      <c r="G334" s="206" t="s">
        <v>244</v>
      </c>
      <c r="H334" s="207">
        <v>10</v>
      </c>
      <c r="I334" s="208"/>
      <c r="J334" s="209">
        <f>ROUND(I334*H334,2)</f>
        <v>0</v>
      </c>
      <c r="K334" s="205" t="s">
        <v>153</v>
      </c>
      <c r="L334" s="62"/>
      <c r="M334" s="210" t="s">
        <v>22</v>
      </c>
      <c r="N334" s="211" t="s">
        <v>47</v>
      </c>
      <c r="O334" s="43"/>
      <c r="P334" s="212">
        <f>O334*H334</f>
        <v>0</v>
      </c>
      <c r="Q334" s="212">
        <v>1.1999999999999999E-3</v>
      </c>
      <c r="R334" s="212">
        <f>Q334*H334</f>
        <v>1.1999999999999999E-2</v>
      </c>
      <c r="S334" s="212">
        <v>0</v>
      </c>
      <c r="T334" s="213">
        <f>S334*H334</f>
        <v>0</v>
      </c>
      <c r="AR334" s="25" t="s">
        <v>154</v>
      </c>
      <c r="AT334" s="25" t="s">
        <v>149</v>
      </c>
      <c r="AU334" s="25" t="s">
        <v>85</v>
      </c>
      <c r="AY334" s="25" t="s">
        <v>146</v>
      </c>
      <c r="BE334" s="214">
        <f>IF(N334="základní",J334,0)</f>
        <v>0</v>
      </c>
      <c r="BF334" s="214">
        <f>IF(N334="snížená",J334,0)</f>
        <v>0</v>
      </c>
      <c r="BG334" s="214">
        <f>IF(N334="zákl. přenesená",J334,0)</f>
        <v>0</v>
      </c>
      <c r="BH334" s="214">
        <f>IF(N334="sníž. přenesená",J334,0)</f>
        <v>0</v>
      </c>
      <c r="BI334" s="214">
        <f>IF(N334="nulová",J334,0)</f>
        <v>0</v>
      </c>
      <c r="BJ334" s="25" t="s">
        <v>24</v>
      </c>
      <c r="BK334" s="214">
        <f>ROUND(I334*H334,2)</f>
        <v>0</v>
      </c>
      <c r="BL334" s="25" t="s">
        <v>154</v>
      </c>
      <c r="BM334" s="25" t="s">
        <v>1444</v>
      </c>
    </row>
    <row r="335" spans="2:65" s="1" customFormat="1" ht="108">
      <c r="B335" s="42"/>
      <c r="C335" s="64"/>
      <c r="D335" s="215" t="s">
        <v>156</v>
      </c>
      <c r="E335" s="64"/>
      <c r="F335" s="216" t="s">
        <v>246</v>
      </c>
      <c r="G335" s="64"/>
      <c r="H335" s="64"/>
      <c r="I335" s="173"/>
      <c r="J335" s="64"/>
      <c r="K335" s="64"/>
      <c r="L335" s="62"/>
      <c r="M335" s="217"/>
      <c r="N335" s="43"/>
      <c r="O335" s="43"/>
      <c r="P335" s="43"/>
      <c r="Q335" s="43"/>
      <c r="R335" s="43"/>
      <c r="S335" s="43"/>
      <c r="T335" s="79"/>
      <c r="AT335" s="25" t="s">
        <v>156</v>
      </c>
      <c r="AU335" s="25" t="s">
        <v>85</v>
      </c>
    </row>
    <row r="336" spans="2:65" s="12" customFormat="1" ht="13.5">
      <c r="B336" s="218"/>
      <c r="C336" s="219"/>
      <c r="D336" s="215" t="s">
        <v>158</v>
      </c>
      <c r="E336" s="220" t="s">
        <v>22</v>
      </c>
      <c r="F336" s="221" t="s">
        <v>581</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3" customFormat="1" ht="13.5">
      <c r="B337" s="229"/>
      <c r="C337" s="230"/>
      <c r="D337" s="242" t="s">
        <v>158</v>
      </c>
      <c r="E337" s="252" t="s">
        <v>22</v>
      </c>
      <c r="F337" s="253" t="s">
        <v>1445</v>
      </c>
      <c r="G337" s="230"/>
      <c r="H337" s="254">
        <v>10</v>
      </c>
      <c r="I337" s="234"/>
      <c r="J337" s="230"/>
      <c r="K337" s="230"/>
      <c r="L337" s="235"/>
      <c r="M337" s="236"/>
      <c r="N337" s="237"/>
      <c r="O337" s="237"/>
      <c r="P337" s="237"/>
      <c r="Q337" s="237"/>
      <c r="R337" s="237"/>
      <c r="S337" s="237"/>
      <c r="T337" s="238"/>
      <c r="AT337" s="239" t="s">
        <v>158</v>
      </c>
      <c r="AU337" s="239" t="s">
        <v>85</v>
      </c>
      <c r="AV337" s="13" t="s">
        <v>85</v>
      </c>
      <c r="AW337" s="13" t="s">
        <v>39</v>
      </c>
      <c r="AX337" s="13" t="s">
        <v>24</v>
      </c>
      <c r="AY337" s="239" t="s">
        <v>146</v>
      </c>
    </row>
    <row r="338" spans="2:65" s="1" customFormat="1" ht="31.5" customHeight="1">
      <c r="B338" s="42"/>
      <c r="C338" s="203" t="s">
        <v>576</v>
      </c>
      <c r="D338" s="203" t="s">
        <v>149</v>
      </c>
      <c r="E338" s="204" t="s">
        <v>1446</v>
      </c>
      <c r="F338" s="205" t="s">
        <v>1447</v>
      </c>
      <c r="G338" s="206" t="s">
        <v>244</v>
      </c>
      <c r="H338" s="207">
        <v>20</v>
      </c>
      <c r="I338" s="208"/>
      <c r="J338" s="209">
        <f>ROUND(I338*H338,2)</f>
        <v>0</v>
      </c>
      <c r="K338" s="205" t="s">
        <v>153</v>
      </c>
      <c r="L338" s="62"/>
      <c r="M338" s="210" t="s">
        <v>22</v>
      </c>
      <c r="N338" s="211" t="s">
        <v>47</v>
      </c>
      <c r="O338" s="43"/>
      <c r="P338" s="212">
        <f>O338*H338</f>
        <v>0</v>
      </c>
      <c r="Q338" s="212">
        <v>1.4499999999999999E-3</v>
      </c>
      <c r="R338" s="212">
        <f>Q338*H338</f>
        <v>2.8999999999999998E-2</v>
      </c>
      <c r="S338" s="212">
        <v>0</v>
      </c>
      <c r="T338" s="213">
        <f>S338*H338</f>
        <v>0</v>
      </c>
      <c r="AR338" s="25" t="s">
        <v>154</v>
      </c>
      <c r="AT338" s="25" t="s">
        <v>149</v>
      </c>
      <c r="AU338" s="25" t="s">
        <v>85</v>
      </c>
      <c r="AY338" s="25" t="s">
        <v>146</v>
      </c>
      <c r="BE338" s="214">
        <f>IF(N338="základní",J338,0)</f>
        <v>0</v>
      </c>
      <c r="BF338" s="214">
        <f>IF(N338="snížená",J338,0)</f>
        <v>0</v>
      </c>
      <c r="BG338" s="214">
        <f>IF(N338="zákl. přenesená",J338,0)</f>
        <v>0</v>
      </c>
      <c r="BH338" s="214">
        <f>IF(N338="sníž. přenesená",J338,0)</f>
        <v>0</v>
      </c>
      <c r="BI338" s="214">
        <f>IF(N338="nulová",J338,0)</f>
        <v>0</v>
      </c>
      <c r="BJ338" s="25" t="s">
        <v>24</v>
      </c>
      <c r="BK338" s="214">
        <f>ROUND(I338*H338,2)</f>
        <v>0</v>
      </c>
      <c r="BL338" s="25" t="s">
        <v>154</v>
      </c>
      <c r="BM338" s="25" t="s">
        <v>1448</v>
      </c>
    </row>
    <row r="339" spans="2:65" s="1" customFormat="1" ht="108">
      <c r="B339" s="42"/>
      <c r="C339" s="64"/>
      <c r="D339" s="215" t="s">
        <v>156</v>
      </c>
      <c r="E339" s="64"/>
      <c r="F339" s="216" t="s">
        <v>246</v>
      </c>
      <c r="G339" s="64"/>
      <c r="H339" s="64"/>
      <c r="I339" s="173"/>
      <c r="J339" s="64"/>
      <c r="K339" s="64"/>
      <c r="L339" s="62"/>
      <c r="M339" s="217"/>
      <c r="N339" s="43"/>
      <c r="O339" s="43"/>
      <c r="P339" s="43"/>
      <c r="Q339" s="43"/>
      <c r="R339" s="43"/>
      <c r="S339" s="43"/>
      <c r="T339" s="79"/>
      <c r="AT339" s="25" t="s">
        <v>156</v>
      </c>
      <c r="AU339" s="25" t="s">
        <v>85</v>
      </c>
    </row>
    <row r="340" spans="2:65" s="13" customFormat="1" ht="13.5">
      <c r="B340" s="229"/>
      <c r="C340" s="230"/>
      <c r="D340" s="242" t="s">
        <v>158</v>
      </c>
      <c r="E340" s="252" t="s">
        <v>22</v>
      </c>
      <c r="F340" s="253" t="s">
        <v>1449</v>
      </c>
      <c r="G340" s="230"/>
      <c r="H340" s="254">
        <v>20</v>
      </c>
      <c r="I340" s="234"/>
      <c r="J340" s="230"/>
      <c r="K340" s="230"/>
      <c r="L340" s="235"/>
      <c r="M340" s="236"/>
      <c r="N340" s="237"/>
      <c r="O340" s="237"/>
      <c r="P340" s="237"/>
      <c r="Q340" s="237"/>
      <c r="R340" s="237"/>
      <c r="S340" s="237"/>
      <c r="T340" s="238"/>
      <c r="AT340" s="239" t="s">
        <v>158</v>
      </c>
      <c r="AU340" s="239" t="s">
        <v>85</v>
      </c>
      <c r="AV340" s="13" t="s">
        <v>85</v>
      </c>
      <c r="AW340" s="13" t="s">
        <v>39</v>
      </c>
      <c r="AX340" s="13" t="s">
        <v>24</v>
      </c>
      <c r="AY340" s="239" t="s">
        <v>146</v>
      </c>
    </row>
    <row r="341" spans="2:65" s="1" customFormat="1" ht="31.5" customHeight="1">
      <c r="B341" s="42"/>
      <c r="C341" s="203" t="s">
        <v>584</v>
      </c>
      <c r="D341" s="203" t="s">
        <v>149</v>
      </c>
      <c r="E341" s="204" t="s">
        <v>1450</v>
      </c>
      <c r="F341" s="205" t="s">
        <v>1451</v>
      </c>
      <c r="G341" s="206" t="s">
        <v>527</v>
      </c>
      <c r="H341" s="207">
        <v>60</v>
      </c>
      <c r="I341" s="208"/>
      <c r="J341" s="209">
        <f>ROUND(I341*H341,2)</f>
        <v>0</v>
      </c>
      <c r="K341" s="205" t="s">
        <v>153</v>
      </c>
      <c r="L341" s="62"/>
      <c r="M341" s="210" t="s">
        <v>22</v>
      </c>
      <c r="N341" s="211" t="s">
        <v>47</v>
      </c>
      <c r="O341" s="43"/>
      <c r="P341" s="212">
        <f>O341*H341</f>
        <v>0</v>
      </c>
      <c r="Q341" s="212">
        <v>3.7500000000000001E-6</v>
      </c>
      <c r="R341" s="212">
        <f>Q341*H341</f>
        <v>2.2499999999999999E-4</v>
      </c>
      <c r="S341" s="212">
        <v>0</v>
      </c>
      <c r="T341" s="213">
        <f>S341*H341</f>
        <v>0</v>
      </c>
      <c r="AR341" s="25" t="s">
        <v>154</v>
      </c>
      <c r="AT341" s="25" t="s">
        <v>149</v>
      </c>
      <c r="AU341" s="25" t="s">
        <v>85</v>
      </c>
      <c r="AY341" s="25" t="s">
        <v>146</v>
      </c>
      <c r="BE341" s="214">
        <f>IF(N341="základní",J341,0)</f>
        <v>0</v>
      </c>
      <c r="BF341" s="214">
        <f>IF(N341="snížená",J341,0)</f>
        <v>0</v>
      </c>
      <c r="BG341" s="214">
        <f>IF(N341="zákl. přenesená",J341,0)</f>
        <v>0</v>
      </c>
      <c r="BH341" s="214">
        <f>IF(N341="sníž. přenesená",J341,0)</f>
        <v>0</v>
      </c>
      <c r="BI341" s="214">
        <f>IF(N341="nulová",J341,0)</f>
        <v>0</v>
      </c>
      <c r="BJ341" s="25" t="s">
        <v>24</v>
      </c>
      <c r="BK341" s="214">
        <f>ROUND(I341*H341,2)</f>
        <v>0</v>
      </c>
      <c r="BL341" s="25" t="s">
        <v>154</v>
      </c>
      <c r="BM341" s="25" t="s">
        <v>1452</v>
      </c>
    </row>
    <row r="342" spans="2:65" s="1" customFormat="1" ht="40.5">
      <c r="B342" s="42"/>
      <c r="C342" s="64"/>
      <c r="D342" s="242" t="s">
        <v>156</v>
      </c>
      <c r="E342" s="64"/>
      <c r="F342" s="255" t="s">
        <v>253</v>
      </c>
      <c r="G342" s="64"/>
      <c r="H342" s="64"/>
      <c r="I342" s="173"/>
      <c r="J342" s="64"/>
      <c r="K342" s="64"/>
      <c r="L342" s="62"/>
      <c r="M342" s="217"/>
      <c r="N342" s="43"/>
      <c r="O342" s="43"/>
      <c r="P342" s="43"/>
      <c r="Q342" s="43"/>
      <c r="R342" s="43"/>
      <c r="S342" s="43"/>
      <c r="T342" s="79"/>
      <c r="AT342" s="25" t="s">
        <v>156</v>
      </c>
      <c r="AU342" s="25" t="s">
        <v>85</v>
      </c>
    </row>
    <row r="343" spans="2:65" s="1" customFormat="1" ht="31.5" customHeight="1">
      <c r="B343" s="42"/>
      <c r="C343" s="203" t="s">
        <v>591</v>
      </c>
      <c r="D343" s="203" t="s">
        <v>149</v>
      </c>
      <c r="E343" s="204" t="s">
        <v>250</v>
      </c>
      <c r="F343" s="205" t="s">
        <v>251</v>
      </c>
      <c r="G343" s="206" t="s">
        <v>244</v>
      </c>
      <c r="H343" s="207">
        <v>10</v>
      </c>
      <c r="I343" s="208"/>
      <c r="J343" s="209">
        <f>ROUND(I343*H343,2)</f>
        <v>0</v>
      </c>
      <c r="K343" s="205" t="s">
        <v>153</v>
      </c>
      <c r="L343" s="62"/>
      <c r="M343" s="210" t="s">
        <v>22</v>
      </c>
      <c r="N343" s="211" t="s">
        <v>47</v>
      </c>
      <c r="O343" s="43"/>
      <c r="P343" s="212">
        <f>O343*H343</f>
        <v>0</v>
      </c>
      <c r="Q343" s="212">
        <v>9.38E-6</v>
      </c>
      <c r="R343" s="212">
        <f>Q343*H343</f>
        <v>9.3800000000000003E-5</v>
      </c>
      <c r="S343" s="212">
        <v>0</v>
      </c>
      <c r="T343" s="213">
        <f>S343*H343</f>
        <v>0</v>
      </c>
      <c r="AR343" s="25" t="s">
        <v>154</v>
      </c>
      <c r="AT343" s="25" t="s">
        <v>149</v>
      </c>
      <c r="AU343" s="25" t="s">
        <v>85</v>
      </c>
      <c r="AY343" s="25" t="s">
        <v>146</v>
      </c>
      <c r="BE343" s="214">
        <f>IF(N343="základní",J343,0)</f>
        <v>0</v>
      </c>
      <c r="BF343" s="214">
        <f>IF(N343="snížená",J343,0)</f>
        <v>0</v>
      </c>
      <c r="BG343" s="214">
        <f>IF(N343="zákl. přenesená",J343,0)</f>
        <v>0</v>
      </c>
      <c r="BH343" s="214">
        <f>IF(N343="sníž. přenesená",J343,0)</f>
        <v>0</v>
      </c>
      <c r="BI343" s="214">
        <f>IF(N343="nulová",J343,0)</f>
        <v>0</v>
      </c>
      <c r="BJ343" s="25" t="s">
        <v>24</v>
      </c>
      <c r="BK343" s="214">
        <f>ROUND(I343*H343,2)</f>
        <v>0</v>
      </c>
      <c r="BL343" s="25" t="s">
        <v>154</v>
      </c>
      <c r="BM343" s="25" t="s">
        <v>1453</v>
      </c>
    </row>
    <row r="344" spans="2:65" s="1" customFormat="1" ht="40.5">
      <c r="B344" s="42"/>
      <c r="C344" s="64"/>
      <c r="D344" s="242" t="s">
        <v>156</v>
      </c>
      <c r="E344" s="64"/>
      <c r="F344" s="255" t="s">
        <v>253</v>
      </c>
      <c r="G344" s="64"/>
      <c r="H344" s="64"/>
      <c r="I344" s="173"/>
      <c r="J344" s="64"/>
      <c r="K344" s="64"/>
      <c r="L344" s="62"/>
      <c r="M344" s="217"/>
      <c r="N344" s="43"/>
      <c r="O344" s="43"/>
      <c r="P344" s="43"/>
      <c r="Q344" s="43"/>
      <c r="R344" s="43"/>
      <c r="S344" s="43"/>
      <c r="T344" s="79"/>
      <c r="AT344" s="25" t="s">
        <v>156</v>
      </c>
      <c r="AU344" s="25" t="s">
        <v>85</v>
      </c>
    </row>
    <row r="345" spans="2:65" s="1" customFormat="1" ht="22.5" customHeight="1">
      <c r="B345" s="42"/>
      <c r="C345" s="203" t="s">
        <v>597</v>
      </c>
      <c r="D345" s="203" t="s">
        <v>149</v>
      </c>
      <c r="E345" s="204" t="s">
        <v>823</v>
      </c>
      <c r="F345" s="205" t="s">
        <v>824</v>
      </c>
      <c r="G345" s="206" t="s">
        <v>244</v>
      </c>
      <c r="H345" s="207">
        <v>229.2</v>
      </c>
      <c r="I345" s="208"/>
      <c r="J345" s="209">
        <f>ROUND(I345*H345,2)</f>
        <v>0</v>
      </c>
      <c r="K345" s="205" t="s">
        <v>153</v>
      </c>
      <c r="L345" s="62"/>
      <c r="M345" s="210" t="s">
        <v>22</v>
      </c>
      <c r="N345" s="211" t="s">
        <v>47</v>
      </c>
      <c r="O345" s="43"/>
      <c r="P345" s="212">
        <f>O345*H345</f>
        <v>0</v>
      </c>
      <c r="Q345" s="212">
        <v>3.5750000000000002E-4</v>
      </c>
      <c r="R345" s="212">
        <f>Q345*H345</f>
        <v>8.1938999999999998E-2</v>
      </c>
      <c r="S345" s="212">
        <v>0</v>
      </c>
      <c r="T345" s="213">
        <f>S345*H345</f>
        <v>0</v>
      </c>
      <c r="AR345" s="25" t="s">
        <v>154</v>
      </c>
      <c r="AT345" s="25" t="s">
        <v>149</v>
      </c>
      <c r="AU345" s="25" t="s">
        <v>85</v>
      </c>
      <c r="AY345" s="25" t="s">
        <v>146</v>
      </c>
      <c r="BE345" s="214">
        <f>IF(N345="základní",J345,0)</f>
        <v>0</v>
      </c>
      <c r="BF345" s="214">
        <f>IF(N345="snížená",J345,0)</f>
        <v>0</v>
      </c>
      <c r="BG345" s="214">
        <f>IF(N345="zákl. přenesená",J345,0)</f>
        <v>0</v>
      </c>
      <c r="BH345" s="214">
        <f>IF(N345="sníž. přenesená",J345,0)</f>
        <v>0</v>
      </c>
      <c r="BI345" s="214">
        <f>IF(N345="nulová",J345,0)</f>
        <v>0</v>
      </c>
      <c r="BJ345" s="25" t="s">
        <v>24</v>
      </c>
      <c r="BK345" s="214">
        <f>ROUND(I345*H345,2)</f>
        <v>0</v>
      </c>
      <c r="BL345" s="25" t="s">
        <v>154</v>
      </c>
      <c r="BM345" s="25" t="s">
        <v>1454</v>
      </c>
    </row>
    <row r="346" spans="2:65" s="1" customFormat="1" ht="27">
      <c r="B346" s="42"/>
      <c r="C346" s="64"/>
      <c r="D346" s="215" t="s">
        <v>156</v>
      </c>
      <c r="E346" s="64"/>
      <c r="F346" s="216" t="s">
        <v>826</v>
      </c>
      <c r="G346" s="64"/>
      <c r="H346" s="64"/>
      <c r="I346" s="173"/>
      <c r="J346" s="64"/>
      <c r="K346" s="64"/>
      <c r="L346" s="62"/>
      <c r="M346" s="217"/>
      <c r="N346" s="43"/>
      <c r="O346" s="43"/>
      <c r="P346" s="43"/>
      <c r="Q346" s="43"/>
      <c r="R346" s="43"/>
      <c r="S346" s="43"/>
      <c r="T346" s="79"/>
      <c r="AT346" s="25" t="s">
        <v>156</v>
      </c>
      <c r="AU346" s="25" t="s">
        <v>85</v>
      </c>
    </row>
    <row r="347" spans="2:65" s="12" customFormat="1" ht="13.5">
      <c r="B347" s="218"/>
      <c r="C347" s="219"/>
      <c r="D347" s="215" t="s">
        <v>158</v>
      </c>
      <c r="E347" s="220" t="s">
        <v>22</v>
      </c>
      <c r="F347" s="221" t="s">
        <v>1301</v>
      </c>
      <c r="G347" s="219"/>
      <c r="H347" s="222" t="s">
        <v>22</v>
      </c>
      <c r="I347" s="223"/>
      <c r="J347" s="219"/>
      <c r="K347" s="219"/>
      <c r="L347" s="224"/>
      <c r="M347" s="225"/>
      <c r="N347" s="226"/>
      <c r="O347" s="226"/>
      <c r="P347" s="226"/>
      <c r="Q347" s="226"/>
      <c r="R347" s="226"/>
      <c r="S347" s="226"/>
      <c r="T347" s="227"/>
      <c r="AT347" s="228" t="s">
        <v>158</v>
      </c>
      <c r="AU347" s="228" t="s">
        <v>85</v>
      </c>
      <c r="AV347" s="12" t="s">
        <v>24</v>
      </c>
      <c r="AW347" s="12" t="s">
        <v>39</v>
      </c>
      <c r="AX347" s="12" t="s">
        <v>76</v>
      </c>
      <c r="AY347" s="228" t="s">
        <v>146</v>
      </c>
    </row>
    <row r="348" spans="2:65" s="12" customFormat="1" ht="13.5">
      <c r="B348" s="218"/>
      <c r="C348" s="219"/>
      <c r="D348" s="215" t="s">
        <v>158</v>
      </c>
      <c r="E348" s="220" t="s">
        <v>22</v>
      </c>
      <c r="F348" s="221" t="s">
        <v>1393</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3" customFormat="1" ht="13.5">
      <c r="B349" s="229"/>
      <c r="C349" s="230"/>
      <c r="D349" s="215" t="s">
        <v>158</v>
      </c>
      <c r="E349" s="231" t="s">
        <v>22</v>
      </c>
      <c r="F349" s="232" t="s">
        <v>1396</v>
      </c>
      <c r="G349" s="230"/>
      <c r="H349" s="233">
        <v>229.2</v>
      </c>
      <c r="I349" s="234"/>
      <c r="J349" s="230"/>
      <c r="K349" s="230"/>
      <c r="L349" s="235"/>
      <c r="M349" s="236"/>
      <c r="N349" s="237"/>
      <c r="O349" s="237"/>
      <c r="P349" s="237"/>
      <c r="Q349" s="237"/>
      <c r="R349" s="237"/>
      <c r="S349" s="237"/>
      <c r="T349" s="238"/>
      <c r="AT349" s="239" t="s">
        <v>158</v>
      </c>
      <c r="AU349" s="239" t="s">
        <v>85</v>
      </c>
      <c r="AV349" s="13" t="s">
        <v>85</v>
      </c>
      <c r="AW349" s="13" t="s">
        <v>39</v>
      </c>
      <c r="AX349" s="13" t="s">
        <v>76</v>
      </c>
      <c r="AY349" s="239" t="s">
        <v>146</v>
      </c>
    </row>
    <row r="350" spans="2:65" s="14" customFormat="1" ht="13.5">
      <c r="B350" s="240"/>
      <c r="C350" s="241"/>
      <c r="D350" s="215" t="s">
        <v>158</v>
      </c>
      <c r="E350" s="273" t="s">
        <v>22</v>
      </c>
      <c r="F350" s="274" t="s">
        <v>162</v>
      </c>
      <c r="G350" s="241"/>
      <c r="H350" s="275">
        <v>229.2</v>
      </c>
      <c r="I350" s="246"/>
      <c r="J350" s="241"/>
      <c r="K350" s="241"/>
      <c r="L350" s="247"/>
      <c r="M350" s="248"/>
      <c r="N350" s="249"/>
      <c r="O350" s="249"/>
      <c r="P350" s="249"/>
      <c r="Q350" s="249"/>
      <c r="R350" s="249"/>
      <c r="S350" s="249"/>
      <c r="T350" s="250"/>
      <c r="AT350" s="251" t="s">
        <v>158</v>
      </c>
      <c r="AU350" s="251" t="s">
        <v>85</v>
      </c>
      <c r="AV350" s="14" t="s">
        <v>154</v>
      </c>
      <c r="AW350" s="14" t="s">
        <v>39</v>
      </c>
      <c r="AX350" s="14" t="s">
        <v>24</v>
      </c>
      <c r="AY350" s="251" t="s">
        <v>146</v>
      </c>
    </row>
    <row r="351" spans="2:65" s="11" customFormat="1" ht="29.85" customHeight="1">
      <c r="B351" s="186"/>
      <c r="C351" s="187"/>
      <c r="D351" s="200" t="s">
        <v>75</v>
      </c>
      <c r="E351" s="201" t="s">
        <v>871</v>
      </c>
      <c r="F351" s="201" t="s">
        <v>1002</v>
      </c>
      <c r="G351" s="187"/>
      <c r="H351" s="187"/>
      <c r="I351" s="190"/>
      <c r="J351" s="202">
        <f>BK351</f>
        <v>0</v>
      </c>
      <c r="K351" s="187"/>
      <c r="L351" s="192"/>
      <c r="M351" s="193"/>
      <c r="N351" s="194"/>
      <c r="O351" s="194"/>
      <c r="P351" s="195">
        <f>SUM(P352:P359)</f>
        <v>0</v>
      </c>
      <c r="Q351" s="194"/>
      <c r="R351" s="195">
        <f>SUM(R352:R359)</f>
        <v>21.440399999999993</v>
      </c>
      <c r="S351" s="194"/>
      <c r="T351" s="196">
        <f>SUM(T352:T359)</f>
        <v>0</v>
      </c>
      <c r="AR351" s="197" t="s">
        <v>24</v>
      </c>
      <c r="AT351" s="198" t="s">
        <v>75</v>
      </c>
      <c r="AU351" s="198" t="s">
        <v>24</v>
      </c>
      <c r="AY351" s="197" t="s">
        <v>146</v>
      </c>
      <c r="BK351" s="199">
        <f>SUM(BK352:BK359)</f>
        <v>0</v>
      </c>
    </row>
    <row r="352" spans="2:65" s="1" customFormat="1" ht="31.5" customHeight="1">
      <c r="B352" s="42"/>
      <c r="C352" s="203" t="s">
        <v>603</v>
      </c>
      <c r="D352" s="203" t="s">
        <v>149</v>
      </c>
      <c r="E352" s="204" t="s">
        <v>1455</v>
      </c>
      <c r="F352" s="205" t="s">
        <v>1456</v>
      </c>
      <c r="G352" s="206" t="s">
        <v>527</v>
      </c>
      <c r="H352" s="207">
        <v>37.799999999999997</v>
      </c>
      <c r="I352" s="208"/>
      <c r="J352" s="209">
        <f>ROUND(I352*H352,2)</f>
        <v>0</v>
      </c>
      <c r="K352" s="205" t="s">
        <v>22</v>
      </c>
      <c r="L352" s="62"/>
      <c r="M352" s="210" t="s">
        <v>22</v>
      </c>
      <c r="N352" s="211" t="s">
        <v>47</v>
      </c>
      <c r="O352" s="43"/>
      <c r="P352" s="212">
        <f>O352*H352</f>
        <v>0</v>
      </c>
      <c r="Q352" s="212">
        <v>0.56720634920634905</v>
      </c>
      <c r="R352" s="212">
        <f>Q352*H352</f>
        <v>21.440399999999993</v>
      </c>
      <c r="S352" s="212">
        <v>0</v>
      </c>
      <c r="T352" s="213">
        <f>S352*H352</f>
        <v>0</v>
      </c>
      <c r="AR352" s="25" t="s">
        <v>154</v>
      </c>
      <c r="AT352" s="25" t="s">
        <v>149</v>
      </c>
      <c r="AU352" s="25" t="s">
        <v>85</v>
      </c>
      <c r="AY352" s="25" t="s">
        <v>146</v>
      </c>
      <c r="BE352" s="214">
        <f>IF(N352="základní",J352,0)</f>
        <v>0</v>
      </c>
      <c r="BF352" s="214">
        <f>IF(N352="snížená",J352,0)</f>
        <v>0</v>
      </c>
      <c r="BG352" s="214">
        <f>IF(N352="zákl. přenesená",J352,0)</f>
        <v>0</v>
      </c>
      <c r="BH352" s="214">
        <f>IF(N352="sníž. přenesená",J352,0)</f>
        <v>0</v>
      </c>
      <c r="BI352" s="214">
        <f>IF(N352="nulová",J352,0)</f>
        <v>0</v>
      </c>
      <c r="BJ352" s="25" t="s">
        <v>24</v>
      </c>
      <c r="BK352" s="214">
        <f>ROUND(I352*H352,2)</f>
        <v>0</v>
      </c>
      <c r="BL352" s="25" t="s">
        <v>154</v>
      </c>
      <c r="BM352" s="25" t="s">
        <v>1457</v>
      </c>
    </row>
    <row r="353" spans="2:65" s="1" customFormat="1" ht="40.5">
      <c r="B353" s="42"/>
      <c r="C353" s="64"/>
      <c r="D353" s="215" t="s">
        <v>156</v>
      </c>
      <c r="E353" s="64"/>
      <c r="F353" s="216" t="s">
        <v>1458</v>
      </c>
      <c r="G353" s="64"/>
      <c r="H353" s="64"/>
      <c r="I353" s="173"/>
      <c r="J353" s="64"/>
      <c r="K353" s="64"/>
      <c r="L353" s="62"/>
      <c r="M353" s="217"/>
      <c r="N353" s="43"/>
      <c r="O353" s="43"/>
      <c r="P353" s="43"/>
      <c r="Q353" s="43"/>
      <c r="R353" s="43"/>
      <c r="S353" s="43"/>
      <c r="T353" s="79"/>
      <c r="AT353" s="25" t="s">
        <v>156</v>
      </c>
      <c r="AU353" s="25" t="s">
        <v>85</v>
      </c>
    </row>
    <row r="354" spans="2:65" s="12" customFormat="1" ht="13.5">
      <c r="B354" s="218"/>
      <c r="C354" s="219"/>
      <c r="D354" s="215" t="s">
        <v>158</v>
      </c>
      <c r="E354" s="220" t="s">
        <v>22</v>
      </c>
      <c r="F354" s="221" t="s">
        <v>581</v>
      </c>
      <c r="G354" s="219"/>
      <c r="H354" s="222" t="s">
        <v>22</v>
      </c>
      <c r="I354" s="223"/>
      <c r="J354" s="219"/>
      <c r="K354" s="219"/>
      <c r="L354" s="224"/>
      <c r="M354" s="225"/>
      <c r="N354" s="226"/>
      <c r="O354" s="226"/>
      <c r="P354" s="226"/>
      <c r="Q354" s="226"/>
      <c r="R354" s="226"/>
      <c r="S354" s="226"/>
      <c r="T354" s="227"/>
      <c r="AT354" s="228" t="s">
        <v>158</v>
      </c>
      <c r="AU354" s="228" t="s">
        <v>85</v>
      </c>
      <c r="AV354" s="12" t="s">
        <v>24</v>
      </c>
      <c r="AW354" s="12" t="s">
        <v>39</v>
      </c>
      <c r="AX354" s="12" t="s">
        <v>76</v>
      </c>
      <c r="AY354" s="228" t="s">
        <v>146</v>
      </c>
    </row>
    <row r="355" spans="2:65" s="12" customFormat="1" ht="13.5">
      <c r="B355" s="218"/>
      <c r="C355" s="219"/>
      <c r="D355" s="215" t="s">
        <v>158</v>
      </c>
      <c r="E355" s="220" t="s">
        <v>22</v>
      </c>
      <c r="F355" s="221" t="s">
        <v>1459</v>
      </c>
      <c r="G355" s="219"/>
      <c r="H355" s="222" t="s">
        <v>22</v>
      </c>
      <c r="I355" s="223"/>
      <c r="J355" s="219"/>
      <c r="K355" s="219"/>
      <c r="L355" s="224"/>
      <c r="M355" s="225"/>
      <c r="N355" s="226"/>
      <c r="O355" s="226"/>
      <c r="P355" s="226"/>
      <c r="Q355" s="226"/>
      <c r="R355" s="226"/>
      <c r="S355" s="226"/>
      <c r="T355" s="227"/>
      <c r="AT355" s="228" t="s">
        <v>158</v>
      </c>
      <c r="AU355" s="228" t="s">
        <v>85</v>
      </c>
      <c r="AV355" s="12" t="s">
        <v>24</v>
      </c>
      <c r="AW355" s="12" t="s">
        <v>39</v>
      </c>
      <c r="AX355" s="12" t="s">
        <v>76</v>
      </c>
      <c r="AY355" s="228" t="s">
        <v>146</v>
      </c>
    </row>
    <row r="356" spans="2:65" s="13" customFormat="1" ht="13.5">
      <c r="B356" s="229"/>
      <c r="C356" s="230"/>
      <c r="D356" s="215" t="s">
        <v>158</v>
      </c>
      <c r="E356" s="231" t="s">
        <v>22</v>
      </c>
      <c r="F356" s="232" t="s">
        <v>1460</v>
      </c>
      <c r="G356" s="230"/>
      <c r="H356" s="233">
        <v>27</v>
      </c>
      <c r="I356" s="234"/>
      <c r="J356" s="230"/>
      <c r="K356" s="230"/>
      <c r="L356" s="235"/>
      <c r="M356" s="236"/>
      <c r="N356" s="237"/>
      <c r="O356" s="237"/>
      <c r="P356" s="237"/>
      <c r="Q356" s="237"/>
      <c r="R356" s="237"/>
      <c r="S356" s="237"/>
      <c r="T356" s="238"/>
      <c r="AT356" s="239" t="s">
        <v>158</v>
      </c>
      <c r="AU356" s="239" t="s">
        <v>85</v>
      </c>
      <c r="AV356" s="13" t="s">
        <v>85</v>
      </c>
      <c r="AW356" s="13" t="s">
        <v>39</v>
      </c>
      <c r="AX356" s="13" t="s">
        <v>76</v>
      </c>
      <c r="AY356" s="239" t="s">
        <v>146</v>
      </c>
    </row>
    <row r="357" spans="2:65" s="13" customFormat="1" ht="13.5">
      <c r="B357" s="229"/>
      <c r="C357" s="230"/>
      <c r="D357" s="215" t="s">
        <v>158</v>
      </c>
      <c r="E357" s="231" t="s">
        <v>22</v>
      </c>
      <c r="F357" s="232" t="s">
        <v>22</v>
      </c>
      <c r="G357" s="230"/>
      <c r="H357" s="233">
        <v>0</v>
      </c>
      <c r="I357" s="234"/>
      <c r="J357" s="230"/>
      <c r="K357" s="230"/>
      <c r="L357" s="235"/>
      <c r="M357" s="236"/>
      <c r="N357" s="237"/>
      <c r="O357" s="237"/>
      <c r="P357" s="237"/>
      <c r="Q357" s="237"/>
      <c r="R357" s="237"/>
      <c r="S357" s="237"/>
      <c r="T357" s="238"/>
      <c r="AT357" s="239" t="s">
        <v>158</v>
      </c>
      <c r="AU357" s="239" t="s">
        <v>85</v>
      </c>
      <c r="AV357" s="13" t="s">
        <v>85</v>
      </c>
      <c r="AW357" s="13" t="s">
        <v>6</v>
      </c>
      <c r="AX357" s="13" t="s">
        <v>76</v>
      </c>
      <c r="AY357" s="239" t="s">
        <v>146</v>
      </c>
    </row>
    <row r="358" spans="2:65" s="13" customFormat="1" ht="13.5">
      <c r="B358" s="229"/>
      <c r="C358" s="230"/>
      <c r="D358" s="215" t="s">
        <v>158</v>
      </c>
      <c r="E358" s="231" t="s">
        <v>22</v>
      </c>
      <c r="F358" s="232" t="s">
        <v>22</v>
      </c>
      <c r="G358" s="230"/>
      <c r="H358" s="233">
        <v>0</v>
      </c>
      <c r="I358" s="234"/>
      <c r="J358" s="230"/>
      <c r="K358" s="230"/>
      <c r="L358" s="235"/>
      <c r="M358" s="236"/>
      <c r="N358" s="237"/>
      <c r="O358" s="237"/>
      <c r="P358" s="237"/>
      <c r="Q358" s="237"/>
      <c r="R358" s="237"/>
      <c r="S358" s="237"/>
      <c r="T358" s="238"/>
      <c r="AT358" s="239" t="s">
        <v>158</v>
      </c>
      <c r="AU358" s="239" t="s">
        <v>85</v>
      </c>
      <c r="AV358" s="13" t="s">
        <v>85</v>
      </c>
      <c r="AW358" s="13" t="s">
        <v>6</v>
      </c>
      <c r="AX358" s="13" t="s">
        <v>76</v>
      </c>
      <c r="AY358" s="239" t="s">
        <v>146</v>
      </c>
    </row>
    <row r="359" spans="2:65" s="13" customFormat="1" ht="13.5">
      <c r="B359" s="229"/>
      <c r="C359" s="230"/>
      <c r="D359" s="215" t="s">
        <v>158</v>
      </c>
      <c r="E359" s="231" t="s">
        <v>22</v>
      </c>
      <c r="F359" s="232" t="s">
        <v>1461</v>
      </c>
      <c r="G359" s="230"/>
      <c r="H359" s="233">
        <v>37.799999999999997</v>
      </c>
      <c r="I359" s="234"/>
      <c r="J359" s="230"/>
      <c r="K359" s="230"/>
      <c r="L359" s="235"/>
      <c r="M359" s="236"/>
      <c r="N359" s="237"/>
      <c r="O359" s="237"/>
      <c r="P359" s="237"/>
      <c r="Q359" s="237"/>
      <c r="R359" s="237"/>
      <c r="S359" s="237"/>
      <c r="T359" s="238"/>
      <c r="AT359" s="239" t="s">
        <v>158</v>
      </c>
      <c r="AU359" s="239" t="s">
        <v>85</v>
      </c>
      <c r="AV359" s="13" t="s">
        <v>85</v>
      </c>
      <c r="AW359" s="13" t="s">
        <v>39</v>
      </c>
      <c r="AX359" s="13" t="s">
        <v>24</v>
      </c>
      <c r="AY359" s="239" t="s">
        <v>146</v>
      </c>
    </row>
    <row r="360" spans="2:65" s="11" customFormat="1" ht="29.85" customHeight="1">
      <c r="B360" s="186"/>
      <c r="C360" s="187"/>
      <c r="D360" s="200" t="s">
        <v>75</v>
      </c>
      <c r="E360" s="201" t="s">
        <v>828</v>
      </c>
      <c r="F360" s="201" t="s">
        <v>829</v>
      </c>
      <c r="G360" s="187"/>
      <c r="H360" s="187"/>
      <c r="I360" s="190"/>
      <c r="J360" s="202">
        <f>BK360</f>
        <v>0</v>
      </c>
      <c r="K360" s="187"/>
      <c r="L360" s="192"/>
      <c r="M360" s="193"/>
      <c r="N360" s="194"/>
      <c r="O360" s="194"/>
      <c r="P360" s="195">
        <f>SUM(P361:P365)</f>
        <v>0</v>
      </c>
      <c r="Q360" s="194"/>
      <c r="R360" s="195">
        <f>SUM(R361:R365)</f>
        <v>0</v>
      </c>
      <c r="S360" s="194"/>
      <c r="T360" s="196">
        <f>SUM(T361:T365)</f>
        <v>0</v>
      </c>
      <c r="AR360" s="197" t="s">
        <v>24</v>
      </c>
      <c r="AT360" s="198" t="s">
        <v>75</v>
      </c>
      <c r="AU360" s="198" t="s">
        <v>24</v>
      </c>
      <c r="AY360" s="197" t="s">
        <v>146</v>
      </c>
      <c r="BK360" s="199">
        <f>SUM(BK361:BK365)</f>
        <v>0</v>
      </c>
    </row>
    <row r="361" spans="2:65" s="1" customFormat="1" ht="57" customHeight="1">
      <c r="B361" s="42"/>
      <c r="C361" s="203" t="s">
        <v>610</v>
      </c>
      <c r="D361" s="203" t="s">
        <v>149</v>
      </c>
      <c r="E361" s="204" t="s">
        <v>848</v>
      </c>
      <c r="F361" s="205" t="s">
        <v>849</v>
      </c>
      <c r="G361" s="206" t="s">
        <v>244</v>
      </c>
      <c r="H361" s="207">
        <v>240</v>
      </c>
      <c r="I361" s="208"/>
      <c r="J361" s="209">
        <f>ROUND(I361*H361,2)</f>
        <v>0</v>
      </c>
      <c r="K361" s="205" t="s">
        <v>153</v>
      </c>
      <c r="L361" s="62"/>
      <c r="M361" s="210" t="s">
        <v>22</v>
      </c>
      <c r="N361" s="211" t="s">
        <v>47</v>
      </c>
      <c r="O361" s="43"/>
      <c r="P361" s="212">
        <f>O361*H361</f>
        <v>0</v>
      </c>
      <c r="Q361" s="212">
        <v>0</v>
      </c>
      <c r="R361" s="212">
        <f>Q361*H361</f>
        <v>0</v>
      </c>
      <c r="S361" s="212">
        <v>0</v>
      </c>
      <c r="T361" s="213">
        <f>S361*H361</f>
        <v>0</v>
      </c>
      <c r="AR361" s="25" t="s">
        <v>154</v>
      </c>
      <c r="AT361" s="25" t="s">
        <v>149</v>
      </c>
      <c r="AU361" s="25" t="s">
        <v>85</v>
      </c>
      <c r="AY361" s="25" t="s">
        <v>146</v>
      </c>
      <c r="BE361" s="214">
        <f>IF(N361="základní",J361,0)</f>
        <v>0</v>
      </c>
      <c r="BF361" s="214">
        <f>IF(N361="snížená",J361,0)</f>
        <v>0</v>
      </c>
      <c r="BG361" s="214">
        <f>IF(N361="zákl. přenesená",J361,0)</f>
        <v>0</v>
      </c>
      <c r="BH361" s="214">
        <f>IF(N361="sníž. přenesená",J361,0)</f>
        <v>0</v>
      </c>
      <c r="BI361" s="214">
        <f>IF(N361="nulová",J361,0)</f>
        <v>0</v>
      </c>
      <c r="BJ361" s="25" t="s">
        <v>24</v>
      </c>
      <c r="BK361" s="214">
        <f>ROUND(I361*H361,2)</f>
        <v>0</v>
      </c>
      <c r="BL361" s="25" t="s">
        <v>154</v>
      </c>
      <c r="BM361" s="25" t="s">
        <v>1462</v>
      </c>
    </row>
    <row r="362" spans="2:65" s="1" customFormat="1" ht="54">
      <c r="B362" s="42"/>
      <c r="C362" s="64"/>
      <c r="D362" s="215" t="s">
        <v>156</v>
      </c>
      <c r="E362" s="64"/>
      <c r="F362" s="216" t="s">
        <v>851</v>
      </c>
      <c r="G362" s="64"/>
      <c r="H362" s="64"/>
      <c r="I362" s="173"/>
      <c r="J362" s="64"/>
      <c r="K362" s="64"/>
      <c r="L362" s="62"/>
      <c r="M362" s="217"/>
      <c r="N362" s="43"/>
      <c r="O362" s="43"/>
      <c r="P362" s="43"/>
      <c r="Q362" s="43"/>
      <c r="R362" s="43"/>
      <c r="S362" s="43"/>
      <c r="T362" s="79"/>
      <c r="AT362" s="25" t="s">
        <v>156</v>
      </c>
      <c r="AU362" s="25" t="s">
        <v>85</v>
      </c>
    </row>
    <row r="363" spans="2:65" s="12" customFormat="1" ht="13.5">
      <c r="B363" s="218"/>
      <c r="C363" s="219"/>
      <c r="D363" s="215" t="s">
        <v>158</v>
      </c>
      <c r="E363" s="220" t="s">
        <v>22</v>
      </c>
      <c r="F363" s="221" t="s">
        <v>1463</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3" customFormat="1" ht="13.5">
      <c r="B364" s="229"/>
      <c r="C364" s="230"/>
      <c r="D364" s="215" t="s">
        <v>158</v>
      </c>
      <c r="E364" s="231" t="s">
        <v>22</v>
      </c>
      <c r="F364" s="232" t="s">
        <v>1464</v>
      </c>
      <c r="G364" s="230"/>
      <c r="H364" s="233">
        <v>240</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15" t="s">
        <v>158</v>
      </c>
      <c r="E365" s="273" t="s">
        <v>22</v>
      </c>
      <c r="F365" s="274" t="s">
        <v>162</v>
      </c>
      <c r="G365" s="241"/>
      <c r="H365" s="275">
        <v>240</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1" customFormat="1" ht="29.85" customHeight="1">
      <c r="B366" s="186"/>
      <c r="C366" s="187"/>
      <c r="D366" s="200" t="s">
        <v>75</v>
      </c>
      <c r="E366" s="201" t="s">
        <v>854</v>
      </c>
      <c r="F366" s="201" t="s">
        <v>855</v>
      </c>
      <c r="G366" s="187"/>
      <c r="H366" s="187"/>
      <c r="I366" s="190"/>
      <c r="J366" s="202">
        <f>BK366</f>
        <v>0</v>
      </c>
      <c r="K366" s="187"/>
      <c r="L366" s="192"/>
      <c r="M366" s="193"/>
      <c r="N366" s="194"/>
      <c r="O366" s="194"/>
      <c r="P366" s="195">
        <f>SUM(P367:P435)</f>
        <v>0</v>
      </c>
      <c r="Q366" s="194"/>
      <c r="R366" s="195">
        <f>SUM(R367:R435)</f>
        <v>0</v>
      </c>
      <c r="S366" s="194"/>
      <c r="T366" s="196">
        <f>SUM(T367:T435)</f>
        <v>0</v>
      </c>
      <c r="AR366" s="197" t="s">
        <v>24</v>
      </c>
      <c r="AT366" s="198" t="s">
        <v>75</v>
      </c>
      <c r="AU366" s="198" t="s">
        <v>24</v>
      </c>
      <c r="AY366" s="197" t="s">
        <v>146</v>
      </c>
      <c r="BK366" s="199">
        <f>SUM(BK367:BK435)</f>
        <v>0</v>
      </c>
    </row>
    <row r="367" spans="2:65" s="1" customFormat="1" ht="31.5" customHeight="1">
      <c r="B367" s="42"/>
      <c r="C367" s="203" t="s">
        <v>616</v>
      </c>
      <c r="D367" s="203" t="s">
        <v>149</v>
      </c>
      <c r="E367" s="204" t="s">
        <v>856</v>
      </c>
      <c r="F367" s="205" t="s">
        <v>857</v>
      </c>
      <c r="G367" s="206" t="s">
        <v>264</v>
      </c>
      <c r="H367" s="207">
        <v>0.3</v>
      </c>
      <c r="I367" s="208"/>
      <c r="J367" s="209">
        <f>ROUND(I367*H367,2)</f>
        <v>0</v>
      </c>
      <c r="K367" s="205" t="s">
        <v>153</v>
      </c>
      <c r="L367" s="62"/>
      <c r="M367" s="210" t="s">
        <v>22</v>
      </c>
      <c r="N367" s="211" t="s">
        <v>47</v>
      </c>
      <c r="O367" s="43"/>
      <c r="P367" s="212">
        <f>O367*H367</f>
        <v>0</v>
      </c>
      <c r="Q367" s="212">
        <v>0</v>
      </c>
      <c r="R367" s="212">
        <f>Q367*H367</f>
        <v>0</v>
      </c>
      <c r="S367" s="212">
        <v>0</v>
      </c>
      <c r="T367" s="213">
        <f>S367*H367</f>
        <v>0</v>
      </c>
      <c r="AR367" s="25" t="s">
        <v>154</v>
      </c>
      <c r="AT367" s="25" t="s">
        <v>149</v>
      </c>
      <c r="AU367" s="25" t="s">
        <v>85</v>
      </c>
      <c r="AY367" s="25" t="s">
        <v>146</v>
      </c>
      <c r="BE367" s="214">
        <f>IF(N367="základní",J367,0)</f>
        <v>0</v>
      </c>
      <c r="BF367" s="214">
        <f>IF(N367="snížená",J367,0)</f>
        <v>0</v>
      </c>
      <c r="BG367" s="214">
        <f>IF(N367="zákl. přenesená",J367,0)</f>
        <v>0</v>
      </c>
      <c r="BH367" s="214">
        <f>IF(N367="sníž. přenesená",J367,0)</f>
        <v>0</v>
      </c>
      <c r="BI367" s="214">
        <f>IF(N367="nulová",J367,0)</f>
        <v>0</v>
      </c>
      <c r="BJ367" s="25" t="s">
        <v>24</v>
      </c>
      <c r="BK367" s="214">
        <f>ROUND(I367*H367,2)</f>
        <v>0</v>
      </c>
      <c r="BL367" s="25" t="s">
        <v>154</v>
      </c>
      <c r="BM367" s="25" t="s">
        <v>1465</v>
      </c>
    </row>
    <row r="368" spans="2:65" s="1" customFormat="1" ht="81">
      <c r="B368" s="42"/>
      <c r="C368" s="64"/>
      <c r="D368" s="215" t="s">
        <v>156</v>
      </c>
      <c r="E368" s="64"/>
      <c r="F368" s="216" t="s">
        <v>859</v>
      </c>
      <c r="G368" s="64"/>
      <c r="H368" s="64"/>
      <c r="I368" s="173"/>
      <c r="J368" s="64"/>
      <c r="K368" s="64"/>
      <c r="L368" s="62"/>
      <c r="M368" s="217"/>
      <c r="N368" s="43"/>
      <c r="O368" s="43"/>
      <c r="P368" s="43"/>
      <c r="Q368" s="43"/>
      <c r="R368" s="43"/>
      <c r="S368" s="43"/>
      <c r="T368" s="79"/>
      <c r="AT368" s="25" t="s">
        <v>156</v>
      </c>
      <c r="AU368" s="25" t="s">
        <v>85</v>
      </c>
    </row>
    <row r="369" spans="2:65" s="12" customFormat="1" ht="13.5">
      <c r="B369" s="218"/>
      <c r="C369" s="219"/>
      <c r="D369" s="215" t="s">
        <v>158</v>
      </c>
      <c r="E369" s="220" t="s">
        <v>22</v>
      </c>
      <c r="F369" s="221" t="s">
        <v>1234</v>
      </c>
      <c r="G369" s="219"/>
      <c r="H369" s="222" t="s">
        <v>22</v>
      </c>
      <c r="I369" s="223"/>
      <c r="J369" s="219"/>
      <c r="K369" s="219"/>
      <c r="L369" s="224"/>
      <c r="M369" s="225"/>
      <c r="N369" s="226"/>
      <c r="O369" s="226"/>
      <c r="P369" s="226"/>
      <c r="Q369" s="226"/>
      <c r="R369" s="226"/>
      <c r="S369" s="226"/>
      <c r="T369" s="227"/>
      <c r="AT369" s="228" t="s">
        <v>158</v>
      </c>
      <c r="AU369" s="228" t="s">
        <v>85</v>
      </c>
      <c r="AV369" s="12" t="s">
        <v>24</v>
      </c>
      <c r="AW369" s="12" t="s">
        <v>39</v>
      </c>
      <c r="AX369" s="12" t="s">
        <v>76</v>
      </c>
      <c r="AY369" s="228" t="s">
        <v>146</v>
      </c>
    </row>
    <row r="370" spans="2:65" s="12" customFormat="1" ht="13.5">
      <c r="B370" s="218"/>
      <c r="C370" s="219"/>
      <c r="D370" s="215" t="s">
        <v>158</v>
      </c>
      <c r="E370" s="220" t="s">
        <v>22</v>
      </c>
      <c r="F370" s="221" t="s">
        <v>947</v>
      </c>
      <c r="G370" s="219"/>
      <c r="H370" s="222" t="s">
        <v>22</v>
      </c>
      <c r="I370" s="223"/>
      <c r="J370" s="219"/>
      <c r="K370" s="219"/>
      <c r="L370" s="224"/>
      <c r="M370" s="225"/>
      <c r="N370" s="226"/>
      <c r="O370" s="226"/>
      <c r="P370" s="226"/>
      <c r="Q370" s="226"/>
      <c r="R370" s="226"/>
      <c r="S370" s="226"/>
      <c r="T370" s="227"/>
      <c r="AT370" s="228" t="s">
        <v>158</v>
      </c>
      <c r="AU370" s="228" t="s">
        <v>85</v>
      </c>
      <c r="AV370" s="12" t="s">
        <v>24</v>
      </c>
      <c r="AW370" s="12" t="s">
        <v>39</v>
      </c>
      <c r="AX370" s="12" t="s">
        <v>76</v>
      </c>
      <c r="AY370" s="228" t="s">
        <v>146</v>
      </c>
    </row>
    <row r="371" spans="2:65" s="13" customFormat="1" ht="13.5">
      <c r="B371" s="229"/>
      <c r="C371" s="230"/>
      <c r="D371" s="242" t="s">
        <v>158</v>
      </c>
      <c r="E371" s="252" t="s">
        <v>22</v>
      </c>
      <c r="F371" s="253" t="s">
        <v>948</v>
      </c>
      <c r="G371" s="230"/>
      <c r="H371" s="254">
        <v>0.3</v>
      </c>
      <c r="I371" s="234"/>
      <c r="J371" s="230"/>
      <c r="K371" s="230"/>
      <c r="L371" s="235"/>
      <c r="M371" s="236"/>
      <c r="N371" s="237"/>
      <c r="O371" s="237"/>
      <c r="P371" s="237"/>
      <c r="Q371" s="237"/>
      <c r="R371" s="237"/>
      <c r="S371" s="237"/>
      <c r="T371" s="238"/>
      <c r="AT371" s="239" t="s">
        <v>158</v>
      </c>
      <c r="AU371" s="239" t="s">
        <v>85</v>
      </c>
      <c r="AV371" s="13" t="s">
        <v>85</v>
      </c>
      <c r="AW371" s="13" t="s">
        <v>39</v>
      </c>
      <c r="AX371" s="13" t="s">
        <v>24</v>
      </c>
      <c r="AY371" s="239" t="s">
        <v>146</v>
      </c>
    </row>
    <row r="372" spans="2:65" s="1" customFormat="1" ht="31.5" customHeight="1">
      <c r="B372" s="42"/>
      <c r="C372" s="203" t="s">
        <v>621</v>
      </c>
      <c r="D372" s="203" t="s">
        <v>149</v>
      </c>
      <c r="E372" s="204" t="s">
        <v>866</v>
      </c>
      <c r="F372" s="205" t="s">
        <v>867</v>
      </c>
      <c r="G372" s="206" t="s">
        <v>264</v>
      </c>
      <c r="H372" s="207">
        <v>5.7</v>
      </c>
      <c r="I372" s="208"/>
      <c r="J372" s="209">
        <f>ROUND(I372*H372,2)</f>
        <v>0</v>
      </c>
      <c r="K372" s="205" t="s">
        <v>153</v>
      </c>
      <c r="L372" s="62"/>
      <c r="M372" s="210" t="s">
        <v>22</v>
      </c>
      <c r="N372" s="211" t="s">
        <v>47</v>
      </c>
      <c r="O372" s="43"/>
      <c r="P372" s="212">
        <f>O372*H372</f>
        <v>0</v>
      </c>
      <c r="Q372" s="212">
        <v>0</v>
      </c>
      <c r="R372" s="212">
        <f>Q372*H372</f>
        <v>0</v>
      </c>
      <c r="S372" s="212">
        <v>0</v>
      </c>
      <c r="T372" s="213">
        <f>S372*H372</f>
        <v>0</v>
      </c>
      <c r="AR372" s="25" t="s">
        <v>154</v>
      </c>
      <c r="AT372" s="25" t="s">
        <v>149</v>
      </c>
      <c r="AU372" s="25" t="s">
        <v>85</v>
      </c>
      <c r="AY372" s="25" t="s">
        <v>146</v>
      </c>
      <c r="BE372" s="214">
        <f>IF(N372="základní",J372,0)</f>
        <v>0</v>
      </c>
      <c r="BF372" s="214">
        <f>IF(N372="snížená",J372,0)</f>
        <v>0</v>
      </c>
      <c r="BG372" s="214">
        <f>IF(N372="zákl. přenesená",J372,0)</f>
        <v>0</v>
      </c>
      <c r="BH372" s="214">
        <f>IF(N372="sníž. přenesená",J372,0)</f>
        <v>0</v>
      </c>
      <c r="BI372" s="214">
        <f>IF(N372="nulová",J372,0)</f>
        <v>0</v>
      </c>
      <c r="BJ372" s="25" t="s">
        <v>24</v>
      </c>
      <c r="BK372" s="214">
        <f>ROUND(I372*H372,2)</f>
        <v>0</v>
      </c>
      <c r="BL372" s="25" t="s">
        <v>154</v>
      </c>
      <c r="BM372" s="25" t="s">
        <v>1466</v>
      </c>
    </row>
    <row r="373" spans="2:65" s="1" customFormat="1" ht="81">
      <c r="B373" s="42"/>
      <c r="C373" s="64"/>
      <c r="D373" s="215" t="s">
        <v>156</v>
      </c>
      <c r="E373" s="64"/>
      <c r="F373" s="216" t="s">
        <v>859</v>
      </c>
      <c r="G373" s="64"/>
      <c r="H373" s="64"/>
      <c r="I373" s="173"/>
      <c r="J373" s="64"/>
      <c r="K373" s="64"/>
      <c r="L373" s="62"/>
      <c r="M373" s="217"/>
      <c r="N373" s="43"/>
      <c r="O373" s="43"/>
      <c r="P373" s="43"/>
      <c r="Q373" s="43"/>
      <c r="R373" s="43"/>
      <c r="S373" s="43"/>
      <c r="T373" s="79"/>
      <c r="AT373" s="25" t="s">
        <v>156</v>
      </c>
      <c r="AU373" s="25" t="s">
        <v>85</v>
      </c>
    </row>
    <row r="374" spans="2:65" s="12" customFormat="1" ht="13.5">
      <c r="B374" s="218"/>
      <c r="C374" s="219"/>
      <c r="D374" s="215" t="s">
        <v>158</v>
      </c>
      <c r="E374" s="220" t="s">
        <v>22</v>
      </c>
      <c r="F374" s="221" t="s">
        <v>869</v>
      </c>
      <c r="G374" s="219"/>
      <c r="H374" s="222" t="s">
        <v>22</v>
      </c>
      <c r="I374" s="223"/>
      <c r="J374" s="219"/>
      <c r="K374" s="219"/>
      <c r="L374" s="224"/>
      <c r="M374" s="225"/>
      <c r="N374" s="226"/>
      <c r="O374" s="226"/>
      <c r="P374" s="226"/>
      <c r="Q374" s="226"/>
      <c r="R374" s="226"/>
      <c r="S374" s="226"/>
      <c r="T374" s="227"/>
      <c r="AT374" s="228" t="s">
        <v>158</v>
      </c>
      <c r="AU374" s="228" t="s">
        <v>85</v>
      </c>
      <c r="AV374" s="12" t="s">
        <v>24</v>
      </c>
      <c r="AW374" s="12" t="s">
        <v>39</v>
      </c>
      <c r="AX374" s="12" t="s">
        <v>76</v>
      </c>
      <c r="AY374" s="228" t="s">
        <v>146</v>
      </c>
    </row>
    <row r="375" spans="2:65" s="13" customFormat="1" ht="13.5">
      <c r="B375" s="229"/>
      <c r="C375" s="230"/>
      <c r="D375" s="242" t="s">
        <v>158</v>
      </c>
      <c r="E375" s="252" t="s">
        <v>22</v>
      </c>
      <c r="F375" s="253" t="s">
        <v>1467</v>
      </c>
      <c r="G375" s="230"/>
      <c r="H375" s="254">
        <v>5.7</v>
      </c>
      <c r="I375" s="234"/>
      <c r="J375" s="230"/>
      <c r="K375" s="230"/>
      <c r="L375" s="235"/>
      <c r="M375" s="236"/>
      <c r="N375" s="237"/>
      <c r="O375" s="237"/>
      <c r="P375" s="237"/>
      <c r="Q375" s="237"/>
      <c r="R375" s="237"/>
      <c r="S375" s="237"/>
      <c r="T375" s="238"/>
      <c r="AT375" s="239" t="s">
        <v>158</v>
      </c>
      <c r="AU375" s="239" t="s">
        <v>85</v>
      </c>
      <c r="AV375" s="13" t="s">
        <v>85</v>
      </c>
      <c r="AW375" s="13" t="s">
        <v>39</v>
      </c>
      <c r="AX375" s="13" t="s">
        <v>24</v>
      </c>
      <c r="AY375" s="239" t="s">
        <v>146</v>
      </c>
    </row>
    <row r="376" spans="2:65" s="1" customFormat="1" ht="31.5" customHeight="1">
      <c r="B376" s="42"/>
      <c r="C376" s="203" t="s">
        <v>631</v>
      </c>
      <c r="D376" s="203" t="s">
        <v>149</v>
      </c>
      <c r="E376" s="204" t="s">
        <v>872</v>
      </c>
      <c r="F376" s="205" t="s">
        <v>873</v>
      </c>
      <c r="G376" s="206" t="s">
        <v>264</v>
      </c>
      <c r="H376" s="207">
        <v>19.2</v>
      </c>
      <c r="I376" s="208"/>
      <c r="J376" s="209">
        <f>ROUND(I376*H376,2)</f>
        <v>0</v>
      </c>
      <c r="K376" s="205" t="s">
        <v>153</v>
      </c>
      <c r="L376" s="62"/>
      <c r="M376" s="210" t="s">
        <v>22</v>
      </c>
      <c r="N376" s="211" t="s">
        <v>47</v>
      </c>
      <c r="O376" s="43"/>
      <c r="P376" s="212">
        <f>O376*H376</f>
        <v>0</v>
      </c>
      <c r="Q376" s="212">
        <v>0</v>
      </c>
      <c r="R376" s="212">
        <f>Q376*H376</f>
        <v>0</v>
      </c>
      <c r="S376" s="212">
        <v>0</v>
      </c>
      <c r="T376" s="213">
        <f>S376*H376</f>
        <v>0</v>
      </c>
      <c r="AR376" s="25" t="s">
        <v>154</v>
      </c>
      <c r="AT376" s="25" t="s">
        <v>149</v>
      </c>
      <c r="AU376" s="25" t="s">
        <v>85</v>
      </c>
      <c r="AY376" s="25" t="s">
        <v>146</v>
      </c>
      <c r="BE376" s="214">
        <f>IF(N376="základní",J376,0)</f>
        <v>0</v>
      </c>
      <c r="BF376" s="214">
        <f>IF(N376="snížená",J376,0)</f>
        <v>0</v>
      </c>
      <c r="BG376" s="214">
        <f>IF(N376="zákl. přenesená",J376,0)</f>
        <v>0</v>
      </c>
      <c r="BH376" s="214">
        <f>IF(N376="sníž. přenesená",J376,0)</f>
        <v>0</v>
      </c>
      <c r="BI376" s="214">
        <f>IF(N376="nulová",J376,0)</f>
        <v>0</v>
      </c>
      <c r="BJ376" s="25" t="s">
        <v>24</v>
      </c>
      <c r="BK376" s="214">
        <f>ROUND(I376*H376,2)</f>
        <v>0</v>
      </c>
      <c r="BL376" s="25" t="s">
        <v>154</v>
      </c>
      <c r="BM376" s="25" t="s">
        <v>1468</v>
      </c>
    </row>
    <row r="377" spans="2:65" s="1" customFormat="1" ht="94.5">
      <c r="B377" s="42"/>
      <c r="C377" s="64"/>
      <c r="D377" s="215" t="s">
        <v>156</v>
      </c>
      <c r="E377" s="64"/>
      <c r="F377" s="216" t="s">
        <v>875</v>
      </c>
      <c r="G377" s="64"/>
      <c r="H377" s="64"/>
      <c r="I377" s="173"/>
      <c r="J377" s="64"/>
      <c r="K377" s="64"/>
      <c r="L377" s="62"/>
      <c r="M377" s="217"/>
      <c r="N377" s="43"/>
      <c r="O377" s="43"/>
      <c r="P377" s="43"/>
      <c r="Q377" s="43"/>
      <c r="R377" s="43"/>
      <c r="S377" s="43"/>
      <c r="T377" s="79"/>
      <c r="AT377" s="25" t="s">
        <v>156</v>
      </c>
      <c r="AU377" s="25" t="s">
        <v>85</v>
      </c>
    </row>
    <row r="378" spans="2:65" s="12" customFormat="1" ht="13.5">
      <c r="B378" s="218"/>
      <c r="C378" s="219"/>
      <c r="D378" s="215" t="s">
        <v>158</v>
      </c>
      <c r="E378" s="220" t="s">
        <v>22</v>
      </c>
      <c r="F378" s="221" t="s">
        <v>876</v>
      </c>
      <c r="G378" s="219"/>
      <c r="H378" s="222" t="s">
        <v>22</v>
      </c>
      <c r="I378" s="223"/>
      <c r="J378" s="219"/>
      <c r="K378" s="219"/>
      <c r="L378" s="224"/>
      <c r="M378" s="225"/>
      <c r="N378" s="226"/>
      <c r="O378" s="226"/>
      <c r="P378" s="226"/>
      <c r="Q378" s="226"/>
      <c r="R378" s="226"/>
      <c r="S378" s="226"/>
      <c r="T378" s="227"/>
      <c r="AT378" s="228" t="s">
        <v>158</v>
      </c>
      <c r="AU378" s="228" t="s">
        <v>85</v>
      </c>
      <c r="AV378" s="12" t="s">
        <v>24</v>
      </c>
      <c r="AW378" s="12" t="s">
        <v>39</v>
      </c>
      <c r="AX378" s="12" t="s">
        <v>76</v>
      </c>
      <c r="AY378" s="228" t="s">
        <v>146</v>
      </c>
    </row>
    <row r="379" spans="2:65" s="12" customFormat="1" ht="13.5">
      <c r="B379" s="218"/>
      <c r="C379" s="219"/>
      <c r="D379" s="215" t="s">
        <v>158</v>
      </c>
      <c r="E379" s="220" t="s">
        <v>22</v>
      </c>
      <c r="F379" s="221" t="s">
        <v>1469</v>
      </c>
      <c r="G379" s="219"/>
      <c r="H379" s="222" t="s">
        <v>22</v>
      </c>
      <c r="I379" s="223"/>
      <c r="J379" s="219"/>
      <c r="K379" s="219"/>
      <c r="L379" s="224"/>
      <c r="M379" s="225"/>
      <c r="N379" s="226"/>
      <c r="O379" s="226"/>
      <c r="P379" s="226"/>
      <c r="Q379" s="226"/>
      <c r="R379" s="226"/>
      <c r="S379" s="226"/>
      <c r="T379" s="227"/>
      <c r="AT379" s="228" t="s">
        <v>158</v>
      </c>
      <c r="AU379" s="228" t="s">
        <v>85</v>
      </c>
      <c r="AV379" s="12" t="s">
        <v>24</v>
      </c>
      <c r="AW379" s="12" t="s">
        <v>39</v>
      </c>
      <c r="AX379" s="12" t="s">
        <v>76</v>
      </c>
      <c r="AY379" s="228" t="s">
        <v>146</v>
      </c>
    </row>
    <row r="380" spans="2:65" s="12" customFormat="1" ht="13.5">
      <c r="B380" s="218"/>
      <c r="C380" s="219"/>
      <c r="D380" s="215" t="s">
        <v>158</v>
      </c>
      <c r="E380" s="220" t="s">
        <v>22</v>
      </c>
      <c r="F380" s="221" t="s">
        <v>878</v>
      </c>
      <c r="G380" s="219"/>
      <c r="H380" s="222" t="s">
        <v>22</v>
      </c>
      <c r="I380" s="223"/>
      <c r="J380" s="219"/>
      <c r="K380" s="219"/>
      <c r="L380" s="224"/>
      <c r="M380" s="225"/>
      <c r="N380" s="226"/>
      <c r="O380" s="226"/>
      <c r="P380" s="226"/>
      <c r="Q380" s="226"/>
      <c r="R380" s="226"/>
      <c r="S380" s="226"/>
      <c r="T380" s="227"/>
      <c r="AT380" s="228" t="s">
        <v>158</v>
      </c>
      <c r="AU380" s="228" t="s">
        <v>85</v>
      </c>
      <c r="AV380" s="12" t="s">
        <v>24</v>
      </c>
      <c r="AW380" s="12" t="s">
        <v>39</v>
      </c>
      <c r="AX380" s="12" t="s">
        <v>76</v>
      </c>
      <c r="AY380" s="228" t="s">
        <v>146</v>
      </c>
    </row>
    <row r="381" spans="2:65" s="13" customFormat="1" ht="13.5">
      <c r="B381" s="229"/>
      <c r="C381" s="230"/>
      <c r="D381" s="215" t="s">
        <v>158</v>
      </c>
      <c r="E381" s="231" t="s">
        <v>22</v>
      </c>
      <c r="F381" s="232" t="s">
        <v>1470</v>
      </c>
      <c r="G381" s="230"/>
      <c r="H381" s="233">
        <v>19.2</v>
      </c>
      <c r="I381" s="234"/>
      <c r="J381" s="230"/>
      <c r="K381" s="230"/>
      <c r="L381" s="235"/>
      <c r="M381" s="236"/>
      <c r="N381" s="237"/>
      <c r="O381" s="237"/>
      <c r="P381" s="237"/>
      <c r="Q381" s="237"/>
      <c r="R381" s="237"/>
      <c r="S381" s="237"/>
      <c r="T381" s="238"/>
      <c r="AT381" s="239" t="s">
        <v>158</v>
      </c>
      <c r="AU381" s="239" t="s">
        <v>85</v>
      </c>
      <c r="AV381" s="13" t="s">
        <v>85</v>
      </c>
      <c r="AW381" s="13" t="s">
        <v>39</v>
      </c>
      <c r="AX381" s="13" t="s">
        <v>76</v>
      </c>
      <c r="AY381" s="239" t="s">
        <v>146</v>
      </c>
    </row>
    <row r="382" spans="2:65" s="14" customFormat="1" ht="13.5">
      <c r="B382" s="240"/>
      <c r="C382" s="241"/>
      <c r="D382" s="242" t="s">
        <v>158</v>
      </c>
      <c r="E382" s="243" t="s">
        <v>22</v>
      </c>
      <c r="F382" s="244" t="s">
        <v>162</v>
      </c>
      <c r="G382" s="241"/>
      <c r="H382" s="245">
        <v>19.2</v>
      </c>
      <c r="I382" s="246"/>
      <c r="J382" s="241"/>
      <c r="K382" s="241"/>
      <c r="L382" s="247"/>
      <c r="M382" s="248"/>
      <c r="N382" s="249"/>
      <c r="O382" s="249"/>
      <c r="P382" s="249"/>
      <c r="Q382" s="249"/>
      <c r="R382" s="249"/>
      <c r="S382" s="249"/>
      <c r="T382" s="250"/>
      <c r="AT382" s="251" t="s">
        <v>158</v>
      </c>
      <c r="AU382" s="251" t="s">
        <v>85</v>
      </c>
      <c r="AV382" s="14" t="s">
        <v>154</v>
      </c>
      <c r="AW382" s="14" t="s">
        <v>39</v>
      </c>
      <c r="AX382" s="14" t="s">
        <v>24</v>
      </c>
      <c r="AY382" s="251" t="s">
        <v>146</v>
      </c>
    </row>
    <row r="383" spans="2:65" s="1" customFormat="1" ht="31.5" customHeight="1">
      <c r="B383" s="42"/>
      <c r="C383" s="203" t="s">
        <v>640</v>
      </c>
      <c r="D383" s="203" t="s">
        <v>149</v>
      </c>
      <c r="E383" s="204" t="s">
        <v>881</v>
      </c>
      <c r="F383" s="205" t="s">
        <v>882</v>
      </c>
      <c r="G383" s="206" t="s">
        <v>264</v>
      </c>
      <c r="H383" s="207">
        <v>460.8</v>
      </c>
      <c r="I383" s="208"/>
      <c r="J383" s="209">
        <f>ROUND(I383*H383,2)</f>
        <v>0</v>
      </c>
      <c r="K383" s="205" t="s">
        <v>153</v>
      </c>
      <c r="L383" s="62"/>
      <c r="M383" s="210" t="s">
        <v>22</v>
      </c>
      <c r="N383" s="211" t="s">
        <v>47</v>
      </c>
      <c r="O383" s="43"/>
      <c r="P383" s="212">
        <f>O383*H383</f>
        <v>0</v>
      </c>
      <c r="Q383" s="212">
        <v>0</v>
      </c>
      <c r="R383" s="212">
        <f>Q383*H383</f>
        <v>0</v>
      </c>
      <c r="S383" s="212">
        <v>0</v>
      </c>
      <c r="T383" s="213">
        <f>S383*H383</f>
        <v>0</v>
      </c>
      <c r="AR383" s="25" t="s">
        <v>154</v>
      </c>
      <c r="AT383" s="25" t="s">
        <v>149</v>
      </c>
      <c r="AU383" s="25" t="s">
        <v>85</v>
      </c>
      <c r="AY383" s="25" t="s">
        <v>146</v>
      </c>
      <c r="BE383" s="214">
        <f>IF(N383="základní",J383,0)</f>
        <v>0</v>
      </c>
      <c r="BF383" s="214">
        <f>IF(N383="snížená",J383,0)</f>
        <v>0</v>
      </c>
      <c r="BG383" s="214">
        <f>IF(N383="zákl. přenesená",J383,0)</f>
        <v>0</v>
      </c>
      <c r="BH383" s="214">
        <f>IF(N383="sníž. přenesená",J383,0)</f>
        <v>0</v>
      </c>
      <c r="BI383" s="214">
        <f>IF(N383="nulová",J383,0)</f>
        <v>0</v>
      </c>
      <c r="BJ383" s="25" t="s">
        <v>24</v>
      </c>
      <c r="BK383" s="214">
        <f>ROUND(I383*H383,2)</f>
        <v>0</v>
      </c>
      <c r="BL383" s="25" t="s">
        <v>154</v>
      </c>
      <c r="BM383" s="25" t="s">
        <v>1471</v>
      </c>
    </row>
    <row r="384" spans="2:65" s="1" customFormat="1" ht="94.5">
      <c r="B384" s="42"/>
      <c r="C384" s="64"/>
      <c r="D384" s="215" t="s">
        <v>156</v>
      </c>
      <c r="E384" s="64"/>
      <c r="F384" s="216" t="s">
        <v>875</v>
      </c>
      <c r="G384" s="64"/>
      <c r="H384" s="64"/>
      <c r="I384" s="173"/>
      <c r="J384" s="64"/>
      <c r="K384" s="64"/>
      <c r="L384" s="62"/>
      <c r="M384" s="217"/>
      <c r="N384" s="43"/>
      <c r="O384" s="43"/>
      <c r="P384" s="43"/>
      <c r="Q384" s="43"/>
      <c r="R384" s="43"/>
      <c r="S384" s="43"/>
      <c r="T384" s="79"/>
      <c r="AT384" s="25" t="s">
        <v>156</v>
      </c>
      <c r="AU384" s="25" t="s">
        <v>85</v>
      </c>
    </row>
    <row r="385" spans="2:65" s="12" customFormat="1" ht="13.5">
      <c r="B385" s="218"/>
      <c r="C385" s="219"/>
      <c r="D385" s="215" t="s">
        <v>158</v>
      </c>
      <c r="E385" s="220" t="s">
        <v>22</v>
      </c>
      <c r="F385" s="221" t="s">
        <v>884</v>
      </c>
      <c r="G385" s="219"/>
      <c r="H385" s="222" t="s">
        <v>22</v>
      </c>
      <c r="I385" s="223"/>
      <c r="J385" s="219"/>
      <c r="K385" s="219"/>
      <c r="L385" s="224"/>
      <c r="M385" s="225"/>
      <c r="N385" s="226"/>
      <c r="O385" s="226"/>
      <c r="P385" s="226"/>
      <c r="Q385" s="226"/>
      <c r="R385" s="226"/>
      <c r="S385" s="226"/>
      <c r="T385" s="227"/>
      <c r="AT385" s="228" t="s">
        <v>158</v>
      </c>
      <c r="AU385" s="228" t="s">
        <v>85</v>
      </c>
      <c r="AV385" s="12" t="s">
        <v>24</v>
      </c>
      <c r="AW385" s="12" t="s">
        <v>39</v>
      </c>
      <c r="AX385" s="12" t="s">
        <v>76</v>
      </c>
      <c r="AY385" s="228" t="s">
        <v>146</v>
      </c>
    </row>
    <row r="386" spans="2:65" s="12" customFormat="1" ht="13.5">
      <c r="B386" s="218"/>
      <c r="C386" s="219"/>
      <c r="D386" s="215" t="s">
        <v>158</v>
      </c>
      <c r="E386" s="220" t="s">
        <v>22</v>
      </c>
      <c r="F386" s="221" t="s">
        <v>876</v>
      </c>
      <c r="G386" s="219"/>
      <c r="H386" s="222" t="s">
        <v>22</v>
      </c>
      <c r="I386" s="223"/>
      <c r="J386" s="219"/>
      <c r="K386" s="219"/>
      <c r="L386" s="224"/>
      <c r="M386" s="225"/>
      <c r="N386" s="226"/>
      <c r="O386" s="226"/>
      <c r="P386" s="226"/>
      <c r="Q386" s="226"/>
      <c r="R386" s="226"/>
      <c r="S386" s="226"/>
      <c r="T386" s="227"/>
      <c r="AT386" s="228" t="s">
        <v>158</v>
      </c>
      <c r="AU386" s="228" t="s">
        <v>85</v>
      </c>
      <c r="AV386" s="12" t="s">
        <v>24</v>
      </c>
      <c r="AW386" s="12" t="s">
        <v>39</v>
      </c>
      <c r="AX386" s="12" t="s">
        <v>76</v>
      </c>
      <c r="AY386" s="228" t="s">
        <v>146</v>
      </c>
    </row>
    <row r="387" spans="2:65" s="13" customFormat="1" ht="13.5">
      <c r="B387" s="229"/>
      <c r="C387" s="230"/>
      <c r="D387" s="242" t="s">
        <v>158</v>
      </c>
      <c r="E387" s="252" t="s">
        <v>22</v>
      </c>
      <c r="F387" s="253" t="s">
        <v>1472</v>
      </c>
      <c r="G387" s="230"/>
      <c r="H387" s="254">
        <v>460.8</v>
      </c>
      <c r="I387" s="234"/>
      <c r="J387" s="230"/>
      <c r="K387" s="230"/>
      <c r="L387" s="235"/>
      <c r="M387" s="236"/>
      <c r="N387" s="237"/>
      <c r="O387" s="237"/>
      <c r="P387" s="237"/>
      <c r="Q387" s="237"/>
      <c r="R387" s="237"/>
      <c r="S387" s="237"/>
      <c r="T387" s="238"/>
      <c r="AT387" s="239" t="s">
        <v>158</v>
      </c>
      <c r="AU387" s="239" t="s">
        <v>85</v>
      </c>
      <c r="AV387" s="13" t="s">
        <v>85</v>
      </c>
      <c r="AW387" s="13" t="s">
        <v>39</v>
      </c>
      <c r="AX387" s="13" t="s">
        <v>24</v>
      </c>
      <c r="AY387" s="239" t="s">
        <v>146</v>
      </c>
    </row>
    <row r="388" spans="2:65" s="1" customFormat="1" ht="31.5" customHeight="1">
      <c r="B388" s="42"/>
      <c r="C388" s="203" t="s">
        <v>568</v>
      </c>
      <c r="D388" s="203" t="s">
        <v>149</v>
      </c>
      <c r="E388" s="204" t="s">
        <v>887</v>
      </c>
      <c r="F388" s="205" t="s">
        <v>888</v>
      </c>
      <c r="G388" s="206" t="s">
        <v>264</v>
      </c>
      <c r="H388" s="207">
        <v>57.34</v>
      </c>
      <c r="I388" s="208"/>
      <c r="J388" s="209">
        <f>ROUND(I388*H388,2)</f>
        <v>0</v>
      </c>
      <c r="K388" s="205" t="s">
        <v>153</v>
      </c>
      <c r="L388" s="62"/>
      <c r="M388" s="210" t="s">
        <v>22</v>
      </c>
      <c r="N388" s="211" t="s">
        <v>47</v>
      </c>
      <c r="O388" s="43"/>
      <c r="P388" s="212">
        <f>O388*H388</f>
        <v>0</v>
      </c>
      <c r="Q388" s="212">
        <v>0</v>
      </c>
      <c r="R388" s="212">
        <f>Q388*H388</f>
        <v>0</v>
      </c>
      <c r="S388" s="212">
        <v>0</v>
      </c>
      <c r="T388" s="213">
        <f>S388*H388</f>
        <v>0</v>
      </c>
      <c r="AR388" s="25" t="s">
        <v>154</v>
      </c>
      <c r="AT388" s="25" t="s">
        <v>149</v>
      </c>
      <c r="AU388" s="25" t="s">
        <v>85</v>
      </c>
      <c r="AY388" s="25" t="s">
        <v>146</v>
      </c>
      <c r="BE388" s="214">
        <f>IF(N388="základní",J388,0)</f>
        <v>0</v>
      </c>
      <c r="BF388" s="214">
        <f>IF(N388="snížená",J388,0)</f>
        <v>0</v>
      </c>
      <c r="BG388" s="214">
        <f>IF(N388="zákl. přenesená",J388,0)</f>
        <v>0</v>
      </c>
      <c r="BH388" s="214">
        <f>IF(N388="sníž. přenesená",J388,0)</f>
        <v>0</v>
      </c>
      <c r="BI388" s="214">
        <f>IF(N388="nulová",J388,0)</f>
        <v>0</v>
      </c>
      <c r="BJ388" s="25" t="s">
        <v>24</v>
      </c>
      <c r="BK388" s="214">
        <f>ROUND(I388*H388,2)</f>
        <v>0</v>
      </c>
      <c r="BL388" s="25" t="s">
        <v>154</v>
      </c>
      <c r="BM388" s="25" t="s">
        <v>1473</v>
      </c>
    </row>
    <row r="389" spans="2:65" s="1" customFormat="1" ht="94.5">
      <c r="B389" s="42"/>
      <c r="C389" s="64"/>
      <c r="D389" s="215" t="s">
        <v>156</v>
      </c>
      <c r="E389" s="64"/>
      <c r="F389" s="216" t="s">
        <v>875</v>
      </c>
      <c r="G389" s="64"/>
      <c r="H389" s="64"/>
      <c r="I389" s="173"/>
      <c r="J389" s="64"/>
      <c r="K389" s="64"/>
      <c r="L389" s="62"/>
      <c r="M389" s="217"/>
      <c r="N389" s="43"/>
      <c r="O389" s="43"/>
      <c r="P389" s="43"/>
      <c r="Q389" s="43"/>
      <c r="R389" s="43"/>
      <c r="S389" s="43"/>
      <c r="T389" s="79"/>
      <c r="AT389" s="25" t="s">
        <v>156</v>
      </c>
      <c r="AU389" s="25" t="s">
        <v>85</v>
      </c>
    </row>
    <row r="390" spans="2:65" s="12" customFormat="1" ht="13.5">
      <c r="B390" s="218"/>
      <c r="C390" s="219"/>
      <c r="D390" s="215" t="s">
        <v>158</v>
      </c>
      <c r="E390" s="220" t="s">
        <v>22</v>
      </c>
      <c r="F390" s="221" t="s">
        <v>890</v>
      </c>
      <c r="G390" s="219"/>
      <c r="H390" s="222" t="s">
        <v>22</v>
      </c>
      <c r="I390" s="223"/>
      <c r="J390" s="219"/>
      <c r="K390" s="219"/>
      <c r="L390" s="224"/>
      <c r="M390" s="225"/>
      <c r="N390" s="226"/>
      <c r="O390" s="226"/>
      <c r="P390" s="226"/>
      <c r="Q390" s="226"/>
      <c r="R390" s="226"/>
      <c r="S390" s="226"/>
      <c r="T390" s="227"/>
      <c r="AT390" s="228" t="s">
        <v>158</v>
      </c>
      <c r="AU390" s="228" t="s">
        <v>85</v>
      </c>
      <c r="AV390" s="12" t="s">
        <v>24</v>
      </c>
      <c r="AW390" s="12" t="s">
        <v>39</v>
      </c>
      <c r="AX390" s="12" t="s">
        <v>76</v>
      </c>
      <c r="AY390" s="228" t="s">
        <v>146</v>
      </c>
    </row>
    <row r="391" spans="2:65" s="12" customFormat="1" ht="13.5">
      <c r="B391" s="218"/>
      <c r="C391" s="219"/>
      <c r="D391" s="215" t="s">
        <v>158</v>
      </c>
      <c r="E391" s="220" t="s">
        <v>22</v>
      </c>
      <c r="F391" s="221" t="s">
        <v>1474</v>
      </c>
      <c r="G391" s="219"/>
      <c r="H391" s="222" t="s">
        <v>22</v>
      </c>
      <c r="I391" s="223"/>
      <c r="J391" s="219"/>
      <c r="K391" s="219"/>
      <c r="L391" s="224"/>
      <c r="M391" s="225"/>
      <c r="N391" s="226"/>
      <c r="O391" s="226"/>
      <c r="P391" s="226"/>
      <c r="Q391" s="226"/>
      <c r="R391" s="226"/>
      <c r="S391" s="226"/>
      <c r="T391" s="227"/>
      <c r="AT391" s="228" t="s">
        <v>158</v>
      </c>
      <c r="AU391" s="228" t="s">
        <v>85</v>
      </c>
      <c r="AV391" s="12" t="s">
        <v>24</v>
      </c>
      <c r="AW391" s="12" t="s">
        <v>39</v>
      </c>
      <c r="AX391" s="12" t="s">
        <v>76</v>
      </c>
      <c r="AY391" s="228" t="s">
        <v>146</v>
      </c>
    </row>
    <row r="392" spans="2:65" s="12" customFormat="1" ht="13.5">
      <c r="B392" s="218"/>
      <c r="C392" s="219"/>
      <c r="D392" s="215" t="s">
        <v>158</v>
      </c>
      <c r="E392" s="220" t="s">
        <v>22</v>
      </c>
      <c r="F392" s="221" t="s">
        <v>1475</v>
      </c>
      <c r="G392" s="219"/>
      <c r="H392" s="222" t="s">
        <v>22</v>
      </c>
      <c r="I392" s="223"/>
      <c r="J392" s="219"/>
      <c r="K392" s="219"/>
      <c r="L392" s="224"/>
      <c r="M392" s="225"/>
      <c r="N392" s="226"/>
      <c r="O392" s="226"/>
      <c r="P392" s="226"/>
      <c r="Q392" s="226"/>
      <c r="R392" s="226"/>
      <c r="S392" s="226"/>
      <c r="T392" s="227"/>
      <c r="AT392" s="228" t="s">
        <v>158</v>
      </c>
      <c r="AU392" s="228" t="s">
        <v>85</v>
      </c>
      <c r="AV392" s="12" t="s">
        <v>24</v>
      </c>
      <c r="AW392" s="12" t="s">
        <v>39</v>
      </c>
      <c r="AX392" s="12" t="s">
        <v>76</v>
      </c>
      <c r="AY392" s="228" t="s">
        <v>146</v>
      </c>
    </row>
    <row r="393" spans="2:65" s="13" customFormat="1" ht="13.5">
      <c r="B393" s="229"/>
      <c r="C393" s="230"/>
      <c r="D393" s="215" t="s">
        <v>158</v>
      </c>
      <c r="E393" s="231" t="s">
        <v>22</v>
      </c>
      <c r="F393" s="232" t="s">
        <v>1476</v>
      </c>
      <c r="G393" s="230"/>
      <c r="H393" s="233">
        <v>45.84</v>
      </c>
      <c r="I393" s="234"/>
      <c r="J393" s="230"/>
      <c r="K393" s="230"/>
      <c r="L393" s="235"/>
      <c r="M393" s="236"/>
      <c r="N393" s="237"/>
      <c r="O393" s="237"/>
      <c r="P393" s="237"/>
      <c r="Q393" s="237"/>
      <c r="R393" s="237"/>
      <c r="S393" s="237"/>
      <c r="T393" s="238"/>
      <c r="AT393" s="239" t="s">
        <v>158</v>
      </c>
      <c r="AU393" s="239" t="s">
        <v>85</v>
      </c>
      <c r="AV393" s="13" t="s">
        <v>85</v>
      </c>
      <c r="AW393" s="13" t="s">
        <v>39</v>
      </c>
      <c r="AX393" s="13" t="s">
        <v>76</v>
      </c>
      <c r="AY393" s="239" t="s">
        <v>146</v>
      </c>
    </row>
    <row r="394" spans="2:65" s="12" customFormat="1" ht="13.5">
      <c r="B394" s="218"/>
      <c r="C394" s="219"/>
      <c r="D394" s="215" t="s">
        <v>158</v>
      </c>
      <c r="E394" s="220" t="s">
        <v>22</v>
      </c>
      <c r="F394" s="221" t="s">
        <v>1477</v>
      </c>
      <c r="G394" s="219"/>
      <c r="H394" s="222" t="s">
        <v>22</v>
      </c>
      <c r="I394" s="223"/>
      <c r="J394" s="219"/>
      <c r="K394" s="219"/>
      <c r="L394" s="224"/>
      <c r="M394" s="225"/>
      <c r="N394" s="226"/>
      <c r="O394" s="226"/>
      <c r="P394" s="226"/>
      <c r="Q394" s="226"/>
      <c r="R394" s="226"/>
      <c r="S394" s="226"/>
      <c r="T394" s="227"/>
      <c r="AT394" s="228" t="s">
        <v>158</v>
      </c>
      <c r="AU394" s="228" t="s">
        <v>85</v>
      </c>
      <c r="AV394" s="12" t="s">
        <v>24</v>
      </c>
      <c r="AW394" s="12" t="s">
        <v>39</v>
      </c>
      <c r="AX394" s="12" t="s">
        <v>76</v>
      </c>
      <c r="AY394" s="228" t="s">
        <v>146</v>
      </c>
    </row>
    <row r="395" spans="2:65" s="12" customFormat="1" ht="13.5">
      <c r="B395" s="218"/>
      <c r="C395" s="219"/>
      <c r="D395" s="215" t="s">
        <v>158</v>
      </c>
      <c r="E395" s="220" t="s">
        <v>22</v>
      </c>
      <c r="F395" s="221" t="s">
        <v>1478</v>
      </c>
      <c r="G395" s="219"/>
      <c r="H395" s="222" t="s">
        <v>22</v>
      </c>
      <c r="I395" s="223"/>
      <c r="J395" s="219"/>
      <c r="K395" s="219"/>
      <c r="L395" s="224"/>
      <c r="M395" s="225"/>
      <c r="N395" s="226"/>
      <c r="O395" s="226"/>
      <c r="P395" s="226"/>
      <c r="Q395" s="226"/>
      <c r="R395" s="226"/>
      <c r="S395" s="226"/>
      <c r="T395" s="227"/>
      <c r="AT395" s="228" t="s">
        <v>158</v>
      </c>
      <c r="AU395" s="228" t="s">
        <v>85</v>
      </c>
      <c r="AV395" s="12" t="s">
        <v>24</v>
      </c>
      <c r="AW395" s="12" t="s">
        <v>39</v>
      </c>
      <c r="AX395" s="12" t="s">
        <v>76</v>
      </c>
      <c r="AY395" s="228" t="s">
        <v>146</v>
      </c>
    </row>
    <row r="396" spans="2:65" s="12" customFormat="1" ht="13.5">
      <c r="B396" s="218"/>
      <c r="C396" s="219"/>
      <c r="D396" s="215" t="s">
        <v>158</v>
      </c>
      <c r="E396" s="220" t="s">
        <v>22</v>
      </c>
      <c r="F396" s="221" t="s">
        <v>1479</v>
      </c>
      <c r="G396" s="219"/>
      <c r="H396" s="222" t="s">
        <v>22</v>
      </c>
      <c r="I396" s="223"/>
      <c r="J396" s="219"/>
      <c r="K396" s="219"/>
      <c r="L396" s="224"/>
      <c r="M396" s="225"/>
      <c r="N396" s="226"/>
      <c r="O396" s="226"/>
      <c r="P396" s="226"/>
      <c r="Q396" s="226"/>
      <c r="R396" s="226"/>
      <c r="S396" s="226"/>
      <c r="T396" s="227"/>
      <c r="AT396" s="228" t="s">
        <v>158</v>
      </c>
      <c r="AU396" s="228" t="s">
        <v>85</v>
      </c>
      <c r="AV396" s="12" t="s">
        <v>24</v>
      </c>
      <c r="AW396" s="12" t="s">
        <v>39</v>
      </c>
      <c r="AX396" s="12" t="s">
        <v>76</v>
      </c>
      <c r="AY396" s="228" t="s">
        <v>146</v>
      </c>
    </row>
    <row r="397" spans="2:65" s="13" customFormat="1" ht="13.5">
      <c r="B397" s="229"/>
      <c r="C397" s="230"/>
      <c r="D397" s="215" t="s">
        <v>158</v>
      </c>
      <c r="E397" s="231" t="s">
        <v>22</v>
      </c>
      <c r="F397" s="232" t="s">
        <v>1480</v>
      </c>
      <c r="G397" s="230"/>
      <c r="H397" s="233">
        <v>11.5</v>
      </c>
      <c r="I397" s="234"/>
      <c r="J397" s="230"/>
      <c r="K397" s="230"/>
      <c r="L397" s="235"/>
      <c r="M397" s="236"/>
      <c r="N397" s="237"/>
      <c r="O397" s="237"/>
      <c r="P397" s="237"/>
      <c r="Q397" s="237"/>
      <c r="R397" s="237"/>
      <c r="S397" s="237"/>
      <c r="T397" s="238"/>
      <c r="AT397" s="239" t="s">
        <v>158</v>
      </c>
      <c r="AU397" s="239" t="s">
        <v>85</v>
      </c>
      <c r="AV397" s="13" t="s">
        <v>85</v>
      </c>
      <c r="AW397" s="13" t="s">
        <v>39</v>
      </c>
      <c r="AX397" s="13" t="s">
        <v>76</v>
      </c>
      <c r="AY397" s="239" t="s">
        <v>146</v>
      </c>
    </row>
    <row r="398" spans="2:65" s="12" customFormat="1" ht="13.5">
      <c r="B398" s="218"/>
      <c r="C398" s="219"/>
      <c r="D398" s="215" t="s">
        <v>158</v>
      </c>
      <c r="E398" s="220" t="s">
        <v>22</v>
      </c>
      <c r="F398" s="221" t="s">
        <v>1477</v>
      </c>
      <c r="G398" s="219"/>
      <c r="H398" s="222" t="s">
        <v>22</v>
      </c>
      <c r="I398" s="223"/>
      <c r="J398" s="219"/>
      <c r="K398" s="219"/>
      <c r="L398" s="224"/>
      <c r="M398" s="225"/>
      <c r="N398" s="226"/>
      <c r="O398" s="226"/>
      <c r="P398" s="226"/>
      <c r="Q398" s="226"/>
      <c r="R398" s="226"/>
      <c r="S398" s="226"/>
      <c r="T398" s="227"/>
      <c r="AT398" s="228" t="s">
        <v>158</v>
      </c>
      <c r="AU398" s="228" t="s">
        <v>85</v>
      </c>
      <c r="AV398" s="12" t="s">
        <v>24</v>
      </c>
      <c r="AW398" s="12" t="s">
        <v>39</v>
      </c>
      <c r="AX398" s="12" t="s">
        <v>76</v>
      </c>
      <c r="AY398" s="228" t="s">
        <v>146</v>
      </c>
    </row>
    <row r="399" spans="2:65" s="15" customFormat="1" ht="13.5">
      <c r="B399" s="276"/>
      <c r="C399" s="277"/>
      <c r="D399" s="215" t="s">
        <v>158</v>
      </c>
      <c r="E399" s="278" t="s">
        <v>22</v>
      </c>
      <c r="F399" s="279" t="s">
        <v>814</v>
      </c>
      <c r="G399" s="277"/>
      <c r="H399" s="280">
        <v>57.34</v>
      </c>
      <c r="I399" s="281"/>
      <c r="J399" s="277"/>
      <c r="K399" s="277"/>
      <c r="L399" s="282"/>
      <c r="M399" s="283"/>
      <c r="N399" s="284"/>
      <c r="O399" s="284"/>
      <c r="P399" s="284"/>
      <c r="Q399" s="284"/>
      <c r="R399" s="284"/>
      <c r="S399" s="284"/>
      <c r="T399" s="285"/>
      <c r="AT399" s="286" t="s">
        <v>158</v>
      </c>
      <c r="AU399" s="286" t="s">
        <v>85</v>
      </c>
      <c r="AV399" s="15" t="s">
        <v>169</v>
      </c>
      <c r="AW399" s="15" t="s">
        <v>39</v>
      </c>
      <c r="AX399" s="15" t="s">
        <v>76</v>
      </c>
      <c r="AY399" s="286" t="s">
        <v>146</v>
      </c>
    </row>
    <row r="400" spans="2:65" s="12" customFormat="1" ht="13.5">
      <c r="B400" s="218"/>
      <c r="C400" s="219"/>
      <c r="D400" s="215" t="s">
        <v>158</v>
      </c>
      <c r="E400" s="220" t="s">
        <v>22</v>
      </c>
      <c r="F400" s="221" t="s">
        <v>901</v>
      </c>
      <c r="G400" s="219"/>
      <c r="H400" s="222" t="s">
        <v>22</v>
      </c>
      <c r="I400" s="223"/>
      <c r="J400" s="219"/>
      <c r="K400" s="219"/>
      <c r="L400" s="224"/>
      <c r="M400" s="225"/>
      <c r="N400" s="226"/>
      <c r="O400" s="226"/>
      <c r="P400" s="226"/>
      <c r="Q400" s="226"/>
      <c r="R400" s="226"/>
      <c r="S400" s="226"/>
      <c r="T400" s="227"/>
      <c r="AT400" s="228" t="s">
        <v>158</v>
      </c>
      <c r="AU400" s="228" t="s">
        <v>85</v>
      </c>
      <c r="AV400" s="12" t="s">
        <v>24</v>
      </c>
      <c r="AW400" s="12" t="s">
        <v>39</v>
      </c>
      <c r="AX400" s="12" t="s">
        <v>76</v>
      </c>
      <c r="AY400" s="228" t="s">
        <v>146</v>
      </c>
    </row>
    <row r="401" spans="2:65" s="12" customFormat="1" ht="13.5">
      <c r="B401" s="218"/>
      <c r="C401" s="219"/>
      <c r="D401" s="215" t="s">
        <v>158</v>
      </c>
      <c r="E401" s="220" t="s">
        <v>22</v>
      </c>
      <c r="F401" s="221" t="s">
        <v>902</v>
      </c>
      <c r="G401" s="219"/>
      <c r="H401" s="222" t="s">
        <v>22</v>
      </c>
      <c r="I401" s="223"/>
      <c r="J401" s="219"/>
      <c r="K401" s="219"/>
      <c r="L401" s="224"/>
      <c r="M401" s="225"/>
      <c r="N401" s="226"/>
      <c r="O401" s="226"/>
      <c r="P401" s="226"/>
      <c r="Q401" s="226"/>
      <c r="R401" s="226"/>
      <c r="S401" s="226"/>
      <c r="T401" s="227"/>
      <c r="AT401" s="228" t="s">
        <v>158</v>
      </c>
      <c r="AU401" s="228" t="s">
        <v>85</v>
      </c>
      <c r="AV401" s="12" t="s">
        <v>24</v>
      </c>
      <c r="AW401" s="12" t="s">
        <v>39</v>
      </c>
      <c r="AX401" s="12" t="s">
        <v>76</v>
      </c>
      <c r="AY401" s="228" t="s">
        <v>146</v>
      </c>
    </row>
    <row r="402" spans="2:65" s="12" customFormat="1" ht="13.5">
      <c r="B402" s="218"/>
      <c r="C402" s="219"/>
      <c r="D402" s="215" t="s">
        <v>158</v>
      </c>
      <c r="E402" s="220" t="s">
        <v>22</v>
      </c>
      <c r="F402" s="221" t="s">
        <v>903</v>
      </c>
      <c r="G402" s="219"/>
      <c r="H402" s="222" t="s">
        <v>22</v>
      </c>
      <c r="I402" s="223"/>
      <c r="J402" s="219"/>
      <c r="K402" s="219"/>
      <c r="L402" s="224"/>
      <c r="M402" s="225"/>
      <c r="N402" s="226"/>
      <c r="O402" s="226"/>
      <c r="P402" s="226"/>
      <c r="Q402" s="226"/>
      <c r="R402" s="226"/>
      <c r="S402" s="226"/>
      <c r="T402" s="227"/>
      <c r="AT402" s="228" t="s">
        <v>158</v>
      </c>
      <c r="AU402" s="228" t="s">
        <v>85</v>
      </c>
      <c r="AV402" s="12" t="s">
        <v>24</v>
      </c>
      <c r="AW402" s="12" t="s">
        <v>39</v>
      </c>
      <c r="AX402" s="12" t="s">
        <v>76</v>
      </c>
      <c r="AY402" s="228" t="s">
        <v>146</v>
      </c>
    </row>
    <row r="403" spans="2:65" s="12" customFormat="1" ht="13.5">
      <c r="B403" s="218"/>
      <c r="C403" s="219"/>
      <c r="D403" s="215" t="s">
        <v>158</v>
      </c>
      <c r="E403" s="220" t="s">
        <v>22</v>
      </c>
      <c r="F403" s="221" t="s">
        <v>904</v>
      </c>
      <c r="G403" s="219"/>
      <c r="H403" s="222" t="s">
        <v>22</v>
      </c>
      <c r="I403" s="223"/>
      <c r="J403" s="219"/>
      <c r="K403" s="219"/>
      <c r="L403" s="224"/>
      <c r="M403" s="225"/>
      <c r="N403" s="226"/>
      <c r="O403" s="226"/>
      <c r="P403" s="226"/>
      <c r="Q403" s="226"/>
      <c r="R403" s="226"/>
      <c r="S403" s="226"/>
      <c r="T403" s="227"/>
      <c r="AT403" s="228" t="s">
        <v>158</v>
      </c>
      <c r="AU403" s="228" t="s">
        <v>85</v>
      </c>
      <c r="AV403" s="12" t="s">
        <v>24</v>
      </c>
      <c r="AW403" s="12" t="s">
        <v>39</v>
      </c>
      <c r="AX403" s="12" t="s">
        <v>76</v>
      </c>
      <c r="AY403" s="228" t="s">
        <v>146</v>
      </c>
    </row>
    <row r="404" spans="2:65" s="12" customFormat="1" ht="13.5">
      <c r="B404" s="218"/>
      <c r="C404" s="219"/>
      <c r="D404" s="215" t="s">
        <v>158</v>
      </c>
      <c r="E404" s="220" t="s">
        <v>22</v>
      </c>
      <c r="F404" s="221" t="s">
        <v>901</v>
      </c>
      <c r="G404" s="219"/>
      <c r="H404" s="222" t="s">
        <v>22</v>
      </c>
      <c r="I404" s="223"/>
      <c r="J404" s="219"/>
      <c r="K404" s="219"/>
      <c r="L404" s="224"/>
      <c r="M404" s="225"/>
      <c r="N404" s="226"/>
      <c r="O404" s="226"/>
      <c r="P404" s="226"/>
      <c r="Q404" s="226"/>
      <c r="R404" s="226"/>
      <c r="S404" s="226"/>
      <c r="T404" s="227"/>
      <c r="AT404" s="228" t="s">
        <v>158</v>
      </c>
      <c r="AU404" s="228" t="s">
        <v>85</v>
      </c>
      <c r="AV404" s="12" t="s">
        <v>24</v>
      </c>
      <c r="AW404" s="12" t="s">
        <v>39</v>
      </c>
      <c r="AX404" s="12" t="s">
        <v>76</v>
      </c>
      <c r="AY404" s="228" t="s">
        <v>146</v>
      </c>
    </row>
    <row r="405" spans="2:65" s="14" customFormat="1" ht="13.5">
      <c r="B405" s="240"/>
      <c r="C405" s="241"/>
      <c r="D405" s="242" t="s">
        <v>158</v>
      </c>
      <c r="E405" s="243" t="s">
        <v>22</v>
      </c>
      <c r="F405" s="244" t="s">
        <v>162</v>
      </c>
      <c r="G405" s="241"/>
      <c r="H405" s="245">
        <v>57.34</v>
      </c>
      <c r="I405" s="246"/>
      <c r="J405" s="241"/>
      <c r="K405" s="241"/>
      <c r="L405" s="247"/>
      <c r="M405" s="248"/>
      <c r="N405" s="249"/>
      <c r="O405" s="249"/>
      <c r="P405" s="249"/>
      <c r="Q405" s="249"/>
      <c r="R405" s="249"/>
      <c r="S405" s="249"/>
      <c r="T405" s="250"/>
      <c r="AT405" s="251" t="s">
        <v>158</v>
      </c>
      <c r="AU405" s="251" t="s">
        <v>85</v>
      </c>
      <c r="AV405" s="14" t="s">
        <v>154</v>
      </c>
      <c r="AW405" s="14" t="s">
        <v>39</v>
      </c>
      <c r="AX405" s="14" t="s">
        <v>24</v>
      </c>
      <c r="AY405" s="251" t="s">
        <v>146</v>
      </c>
    </row>
    <row r="406" spans="2:65" s="1" customFormat="1" ht="31.5" customHeight="1">
      <c r="B406" s="42"/>
      <c r="C406" s="203" t="s">
        <v>648</v>
      </c>
      <c r="D406" s="203" t="s">
        <v>149</v>
      </c>
      <c r="E406" s="204" t="s">
        <v>905</v>
      </c>
      <c r="F406" s="205" t="s">
        <v>882</v>
      </c>
      <c r="G406" s="206" t="s">
        <v>264</v>
      </c>
      <c r="H406" s="207">
        <v>460.32</v>
      </c>
      <c r="I406" s="208"/>
      <c r="J406" s="209">
        <f>ROUND(I406*H406,2)</f>
        <v>0</v>
      </c>
      <c r="K406" s="205" t="s">
        <v>153</v>
      </c>
      <c r="L406" s="62"/>
      <c r="M406" s="210" t="s">
        <v>22</v>
      </c>
      <c r="N406" s="211" t="s">
        <v>47</v>
      </c>
      <c r="O406" s="43"/>
      <c r="P406" s="212">
        <f>O406*H406</f>
        <v>0</v>
      </c>
      <c r="Q406" s="212">
        <v>0</v>
      </c>
      <c r="R406" s="212">
        <f>Q406*H406</f>
        <v>0</v>
      </c>
      <c r="S406" s="212">
        <v>0</v>
      </c>
      <c r="T406" s="213">
        <f>S406*H406</f>
        <v>0</v>
      </c>
      <c r="AR406" s="25" t="s">
        <v>154</v>
      </c>
      <c r="AT406" s="25" t="s">
        <v>149</v>
      </c>
      <c r="AU406" s="25" t="s">
        <v>85</v>
      </c>
      <c r="AY406" s="25" t="s">
        <v>146</v>
      </c>
      <c r="BE406" s="214">
        <f>IF(N406="základní",J406,0)</f>
        <v>0</v>
      </c>
      <c r="BF406" s="214">
        <f>IF(N406="snížená",J406,0)</f>
        <v>0</v>
      </c>
      <c r="BG406" s="214">
        <f>IF(N406="zákl. přenesená",J406,0)</f>
        <v>0</v>
      </c>
      <c r="BH406" s="214">
        <f>IF(N406="sníž. přenesená",J406,0)</f>
        <v>0</v>
      </c>
      <c r="BI406" s="214">
        <f>IF(N406="nulová",J406,0)</f>
        <v>0</v>
      </c>
      <c r="BJ406" s="25" t="s">
        <v>24</v>
      </c>
      <c r="BK406" s="214">
        <f>ROUND(I406*H406,2)</f>
        <v>0</v>
      </c>
      <c r="BL406" s="25" t="s">
        <v>154</v>
      </c>
      <c r="BM406" s="25" t="s">
        <v>1481</v>
      </c>
    </row>
    <row r="407" spans="2:65" s="1" customFormat="1" ht="94.5">
      <c r="B407" s="42"/>
      <c r="C407" s="64"/>
      <c r="D407" s="215" t="s">
        <v>156</v>
      </c>
      <c r="E407" s="64"/>
      <c r="F407" s="216" t="s">
        <v>875</v>
      </c>
      <c r="G407" s="64"/>
      <c r="H407" s="64"/>
      <c r="I407" s="173"/>
      <c r="J407" s="64"/>
      <c r="K407" s="64"/>
      <c r="L407" s="62"/>
      <c r="M407" s="217"/>
      <c r="N407" s="43"/>
      <c r="O407" s="43"/>
      <c r="P407" s="43"/>
      <c r="Q407" s="43"/>
      <c r="R407" s="43"/>
      <c r="S407" s="43"/>
      <c r="T407" s="79"/>
      <c r="AT407" s="25" t="s">
        <v>156</v>
      </c>
      <c r="AU407" s="25" t="s">
        <v>85</v>
      </c>
    </row>
    <row r="408" spans="2:65" s="12" customFormat="1" ht="13.5">
      <c r="B408" s="218"/>
      <c r="C408" s="219"/>
      <c r="D408" s="215" t="s">
        <v>158</v>
      </c>
      <c r="E408" s="220" t="s">
        <v>22</v>
      </c>
      <c r="F408" s="221" t="s">
        <v>876</v>
      </c>
      <c r="G408" s="219"/>
      <c r="H408" s="222" t="s">
        <v>22</v>
      </c>
      <c r="I408" s="223"/>
      <c r="J408" s="219"/>
      <c r="K408" s="219"/>
      <c r="L408" s="224"/>
      <c r="M408" s="225"/>
      <c r="N408" s="226"/>
      <c r="O408" s="226"/>
      <c r="P408" s="226"/>
      <c r="Q408" s="226"/>
      <c r="R408" s="226"/>
      <c r="S408" s="226"/>
      <c r="T408" s="227"/>
      <c r="AT408" s="228" t="s">
        <v>158</v>
      </c>
      <c r="AU408" s="228" t="s">
        <v>85</v>
      </c>
      <c r="AV408" s="12" t="s">
        <v>24</v>
      </c>
      <c r="AW408" s="12" t="s">
        <v>39</v>
      </c>
      <c r="AX408" s="12" t="s">
        <v>76</v>
      </c>
      <c r="AY408" s="228" t="s">
        <v>146</v>
      </c>
    </row>
    <row r="409" spans="2:65" s="12" customFormat="1" ht="13.5">
      <c r="B409" s="218"/>
      <c r="C409" s="219"/>
      <c r="D409" s="215" t="s">
        <v>158</v>
      </c>
      <c r="E409" s="220" t="s">
        <v>22</v>
      </c>
      <c r="F409" s="221" t="s">
        <v>1482</v>
      </c>
      <c r="G409" s="219"/>
      <c r="H409" s="222" t="s">
        <v>22</v>
      </c>
      <c r="I409" s="223"/>
      <c r="J409" s="219"/>
      <c r="K409" s="219"/>
      <c r="L409" s="224"/>
      <c r="M409" s="225"/>
      <c r="N409" s="226"/>
      <c r="O409" s="226"/>
      <c r="P409" s="226"/>
      <c r="Q409" s="226"/>
      <c r="R409" s="226"/>
      <c r="S409" s="226"/>
      <c r="T409" s="227"/>
      <c r="AT409" s="228" t="s">
        <v>158</v>
      </c>
      <c r="AU409" s="228" t="s">
        <v>85</v>
      </c>
      <c r="AV409" s="12" t="s">
        <v>24</v>
      </c>
      <c r="AW409" s="12" t="s">
        <v>39</v>
      </c>
      <c r="AX409" s="12" t="s">
        <v>76</v>
      </c>
      <c r="AY409" s="228" t="s">
        <v>146</v>
      </c>
    </row>
    <row r="410" spans="2:65" s="12" customFormat="1" ht="13.5">
      <c r="B410" s="218"/>
      <c r="C410" s="219"/>
      <c r="D410" s="215" t="s">
        <v>158</v>
      </c>
      <c r="E410" s="220" t="s">
        <v>22</v>
      </c>
      <c r="F410" s="221" t="s">
        <v>907</v>
      </c>
      <c r="G410" s="219"/>
      <c r="H410" s="222" t="s">
        <v>22</v>
      </c>
      <c r="I410" s="223"/>
      <c r="J410" s="219"/>
      <c r="K410" s="219"/>
      <c r="L410" s="224"/>
      <c r="M410" s="225"/>
      <c r="N410" s="226"/>
      <c r="O410" s="226"/>
      <c r="P410" s="226"/>
      <c r="Q410" s="226"/>
      <c r="R410" s="226"/>
      <c r="S410" s="226"/>
      <c r="T410" s="227"/>
      <c r="AT410" s="228" t="s">
        <v>158</v>
      </c>
      <c r="AU410" s="228" t="s">
        <v>85</v>
      </c>
      <c r="AV410" s="12" t="s">
        <v>24</v>
      </c>
      <c r="AW410" s="12" t="s">
        <v>39</v>
      </c>
      <c r="AX410" s="12" t="s">
        <v>76</v>
      </c>
      <c r="AY410" s="228" t="s">
        <v>146</v>
      </c>
    </row>
    <row r="411" spans="2:65" s="12" customFormat="1" ht="13.5">
      <c r="B411" s="218"/>
      <c r="C411" s="219"/>
      <c r="D411" s="215" t="s">
        <v>158</v>
      </c>
      <c r="E411" s="220" t="s">
        <v>22</v>
      </c>
      <c r="F411" s="221" t="s">
        <v>1463</v>
      </c>
      <c r="G411" s="219"/>
      <c r="H411" s="222" t="s">
        <v>22</v>
      </c>
      <c r="I411" s="223"/>
      <c r="J411" s="219"/>
      <c r="K411" s="219"/>
      <c r="L411" s="224"/>
      <c r="M411" s="225"/>
      <c r="N411" s="226"/>
      <c r="O411" s="226"/>
      <c r="P411" s="226"/>
      <c r="Q411" s="226"/>
      <c r="R411" s="226"/>
      <c r="S411" s="226"/>
      <c r="T411" s="227"/>
      <c r="AT411" s="228" t="s">
        <v>158</v>
      </c>
      <c r="AU411" s="228" t="s">
        <v>85</v>
      </c>
      <c r="AV411" s="12" t="s">
        <v>24</v>
      </c>
      <c r="AW411" s="12" t="s">
        <v>39</v>
      </c>
      <c r="AX411" s="12" t="s">
        <v>76</v>
      </c>
      <c r="AY411" s="228" t="s">
        <v>146</v>
      </c>
    </row>
    <row r="412" spans="2:65" s="13" customFormat="1" ht="13.5">
      <c r="B412" s="229"/>
      <c r="C412" s="230"/>
      <c r="D412" s="215" t="s">
        <v>158</v>
      </c>
      <c r="E412" s="231" t="s">
        <v>22</v>
      </c>
      <c r="F412" s="232" t="s">
        <v>1483</v>
      </c>
      <c r="G412" s="230"/>
      <c r="H412" s="233">
        <v>184.32</v>
      </c>
      <c r="I412" s="234"/>
      <c r="J412" s="230"/>
      <c r="K412" s="230"/>
      <c r="L412" s="235"/>
      <c r="M412" s="236"/>
      <c r="N412" s="237"/>
      <c r="O412" s="237"/>
      <c r="P412" s="237"/>
      <c r="Q412" s="237"/>
      <c r="R412" s="237"/>
      <c r="S412" s="237"/>
      <c r="T412" s="238"/>
      <c r="AT412" s="239" t="s">
        <v>158</v>
      </c>
      <c r="AU412" s="239" t="s">
        <v>85</v>
      </c>
      <c r="AV412" s="13" t="s">
        <v>85</v>
      </c>
      <c r="AW412" s="13" t="s">
        <v>39</v>
      </c>
      <c r="AX412" s="13" t="s">
        <v>76</v>
      </c>
      <c r="AY412" s="239" t="s">
        <v>146</v>
      </c>
    </row>
    <row r="413" spans="2:65" s="12" customFormat="1" ht="13.5">
      <c r="B413" s="218"/>
      <c r="C413" s="219"/>
      <c r="D413" s="215" t="s">
        <v>158</v>
      </c>
      <c r="E413" s="220" t="s">
        <v>22</v>
      </c>
      <c r="F413" s="221" t="s">
        <v>1482</v>
      </c>
      <c r="G413" s="219"/>
      <c r="H413" s="222" t="s">
        <v>22</v>
      </c>
      <c r="I413" s="223"/>
      <c r="J413" s="219"/>
      <c r="K413" s="219"/>
      <c r="L413" s="224"/>
      <c r="M413" s="225"/>
      <c r="N413" s="226"/>
      <c r="O413" s="226"/>
      <c r="P413" s="226"/>
      <c r="Q413" s="226"/>
      <c r="R413" s="226"/>
      <c r="S413" s="226"/>
      <c r="T413" s="227"/>
      <c r="AT413" s="228" t="s">
        <v>158</v>
      </c>
      <c r="AU413" s="228" t="s">
        <v>85</v>
      </c>
      <c r="AV413" s="12" t="s">
        <v>24</v>
      </c>
      <c r="AW413" s="12" t="s">
        <v>39</v>
      </c>
      <c r="AX413" s="12" t="s">
        <v>76</v>
      </c>
      <c r="AY413" s="228" t="s">
        <v>146</v>
      </c>
    </row>
    <row r="414" spans="2:65" s="12" customFormat="1" ht="13.5">
      <c r="B414" s="218"/>
      <c r="C414" s="219"/>
      <c r="D414" s="215" t="s">
        <v>158</v>
      </c>
      <c r="E414" s="220" t="s">
        <v>22</v>
      </c>
      <c r="F414" s="221" t="s">
        <v>1479</v>
      </c>
      <c r="G414" s="219"/>
      <c r="H414" s="222" t="s">
        <v>22</v>
      </c>
      <c r="I414" s="223"/>
      <c r="J414" s="219"/>
      <c r="K414" s="219"/>
      <c r="L414" s="224"/>
      <c r="M414" s="225"/>
      <c r="N414" s="226"/>
      <c r="O414" s="226"/>
      <c r="P414" s="226"/>
      <c r="Q414" s="226"/>
      <c r="R414" s="226"/>
      <c r="S414" s="226"/>
      <c r="T414" s="227"/>
      <c r="AT414" s="228" t="s">
        <v>158</v>
      </c>
      <c r="AU414" s="228" t="s">
        <v>85</v>
      </c>
      <c r="AV414" s="12" t="s">
        <v>24</v>
      </c>
      <c r="AW414" s="12" t="s">
        <v>39</v>
      </c>
      <c r="AX414" s="12" t="s">
        <v>76</v>
      </c>
      <c r="AY414" s="228" t="s">
        <v>146</v>
      </c>
    </row>
    <row r="415" spans="2:65" s="13" customFormat="1" ht="13.5">
      <c r="B415" s="229"/>
      <c r="C415" s="230"/>
      <c r="D415" s="215" t="s">
        <v>158</v>
      </c>
      <c r="E415" s="231" t="s">
        <v>22</v>
      </c>
      <c r="F415" s="232" t="s">
        <v>1484</v>
      </c>
      <c r="G415" s="230"/>
      <c r="H415" s="233">
        <v>276</v>
      </c>
      <c r="I415" s="234"/>
      <c r="J415" s="230"/>
      <c r="K415" s="230"/>
      <c r="L415" s="235"/>
      <c r="M415" s="236"/>
      <c r="N415" s="237"/>
      <c r="O415" s="237"/>
      <c r="P415" s="237"/>
      <c r="Q415" s="237"/>
      <c r="R415" s="237"/>
      <c r="S415" s="237"/>
      <c r="T415" s="238"/>
      <c r="AT415" s="239" t="s">
        <v>158</v>
      </c>
      <c r="AU415" s="239" t="s">
        <v>85</v>
      </c>
      <c r="AV415" s="13" t="s">
        <v>85</v>
      </c>
      <c r="AW415" s="13" t="s">
        <v>39</v>
      </c>
      <c r="AX415" s="13" t="s">
        <v>76</v>
      </c>
      <c r="AY415" s="239" t="s">
        <v>146</v>
      </c>
    </row>
    <row r="416" spans="2:65" s="12" customFormat="1" ht="13.5">
      <c r="B416" s="218"/>
      <c r="C416" s="219"/>
      <c r="D416" s="215" t="s">
        <v>158</v>
      </c>
      <c r="E416" s="220" t="s">
        <v>22</v>
      </c>
      <c r="F416" s="221" t="s">
        <v>1482</v>
      </c>
      <c r="G416" s="219"/>
      <c r="H416" s="222" t="s">
        <v>22</v>
      </c>
      <c r="I416" s="223"/>
      <c r="J416" s="219"/>
      <c r="K416" s="219"/>
      <c r="L416" s="224"/>
      <c r="M416" s="225"/>
      <c r="N416" s="226"/>
      <c r="O416" s="226"/>
      <c r="P416" s="226"/>
      <c r="Q416" s="226"/>
      <c r="R416" s="226"/>
      <c r="S416" s="226"/>
      <c r="T416" s="227"/>
      <c r="AT416" s="228" t="s">
        <v>158</v>
      </c>
      <c r="AU416" s="228" t="s">
        <v>85</v>
      </c>
      <c r="AV416" s="12" t="s">
        <v>24</v>
      </c>
      <c r="AW416" s="12" t="s">
        <v>39</v>
      </c>
      <c r="AX416" s="12" t="s">
        <v>76</v>
      </c>
      <c r="AY416" s="228" t="s">
        <v>146</v>
      </c>
    </row>
    <row r="417" spans="2:65" s="14" customFormat="1" ht="13.5">
      <c r="B417" s="240"/>
      <c r="C417" s="241"/>
      <c r="D417" s="242" t="s">
        <v>158</v>
      </c>
      <c r="E417" s="243" t="s">
        <v>22</v>
      </c>
      <c r="F417" s="244" t="s">
        <v>162</v>
      </c>
      <c r="G417" s="241"/>
      <c r="H417" s="245">
        <v>460.32</v>
      </c>
      <c r="I417" s="246"/>
      <c r="J417" s="241"/>
      <c r="K417" s="241"/>
      <c r="L417" s="247"/>
      <c r="M417" s="248"/>
      <c r="N417" s="249"/>
      <c r="O417" s="249"/>
      <c r="P417" s="249"/>
      <c r="Q417" s="249"/>
      <c r="R417" s="249"/>
      <c r="S417" s="249"/>
      <c r="T417" s="250"/>
      <c r="AT417" s="251" t="s">
        <v>158</v>
      </c>
      <c r="AU417" s="251" t="s">
        <v>85</v>
      </c>
      <c r="AV417" s="14" t="s">
        <v>154</v>
      </c>
      <c r="AW417" s="14" t="s">
        <v>39</v>
      </c>
      <c r="AX417" s="14" t="s">
        <v>24</v>
      </c>
      <c r="AY417" s="251" t="s">
        <v>146</v>
      </c>
    </row>
    <row r="418" spans="2:65" s="1" customFormat="1" ht="22.5" customHeight="1">
      <c r="B418" s="42"/>
      <c r="C418" s="203" t="s">
        <v>652</v>
      </c>
      <c r="D418" s="203" t="s">
        <v>149</v>
      </c>
      <c r="E418" s="204" t="s">
        <v>1265</v>
      </c>
      <c r="F418" s="205" t="s">
        <v>1266</v>
      </c>
      <c r="G418" s="206" t="s">
        <v>264</v>
      </c>
      <c r="H418" s="207">
        <v>45.84</v>
      </c>
      <c r="I418" s="208"/>
      <c r="J418" s="209">
        <f>ROUND(I418*H418,2)</f>
        <v>0</v>
      </c>
      <c r="K418" s="205" t="s">
        <v>153</v>
      </c>
      <c r="L418" s="62"/>
      <c r="M418" s="210" t="s">
        <v>22</v>
      </c>
      <c r="N418" s="211" t="s">
        <v>47</v>
      </c>
      <c r="O418" s="43"/>
      <c r="P418" s="212">
        <f>O418*H418</f>
        <v>0</v>
      </c>
      <c r="Q418" s="212">
        <v>0</v>
      </c>
      <c r="R418" s="212">
        <f>Q418*H418</f>
        <v>0</v>
      </c>
      <c r="S418" s="212">
        <v>0</v>
      </c>
      <c r="T418" s="213">
        <f>S418*H418</f>
        <v>0</v>
      </c>
      <c r="AR418" s="25" t="s">
        <v>154</v>
      </c>
      <c r="AT418" s="25" t="s">
        <v>149</v>
      </c>
      <c r="AU418" s="25" t="s">
        <v>85</v>
      </c>
      <c r="AY418" s="25" t="s">
        <v>146</v>
      </c>
      <c r="BE418" s="214">
        <f>IF(N418="základní",J418,0)</f>
        <v>0</v>
      </c>
      <c r="BF418" s="214">
        <f>IF(N418="snížená",J418,0)</f>
        <v>0</v>
      </c>
      <c r="BG418" s="214">
        <f>IF(N418="zákl. přenesená",J418,0)</f>
        <v>0</v>
      </c>
      <c r="BH418" s="214">
        <f>IF(N418="sníž. přenesená",J418,0)</f>
        <v>0</v>
      </c>
      <c r="BI418" s="214">
        <f>IF(N418="nulová",J418,0)</f>
        <v>0</v>
      </c>
      <c r="BJ418" s="25" t="s">
        <v>24</v>
      </c>
      <c r="BK418" s="214">
        <f>ROUND(I418*H418,2)</f>
        <v>0</v>
      </c>
      <c r="BL418" s="25" t="s">
        <v>154</v>
      </c>
      <c r="BM418" s="25" t="s">
        <v>1485</v>
      </c>
    </row>
    <row r="419" spans="2:65" s="1" customFormat="1" ht="40.5">
      <c r="B419" s="42"/>
      <c r="C419" s="64"/>
      <c r="D419" s="215" t="s">
        <v>156</v>
      </c>
      <c r="E419" s="64"/>
      <c r="F419" s="216" t="s">
        <v>1268</v>
      </c>
      <c r="G419" s="64"/>
      <c r="H419" s="64"/>
      <c r="I419" s="173"/>
      <c r="J419" s="64"/>
      <c r="K419" s="64"/>
      <c r="L419" s="62"/>
      <c r="M419" s="217"/>
      <c r="N419" s="43"/>
      <c r="O419" s="43"/>
      <c r="P419" s="43"/>
      <c r="Q419" s="43"/>
      <c r="R419" s="43"/>
      <c r="S419" s="43"/>
      <c r="T419" s="79"/>
      <c r="AT419" s="25" t="s">
        <v>156</v>
      </c>
      <c r="AU419" s="25" t="s">
        <v>85</v>
      </c>
    </row>
    <row r="420" spans="2:65" s="1" customFormat="1" ht="27">
      <c r="B420" s="42"/>
      <c r="C420" s="64"/>
      <c r="D420" s="215" t="s">
        <v>166</v>
      </c>
      <c r="E420" s="64"/>
      <c r="F420" s="216" t="s">
        <v>1269</v>
      </c>
      <c r="G420" s="64"/>
      <c r="H420" s="64"/>
      <c r="I420" s="173"/>
      <c r="J420" s="64"/>
      <c r="K420" s="64"/>
      <c r="L420" s="62"/>
      <c r="M420" s="217"/>
      <c r="N420" s="43"/>
      <c r="O420" s="43"/>
      <c r="P420" s="43"/>
      <c r="Q420" s="43"/>
      <c r="R420" s="43"/>
      <c r="S420" s="43"/>
      <c r="T420" s="79"/>
      <c r="AT420" s="25" t="s">
        <v>166</v>
      </c>
      <c r="AU420" s="25" t="s">
        <v>85</v>
      </c>
    </row>
    <row r="421" spans="2:65" s="12" customFormat="1" ht="13.5">
      <c r="B421" s="218"/>
      <c r="C421" s="219"/>
      <c r="D421" s="215" t="s">
        <v>158</v>
      </c>
      <c r="E421" s="220" t="s">
        <v>22</v>
      </c>
      <c r="F421" s="221" t="s">
        <v>1270</v>
      </c>
      <c r="G421" s="219"/>
      <c r="H421" s="222" t="s">
        <v>22</v>
      </c>
      <c r="I421" s="223"/>
      <c r="J421" s="219"/>
      <c r="K421" s="219"/>
      <c r="L421" s="224"/>
      <c r="M421" s="225"/>
      <c r="N421" s="226"/>
      <c r="O421" s="226"/>
      <c r="P421" s="226"/>
      <c r="Q421" s="226"/>
      <c r="R421" s="226"/>
      <c r="S421" s="226"/>
      <c r="T421" s="227"/>
      <c r="AT421" s="228" t="s">
        <v>158</v>
      </c>
      <c r="AU421" s="228" t="s">
        <v>85</v>
      </c>
      <c r="AV421" s="12" t="s">
        <v>24</v>
      </c>
      <c r="AW421" s="12" t="s">
        <v>39</v>
      </c>
      <c r="AX421" s="12" t="s">
        <v>76</v>
      </c>
      <c r="AY421" s="228" t="s">
        <v>146</v>
      </c>
    </row>
    <row r="422" spans="2:65" s="12" customFormat="1" ht="13.5">
      <c r="B422" s="218"/>
      <c r="C422" s="219"/>
      <c r="D422" s="215" t="s">
        <v>158</v>
      </c>
      <c r="E422" s="220" t="s">
        <v>22</v>
      </c>
      <c r="F422" s="221" t="s">
        <v>1474</v>
      </c>
      <c r="G422" s="219"/>
      <c r="H422" s="222" t="s">
        <v>22</v>
      </c>
      <c r="I422" s="223"/>
      <c r="J422" s="219"/>
      <c r="K422" s="219"/>
      <c r="L422" s="224"/>
      <c r="M422" s="225"/>
      <c r="N422" s="226"/>
      <c r="O422" s="226"/>
      <c r="P422" s="226"/>
      <c r="Q422" s="226"/>
      <c r="R422" s="226"/>
      <c r="S422" s="226"/>
      <c r="T422" s="227"/>
      <c r="AT422" s="228" t="s">
        <v>158</v>
      </c>
      <c r="AU422" s="228" t="s">
        <v>85</v>
      </c>
      <c r="AV422" s="12" t="s">
        <v>24</v>
      </c>
      <c r="AW422" s="12" t="s">
        <v>39</v>
      </c>
      <c r="AX422" s="12" t="s">
        <v>76</v>
      </c>
      <c r="AY422" s="228" t="s">
        <v>146</v>
      </c>
    </row>
    <row r="423" spans="2:65" s="12" customFormat="1" ht="13.5">
      <c r="B423" s="218"/>
      <c r="C423" s="219"/>
      <c r="D423" s="215" t="s">
        <v>158</v>
      </c>
      <c r="E423" s="220" t="s">
        <v>22</v>
      </c>
      <c r="F423" s="221" t="s">
        <v>1475</v>
      </c>
      <c r="G423" s="219"/>
      <c r="H423" s="222" t="s">
        <v>22</v>
      </c>
      <c r="I423" s="223"/>
      <c r="J423" s="219"/>
      <c r="K423" s="219"/>
      <c r="L423" s="224"/>
      <c r="M423" s="225"/>
      <c r="N423" s="226"/>
      <c r="O423" s="226"/>
      <c r="P423" s="226"/>
      <c r="Q423" s="226"/>
      <c r="R423" s="226"/>
      <c r="S423" s="226"/>
      <c r="T423" s="227"/>
      <c r="AT423" s="228" t="s">
        <v>158</v>
      </c>
      <c r="AU423" s="228" t="s">
        <v>85</v>
      </c>
      <c r="AV423" s="12" t="s">
        <v>24</v>
      </c>
      <c r="AW423" s="12" t="s">
        <v>39</v>
      </c>
      <c r="AX423" s="12" t="s">
        <v>76</v>
      </c>
      <c r="AY423" s="228" t="s">
        <v>146</v>
      </c>
    </row>
    <row r="424" spans="2:65" s="13" customFormat="1" ht="13.5">
      <c r="B424" s="229"/>
      <c r="C424" s="230"/>
      <c r="D424" s="215" t="s">
        <v>158</v>
      </c>
      <c r="E424" s="231" t="s">
        <v>22</v>
      </c>
      <c r="F424" s="232" t="s">
        <v>1476</v>
      </c>
      <c r="G424" s="230"/>
      <c r="H424" s="233">
        <v>45.84</v>
      </c>
      <c r="I424" s="234"/>
      <c r="J424" s="230"/>
      <c r="K424" s="230"/>
      <c r="L424" s="235"/>
      <c r="M424" s="236"/>
      <c r="N424" s="237"/>
      <c r="O424" s="237"/>
      <c r="P424" s="237"/>
      <c r="Q424" s="237"/>
      <c r="R424" s="237"/>
      <c r="S424" s="237"/>
      <c r="T424" s="238"/>
      <c r="AT424" s="239" t="s">
        <v>158</v>
      </c>
      <c r="AU424" s="239" t="s">
        <v>85</v>
      </c>
      <c r="AV424" s="13" t="s">
        <v>85</v>
      </c>
      <c r="AW424" s="13" t="s">
        <v>39</v>
      </c>
      <c r="AX424" s="13" t="s">
        <v>76</v>
      </c>
      <c r="AY424" s="239" t="s">
        <v>146</v>
      </c>
    </row>
    <row r="425" spans="2:65" s="14" customFormat="1" ht="13.5">
      <c r="B425" s="240"/>
      <c r="C425" s="241"/>
      <c r="D425" s="242" t="s">
        <v>158</v>
      </c>
      <c r="E425" s="243" t="s">
        <v>22</v>
      </c>
      <c r="F425" s="244" t="s">
        <v>162</v>
      </c>
      <c r="G425" s="241"/>
      <c r="H425" s="245">
        <v>45.84</v>
      </c>
      <c r="I425" s="246"/>
      <c r="J425" s="241"/>
      <c r="K425" s="241"/>
      <c r="L425" s="247"/>
      <c r="M425" s="248"/>
      <c r="N425" s="249"/>
      <c r="O425" s="249"/>
      <c r="P425" s="249"/>
      <c r="Q425" s="249"/>
      <c r="R425" s="249"/>
      <c r="S425" s="249"/>
      <c r="T425" s="250"/>
      <c r="AT425" s="251" t="s">
        <v>158</v>
      </c>
      <c r="AU425" s="251" t="s">
        <v>85</v>
      </c>
      <c r="AV425" s="14" t="s">
        <v>154</v>
      </c>
      <c r="AW425" s="14" t="s">
        <v>39</v>
      </c>
      <c r="AX425" s="14" t="s">
        <v>24</v>
      </c>
      <c r="AY425" s="251" t="s">
        <v>146</v>
      </c>
    </row>
    <row r="426" spans="2:65" s="1" customFormat="1" ht="22.5" customHeight="1">
      <c r="B426" s="42"/>
      <c r="C426" s="203" t="s">
        <v>574</v>
      </c>
      <c r="D426" s="203" t="s">
        <v>149</v>
      </c>
      <c r="E426" s="204" t="s">
        <v>939</v>
      </c>
      <c r="F426" s="205" t="s">
        <v>940</v>
      </c>
      <c r="G426" s="206" t="s">
        <v>264</v>
      </c>
      <c r="H426" s="207">
        <v>30.7</v>
      </c>
      <c r="I426" s="208"/>
      <c r="J426" s="209">
        <f>ROUND(I426*H426,2)</f>
        <v>0</v>
      </c>
      <c r="K426" s="205" t="s">
        <v>22</v>
      </c>
      <c r="L426" s="62"/>
      <c r="M426" s="210" t="s">
        <v>22</v>
      </c>
      <c r="N426" s="211" t="s">
        <v>47</v>
      </c>
      <c r="O426" s="43"/>
      <c r="P426" s="212">
        <f>O426*H426</f>
        <v>0</v>
      </c>
      <c r="Q426" s="212">
        <v>0</v>
      </c>
      <c r="R426" s="212">
        <f>Q426*H426</f>
        <v>0</v>
      </c>
      <c r="S426" s="212">
        <v>0</v>
      </c>
      <c r="T426" s="213">
        <f>S426*H426</f>
        <v>0</v>
      </c>
      <c r="AR426" s="25" t="s">
        <v>154</v>
      </c>
      <c r="AT426" s="25" t="s">
        <v>149</v>
      </c>
      <c r="AU426" s="25" t="s">
        <v>85</v>
      </c>
      <c r="AY426" s="25" t="s">
        <v>146</v>
      </c>
      <c r="BE426" s="214">
        <f>IF(N426="základní",J426,0)</f>
        <v>0</v>
      </c>
      <c r="BF426" s="214">
        <f>IF(N426="snížená",J426,0)</f>
        <v>0</v>
      </c>
      <c r="BG426" s="214">
        <f>IF(N426="zákl. přenesená",J426,0)</f>
        <v>0</v>
      </c>
      <c r="BH426" s="214">
        <f>IF(N426="sníž. přenesená",J426,0)</f>
        <v>0</v>
      </c>
      <c r="BI426" s="214">
        <f>IF(N426="nulová",J426,0)</f>
        <v>0</v>
      </c>
      <c r="BJ426" s="25" t="s">
        <v>24</v>
      </c>
      <c r="BK426" s="214">
        <f>ROUND(I426*H426,2)</f>
        <v>0</v>
      </c>
      <c r="BL426" s="25" t="s">
        <v>154</v>
      </c>
      <c r="BM426" s="25" t="s">
        <v>1486</v>
      </c>
    </row>
    <row r="427" spans="2:65" s="12" customFormat="1" ht="13.5">
      <c r="B427" s="218"/>
      <c r="C427" s="219"/>
      <c r="D427" s="215" t="s">
        <v>158</v>
      </c>
      <c r="E427" s="220" t="s">
        <v>22</v>
      </c>
      <c r="F427" s="221" t="s">
        <v>1479</v>
      </c>
      <c r="G427" s="219"/>
      <c r="H427" s="222" t="s">
        <v>22</v>
      </c>
      <c r="I427" s="223"/>
      <c r="J427" s="219"/>
      <c r="K427" s="219"/>
      <c r="L427" s="224"/>
      <c r="M427" s="225"/>
      <c r="N427" s="226"/>
      <c r="O427" s="226"/>
      <c r="P427" s="226"/>
      <c r="Q427" s="226"/>
      <c r="R427" s="226"/>
      <c r="S427" s="226"/>
      <c r="T427" s="227"/>
      <c r="AT427" s="228" t="s">
        <v>158</v>
      </c>
      <c r="AU427" s="228" t="s">
        <v>85</v>
      </c>
      <c r="AV427" s="12" t="s">
        <v>24</v>
      </c>
      <c r="AW427" s="12" t="s">
        <v>39</v>
      </c>
      <c r="AX427" s="12" t="s">
        <v>76</v>
      </c>
      <c r="AY427" s="228" t="s">
        <v>146</v>
      </c>
    </row>
    <row r="428" spans="2:65" s="13" customFormat="1" ht="13.5">
      <c r="B428" s="229"/>
      <c r="C428" s="230"/>
      <c r="D428" s="215" t="s">
        <v>158</v>
      </c>
      <c r="E428" s="231" t="s">
        <v>22</v>
      </c>
      <c r="F428" s="232" t="s">
        <v>1480</v>
      </c>
      <c r="G428" s="230"/>
      <c r="H428" s="233">
        <v>11.5</v>
      </c>
      <c r="I428" s="234"/>
      <c r="J428" s="230"/>
      <c r="K428" s="230"/>
      <c r="L428" s="235"/>
      <c r="M428" s="236"/>
      <c r="N428" s="237"/>
      <c r="O428" s="237"/>
      <c r="P428" s="237"/>
      <c r="Q428" s="237"/>
      <c r="R428" s="237"/>
      <c r="S428" s="237"/>
      <c r="T428" s="238"/>
      <c r="AT428" s="239" t="s">
        <v>158</v>
      </c>
      <c r="AU428" s="239" t="s">
        <v>85</v>
      </c>
      <c r="AV428" s="13" t="s">
        <v>85</v>
      </c>
      <c r="AW428" s="13" t="s">
        <v>39</v>
      </c>
      <c r="AX428" s="13" t="s">
        <v>76</v>
      </c>
      <c r="AY428" s="239" t="s">
        <v>146</v>
      </c>
    </row>
    <row r="429" spans="2:65" s="12" customFormat="1" ht="13.5">
      <c r="B429" s="218"/>
      <c r="C429" s="219"/>
      <c r="D429" s="215" t="s">
        <v>158</v>
      </c>
      <c r="E429" s="220" t="s">
        <v>22</v>
      </c>
      <c r="F429" s="221" t="s">
        <v>884</v>
      </c>
      <c r="G429" s="219"/>
      <c r="H429" s="222" t="s">
        <v>22</v>
      </c>
      <c r="I429" s="223"/>
      <c r="J429" s="219"/>
      <c r="K429" s="219"/>
      <c r="L429" s="224"/>
      <c r="M429" s="225"/>
      <c r="N429" s="226"/>
      <c r="O429" s="226"/>
      <c r="P429" s="226"/>
      <c r="Q429" s="226"/>
      <c r="R429" s="226"/>
      <c r="S429" s="226"/>
      <c r="T429" s="227"/>
      <c r="AT429" s="228" t="s">
        <v>158</v>
      </c>
      <c r="AU429" s="228" t="s">
        <v>85</v>
      </c>
      <c r="AV429" s="12" t="s">
        <v>24</v>
      </c>
      <c r="AW429" s="12" t="s">
        <v>39</v>
      </c>
      <c r="AX429" s="12" t="s">
        <v>76</v>
      </c>
      <c r="AY429" s="228" t="s">
        <v>146</v>
      </c>
    </row>
    <row r="430" spans="2:65" s="13" customFormat="1" ht="13.5">
      <c r="B430" s="229"/>
      <c r="C430" s="230"/>
      <c r="D430" s="215" t="s">
        <v>158</v>
      </c>
      <c r="E430" s="231" t="s">
        <v>22</v>
      </c>
      <c r="F430" s="232" t="s">
        <v>1487</v>
      </c>
      <c r="G430" s="230"/>
      <c r="H430" s="233">
        <v>19.2</v>
      </c>
      <c r="I430" s="234"/>
      <c r="J430" s="230"/>
      <c r="K430" s="230"/>
      <c r="L430" s="235"/>
      <c r="M430" s="236"/>
      <c r="N430" s="237"/>
      <c r="O430" s="237"/>
      <c r="P430" s="237"/>
      <c r="Q430" s="237"/>
      <c r="R430" s="237"/>
      <c r="S430" s="237"/>
      <c r="T430" s="238"/>
      <c r="AT430" s="239" t="s">
        <v>158</v>
      </c>
      <c r="AU430" s="239" t="s">
        <v>85</v>
      </c>
      <c r="AV430" s="13" t="s">
        <v>85</v>
      </c>
      <c r="AW430" s="13" t="s">
        <v>39</v>
      </c>
      <c r="AX430" s="13" t="s">
        <v>76</v>
      </c>
      <c r="AY430" s="239" t="s">
        <v>146</v>
      </c>
    </row>
    <row r="431" spans="2:65" s="14" customFormat="1" ht="13.5">
      <c r="B431" s="240"/>
      <c r="C431" s="241"/>
      <c r="D431" s="242" t="s">
        <v>158</v>
      </c>
      <c r="E431" s="243" t="s">
        <v>22</v>
      </c>
      <c r="F431" s="244" t="s">
        <v>162</v>
      </c>
      <c r="G431" s="241"/>
      <c r="H431" s="245">
        <v>30.7</v>
      </c>
      <c r="I431" s="246"/>
      <c r="J431" s="241"/>
      <c r="K431" s="241"/>
      <c r="L431" s="247"/>
      <c r="M431" s="248"/>
      <c r="N431" s="249"/>
      <c r="O431" s="249"/>
      <c r="P431" s="249"/>
      <c r="Q431" s="249"/>
      <c r="R431" s="249"/>
      <c r="S431" s="249"/>
      <c r="T431" s="250"/>
      <c r="AT431" s="251" t="s">
        <v>158</v>
      </c>
      <c r="AU431" s="251" t="s">
        <v>85</v>
      </c>
      <c r="AV431" s="14" t="s">
        <v>154</v>
      </c>
      <c r="AW431" s="14" t="s">
        <v>39</v>
      </c>
      <c r="AX431" s="14" t="s">
        <v>24</v>
      </c>
      <c r="AY431" s="251" t="s">
        <v>146</v>
      </c>
    </row>
    <row r="432" spans="2:65" s="1" customFormat="1" ht="22.5" customHeight="1">
      <c r="B432" s="42"/>
      <c r="C432" s="203" t="s">
        <v>663</v>
      </c>
      <c r="D432" s="203" t="s">
        <v>149</v>
      </c>
      <c r="E432" s="204" t="s">
        <v>943</v>
      </c>
      <c r="F432" s="205" t="s">
        <v>944</v>
      </c>
      <c r="G432" s="206" t="s">
        <v>264</v>
      </c>
      <c r="H432" s="207">
        <v>0.3</v>
      </c>
      <c r="I432" s="208"/>
      <c r="J432" s="209">
        <f>ROUND(I432*H432,2)</f>
        <v>0</v>
      </c>
      <c r="K432" s="205" t="s">
        <v>22</v>
      </c>
      <c r="L432" s="62"/>
      <c r="M432" s="210" t="s">
        <v>22</v>
      </c>
      <c r="N432" s="211" t="s">
        <v>47</v>
      </c>
      <c r="O432" s="43"/>
      <c r="P432" s="212">
        <f>O432*H432</f>
        <v>0</v>
      </c>
      <c r="Q432" s="212">
        <v>0</v>
      </c>
      <c r="R432" s="212">
        <f>Q432*H432</f>
        <v>0</v>
      </c>
      <c r="S432" s="212">
        <v>0</v>
      </c>
      <c r="T432" s="213">
        <f>S432*H432</f>
        <v>0</v>
      </c>
      <c r="AR432" s="25" t="s">
        <v>154</v>
      </c>
      <c r="AT432" s="25" t="s">
        <v>149</v>
      </c>
      <c r="AU432" s="25" t="s">
        <v>85</v>
      </c>
      <c r="AY432" s="25" t="s">
        <v>146</v>
      </c>
      <c r="BE432" s="214">
        <f>IF(N432="základní",J432,0)</f>
        <v>0</v>
      </c>
      <c r="BF432" s="214">
        <f>IF(N432="snížená",J432,0)</f>
        <v>0</v>
      </c>
      <c r="BG432" s="214">
        <f>IF(N432="zákl. přenesená",J432,0)</f>
        <v>0</v>
      </c>
      <c r="BH432" s="214">
        <f>IF(N432="sníž. přenesená",J432,0)</f>
        <v>0</v>
      </c>
      <c r="BI432" s="214">
        <f>IF(N432="nulová",J432,0)</f>
        <v>0</v>
      </c>
      <c r="BJ432" s="25" t="s">
        <v>24</v>
      </c>
      <c r="BK432" s="214">
        <f>ROUND(I432*H432,2)</f>
        <v>0</v>
      </c>
      <c r="BL432" s="25" t="s">
        <v>154</v>
      </c>
      <c r="BM432" s="25" t="s">
        <v>1488</v>
      </c>
    </row>
    <row r="433" spans="2:65" s="1" customFormat="1" ht="67.5">
      <c r="B433" s="42"/>
      <c r="C433" s="64"/>
      <c r="D433" s="215" t="s">
        <v>156</v>
      </c>
      <c r="E433" s="64"/>
      <c r="F433" s="216" t="s">
        <v>946</v>
      </c>
      <c r="G433" s="64"/>
      <c r="H433" s="64"/>
      <c r="I433" s="173"/>
      <c r="J433" s="64"/>
      <c r="K433" s="64"/>
      <c r="L433" s="62"/>
      <c r="M433" s="217"/>
      <c r="N433" s="43"/>
      <c r="O433" s="43"/>
      <c r="P433" s="43"/>
      <c r="Q433" s="43"/>
      <c r="R433" s="43"/>
      <c r="S433" s="43"/>
      <c r="T433" s="79"/>
      <c r="AT433" s="25" t="s">
        <v>156</v>
      </c>
      <c r="AU433" s="25" t="s">
        <v>85</v>
      </c>
    </row>
    <row r="434" spans="2:65" s="12" customFormat="1" ht="13.5">
      <c r="B434" s="218"/>
      <c r="C434" s="219"/>
      <c r="D434" s="215" t="s">
        <v>158</v>
      </c>
      <c r="E434" s="220" t="s">
        <v>22</v>
      </c>
      <c r="F434" s="221" t="s">
        <v>947</v>
      </c>
      <c r="G434" s="219"/>
      <c r="H434" s="222" t="s">
        <v>22</v>
      </c>
      <c r="I434" s="223"/>
      <c r="J434" s="219"/>
      <c r="K434" s="219"/>
      <c r="L434" s="224"/>
      <c r="M434" s="225"/>
      <c r="N434" s="226"/>
      <c r="O434" s="226"/>
      <c r="P434" s="226"/>
      <c r="Q434" s="226"/>
      <c r="R434" s="226"/>
      <c r="S434" s="226"/>
      <c r="T434" s="227"/>
      <c r="AT434" s="228" t="s">
        <v>158</v>
      </c>
      <c r="AU434" s="228" t="s">
        <v>85</v>
      </c>
      <c r="AV434" s="12" t="s">
        <v>24</v>
      </c>
      <c r="AW434" s="12" t="s">
        <v>39</v>
      </c>
      <c r="AX434" s="12" t="s">
        <v>76</v>
      </c>
      <c r="AY434" s="228" t="s">
        <v>146</v>
      </c>
    </row>
    <row r="435" spans="2:65" s="13" customFormat="1" ht="13.5">
      <c r="B435" s="229"/>
      <c r="C435" s="230"/>
      <c r="D435" s="215" t="s">
        <v>158</v>
      </c>
      <c r="E435" s="231" t="s">
        <v>22</v>
      </c>
      <c r="F435" s="232" t="s">
        <v>948</v>
      </c>
      <c r="G435" s="230"/>
      <c r="H435" s="233">
        <v>0.3</v>
      </c>
      <c r="I435" s="234"/>
      <c r="J435" s="230"/>
      <c r="K435" s="230"/>
      <c r="L435" s="235"/>
      <c r="M435" s="236"/>
      <c r="N435" s="237"/>
      <c r="O435" s="237"/>
      <c r="P435" s="237"/>
      <c r="Q435" s="237"/>
      <c r="R435" s="237"/>
      <c r="S435" s="237"/>
      <c r="T435" s="238"/>
      <c r="AT435" s="239" t="s">
        <v>158</v>
      </c>
      <c r="AU435" s="239" t="s">
        <v>85</v>
      </c>
      <c r="AV435" s="13" t="s">
        <v>85</v>
      </c>
      <c r="AW435" s="13" t="s">
        <v>39</v>
      </c>
      <c r="AX435" s="13" t="s">
        <v>24</v>
      </c>
      <c r="AY435" s="239" t="s">
        <v>146</v>
      </c>
    </row>
    <row r="436" spans="2:65" s="11" customFormat="1" ht="29.85" customHeight="1">
      <c r="B436" s="186"/>
      <c r="C436" s="187"/>
      <c r="D436" s="200" t="s">
        <v>75</v>
      </c>
      <c r="E436" s="201" t="s">
        <v>259</v>
      </c>
      <c r="F436" s="201" t="s">
        <v>260</v>
      </c>
      <c r="G436" s="187"/>
      <c r="H436" s="187"/>
      <c r="I436" s="190"/>
      <c r="J436" s="202">
        <f>BK436</f>
        <v>0</v>
      </c>
      <c r="K436" s="187"/>
      <c r="L436" s="192"/>
      <c r="M436" s="193"/>
      <c r="N436" s="194"/>
      <c r="O436" s="194"/>
      <c r="P436" s="195">
        <f>P437</f>
        <v>0</v>
      </c>
      <c r="Q436" s="194"/>
      <c r="R436" s="195">
        <f>R437</f>
        <v>0</v>
      </c>
      <c r="S436" s="194"/>
      <c r="T436" s="196">
        <f>T437</f>
        <v>0</v>
      </c>
      <c r="AR436" s="197" t="s">
        <v>24</v>
      </c>
      <c r="AT436" s="198" t="s">
        <v>75</v>
      </c>
      <c r="AU436" s="198" t="s">
        <v>24</v>
      </c>
      <c r="AY436" s="197" t="s">
        <v>146</v>
      </c>
      <c r="BK436" s="199">
        <f>BK437</f>
        <v>0</v>
      </c>
    </row>
    <row r="437" spans="2:65" s="1" customFormat="1" ht="31.5" customHeight="1">
      <c r="B437" s="42"/>
      <c r="C437" s="203" t="s">
        <v>669</v>
      </c>
      <c r="D437" s="203" t="s">
        <v>149</v>
      </c>
      <c r="E437" s="204" t="s">
        <v>262</v>
      </c>
      <c r="F437" s="205" t="s">
        <v>263</v>
      </c>
      <c r="G437" s="206" t="s">
        <v>264</v>
      </c>
      <c r="H437" s="207">
        <v>248.89400000000001</v>
      </c>
      <c r="I437" s="208"/>
      <c r="J437" s="209">
        <f>ROUND(I437*H437,2)</f>
        <v>0</v>
      </c>
      <c r="K437" s="205" t="s">
        <v>153</v>
      </c>
      <c r="L437" s="62"/>
      <c r="M437" s="210" t="s">
        <v>22</v>
      </c>
      <c r="N437" s="211" t="s">
        <v>47</v>
      </c>
      <c r="O437" s="43"/>
      <c r="P437" s="212">
        <f>O437*H437</f>
        <v>0</v>
      </c>
      <c r="Q437" s="212">
        <v>0</v>
      </c>
      <c r="R437" s="212">
        <f>Q437*H437</f>
        <v>0</v>
      </c>
      <c r="S437" s="212">
        <v>0</v>
      </c>
      <c r="T437" s="213">
        <f>S437*H437</f>
        <v>0</v>
      </c>
      <c r="AR437" s="25" t="s">
        <v>154</v>
      </c>
      <c r="AT437" s="25" t="s">
        <v>149</v>
      </c>
      <c r="AU437" s="25" t="s">
        <v>85</v>
      </c>
      <c r="AY437" s="25" t="s">
        <v>146</v>
      </c>
      <c r="BE437" s="214">
        <f>IF(N437="základní",J437,0)</f>
        <v>0</v>
      </c>
      <c r="BF437" s="214">
        <f>IF(N437="snížená",J437,0)</f>
        <v>0</v>
      </c>
      <c r="BG437" s="214">
        <f>IF(N437="zákl. přenesená",J437,0)</f>
        <v>0</v>
      </c>
      <c r="BH437" s="214">
        <f>IF(N437="sníž. přenesená",J437,0)</f>
        <v>0</v>
      </c>
      <c r="BI437" s="214">
        <f>IF(N437="nulová",J437,0)</f>
        <v>0</v>
      </c>
      <c r="BJ437" s="25" t="s">
        <v>24</v>
      </c>
      <c r="BK437" s="214">
        <f>ROUND(I437*H437,2)</f>
        <v>0</v>
      </c>
      <c r="BL437" s="25" t="s">
        <v>154</v>
      </c>
      <c r="BM437" s="25" t="s">
        <v>1489</v>
      </c>
    </row>
    <row r="438" spans="2:65" s="11" customFormat="1" ht="37.35" customHeight="1">
      <c r="B438" s="186"/>
      <c r="C438" s="187"/>
      <c r="D438" s="188" t="s">
        <v>75</v>
      </c>
      <c r="E438" s="189" t="s">
        <v>411</v>
      </c>
      <c r="F438" s="189" t="s">
        <v>1276</v>
      </c>
      <c r="G438" s="187"/>
      <c r="H438" s="187"/>
      <c r="I438" s="190"/>
      <c r="J438" s="191">
        <f>BK438</f>
        <v>0</v>
      </c>
      <c r="K438" s="187"/>
      <c r="L438" s="192"/>
      <c r="M438" s="193"/>
      <c r="N438" s="194"/>
      <c r="O438" s="194"/>
      <c r="P438" s="195">
        <f>P439+P443</f>
        <v>0</v>
      </c>
      <c r="Q438" s="194"/>
      <c r="R438" s="195">
        <f>R439+R443</f>
        <v>1.428E-4</v>
      </c>
      <c r="S438" s="194"/>
      <c r="T438" s="196">
        <f>T439+T443</f>
        <v>0</v>
      </c>
      <c r="AR438" s="197" t="s">
        <v>169</v>
      </c>
      <c r="AT438" s="198" t="s">
        <v>75</v>
      </c>
      <c r="AU438" s="198" t="s">
        <v>76</v>
      </c>
      <c r="AY438" s="197" t="s">
        <v>146</v>
      </c>
      <c r="BK438" s="199">
        <f>BK439+BK443</f>
        <v>0</v>
      </c>
    </row>
    <row r="439" spans="2:65" s="11" customFormat="1" ht="19.899999999999999" customHeight="1">
      <c r="B439" s="186"/>
      <c r="C439" s="187"/>
      <c r="D439" s="200" t="s">
        <v>75</v>
      </c>
      <c r="E439" s="201" t="s">
        <v>1277</v>
      </c>
      <c r="F439" s="201" t="s">
        <v>1278</v>
      </c>
      <c r="G439" s="187"/>
      <c r="H439" s="187"/>
      <c r="I439" s="190"/>
      <c r="J439" s="202">
        <f>BK439</f>
        <v>0</v>
      </c>
      <c r="K439" s="187"/>
      <c r="L439" s="192"/>
      <c r="M439" s="193"/>
      <c r="N439" s="194"/>
      <c r="O439" s="194"/>
      <c r="P439" s="195">
        <f>SUM(P440:P442)</f>
        <v>0</v>
      </c>
      <c r="Q439" s="194"/>
      <c r="R439" s="195">
        <f>SUM(R440:R442)</f>
        <v>0</v>
      </c>
      <c r="S439" s="194"/>
      <c r="T439" s="196">
        <f>SUM(T440:T442)</f>
        <v>0</v>
      </c>
      <c r="AR439" s="197" t="s">
        <v>169</v>
      </c>
      <c r="AT439" s="198" t="s">
        <v>75</v>
      </c>
      <c r="AU439" s="198" t="s">
        <v>24</v>
      </c>
      <c r="AY439" s="197" t="s">
        <v>146</v>
      </c>
      <c r="BK439" s="199">
        <f>SUM(BK440:BK442)</f>
        <v>0</v>
      </c>
    </row>
    <row r="440" spans="2:65" s="1" customFormat="1" ht="22.5" customHeight="1">
      <c r="B440" s="42"/>
      <c r="C440" s="203" t="s">
        <v>677</v>
      </c>
      <c r="D440" s="203" t="s">
        <v>149</v>
      </c>
      <c r="E440" s="204" t="s">
        <v>1279</v>
      </c>
      <c r="F440" s="205" t="s">
        <v>1280</v>
      </c>
      <c r="G440" s="206" t="s">
        <v>527</v>
      </c>
      <c r="H440" s="207">
        <v>2</v>
      </c>
      <c r="I440" s="208"/>
      <c r="J440" s="209">
        <f>ROUND(I440*H440,2)</f>
        <v>0</v>
      </c>
      <c r="K440" s="205" t="s">
        <v>153</v>
      </c>
      <c r="L440" s="62"/>
      <c r="M440" s="210" t="s">
        <v>22</v>
      </c>
      <c r="N440" s="211" t="s">
        <v>47</v>
      </c>
      <c r="O440" s="43"/>
      <c r="P440" s="212">
        <f>O440*H440</f>
        <v>0</v>
      </c>
      <c r="Q440" s="212">
        <v>0</v>
      </c>
      <c r="R440" s="212">
        <f>Q440*H440</f>
        <v>0</v>
      </c>
      <c r="S440" s="212">
        <v>0</v>
      </c>
      <c r="T440" s="213">
        <f>S440*H440</f>
        <v>0</v>
      </c>
      <c r="AR440" s="25" t="s">
        <v>690</v>
      </c>
      <c r="AT440" s="25" t="s">
        <v>149</v>
      </c>
      <c r="AU440" s="25" t="s">
        <v>85</v>
      </c>
      <c r="AY440" s="25" t="s">
        <v>146</v>
      </c>
      <c r="BE440" s="214">
        <f>IF(N440="základní",J440,0)</f>
        <v>0</v>
      </c>
      <c r="BF440" s="214">
        <f>IF(N440="snížená",J440,0)</f>
        <v>0</v>
      </c>
      <c r="BG440" s="214">
        <f>IF(N440="zákl. přenesená",J440,0)</f>
        <v>0</v>
      </c>
      <c r="BH440" s="214">
        <f>IF(N440="sníž. přenesená",J440,0)</f>
        <v>0</v>
      </c>
      <c r="BI440" s="214">
        <f>IF(N440="nulová",J440,0)</f>
        <v>0</v>
      </c>
      <c r="BJ440" s="25" t="s">
        <v>24</v>
      </c>
      <c r="BK440" s="214">
        <f>ROUND(I440*H440,2)</f>
        <v>0</v>
      </c>
      <c r="BL440" s="25" t="s">
        <v>690</v>
      </c>
      <c r="BM440" s="25" t="s">
        <v>1490</v>
      </c>
    </row>
    <row r="441" spans="2:65" s="12" customFormat="1" ht="13.5">
      <c r="B441" s="218"/>
      <c r="C441" s="219"/>
      <c r="D441" s="215" t="s">
        <v>158</v>
      </c>
      <c r="E441" s="220" t="s">
        <v>22</v>
      </c>
      <c r="F441" s="221" t="s">
        <v>1113</v>
      </c>
      <c r="G441" s="219"/>
      <c r="H441" s="222" t="s">
        <v>22</v>
      </c>
      <c r="I441" s="223"/>
      <c r="J441" s="219"/>
      <c r="K441" s="219"/>
      <c r="L441" s="224"/>
      <c r="M441" s="225"/>
      <c r="N441" s="226"/>
      <c r="O441" s="226"/>
      <c r="P441" s="226"/>
      <c r="Q441" s="226"/>
      <c r="R441" s="226"/>
      <c r="S441" s="226"/>
      <c r="T441" s="227"/>
      <c r="AT441" s="228" t="s">
        <v>158</v>
      </c>
      <c r="AU441" s="228" t="s">
        <v>85</v>
      </c>
      <c r="AV441" s="12" t="s">
        <v>24</v>
      </c>
      <c r="AW441" s="12" t="s">
        <v>39</v>
      </c>
      <c r="AX441" s="12" t="s">
        <v>76</v>
      </c>
      <c r="AY441" s="228" t="s">
        <v>146</v>
      </c>
    </row>
    <row r="442" spans="2:65" s="13" customFormat="1" ht="13.5">
      <c r="B442" s="229"/>
      <c r="C442" s="230"/>
      <c r="D442" s="215" t="s">
        <v>158</v>
      </c>
      <c r="E442" s="231" t="s">
        <v>22</v>
      </c>
      <c r="F442" s="232" t="s">
        <v>1491</v>
      </c>
      <c r="G442" s="230"/>
      <c r="H442" s="233">
        <v>2</v>
      </c>
      <c r="I442" s="234"/>
      <c r="J442" s="230"/>
      <c r="K442" s="230"/>
      <c r="L442" s="235"/>
      <c r="M442" s="236"/>
      <c r="N442" s="237"/>
      <c r="O442" s="237"/>
      <c r="P442" s="237"/>
      <c r="Q442" s="237"/>
      <c r="R442" s="237"/>
      <c r="S442" s="237"/>
      <c r="T442" s="238"/>
      <c r="AT442" s="239" t="s">
        <v>158</v>
      </c>
      <c r="AU442" s="239" t="s">
        <v>85</v>
      </c>
      <c r="AV442" s="13" t="s">
        <v>85</v>
      </c>
      <c r="AW442" s="13" t="s">
        <v>39</v>
      </c>
      <c r="AX442" s="13" t="s">
        <v>24</v>
      </c>
      <c r="AY442" s="239" t="s">
        <v>146</v>
      </c>
    </row>
    <row r="443" spans="2:65" s="11" customFormat="1" ht="29.85" customHeight="1">
      <c r="B443" s="186"/>
      <c r="C443" s="187"/>
      <c r="D443" s="200" t="s">
        <v>75</v>
      </c>
      <c r="E443" s="201" t="s">
        <v>1283</v>
      </c>
      <c r="F443" s="201" t="s">
        <v>1284</v>
      </c>
      <c r="G443" s="187"/>
      <c r="H443" s="187"/>
      <c r="I443" s="190"/>
      <c r="J443" s="202">
        <f>BK443</f>
        <v>0</v>
      </c>
      <c r="K443" s="187"/>
      <c r="L443" s="192"/>
      <c r="M443" s="193"/>
      <c r="N443" s="194"/>
      <c r="O443" s="194"/>
      <c r="P443" s="195">
        <f>SUM(P444:P446)</f>
        <v>0</v>
      </c>
      <c r="Q443" s="194"/>
      <c r="R443" s="195">
        <f>SUM(R444:R446)</f>
        <v>1.428E-4</v>
      </c>
      <c r="S443" s="194"/>
      <c r="T443" s="196">
        <f>SUM(T444:T446)</f>
        <v>0</v>
      </c>
      <c r="AR443" s="197" t="s">
        <v>169</v>
      </c>
      <c r="AT443" s="198" t="s">
        <v>75</v>
      </c>
      <c r="AU443" s="198" t="s">
        <v>24</v>
      </c>
      <c r="AY443" s="197" t="s">
        <v>146</v>
      </c>
      <c r="BK443" s="199">
        <f>SUM(BK444:BK446)</f>
        <v>0</v>
      </c>
    </row>
    <row r="444" spans="2:65" s="1" customFormat="1" ht="31.5" customHeight="1">
      <c r="B444" s="42"/>
      <c r="C444" s="203" t="s">
        <v>684</v>
      </c>
      <c r="D444" s="203" t="s">
        <v>149</v>
      </c>
      <c r="E444" s="204" t="s">
        <v>1285</v>
      </c>
      <c r="F444" s="205" t="s">
        <v>1286</v>
      </c>
      <c r="G444" s="206" t="s">
        <v>527</v>
      </c>
      <c r="H444" s="207">
        <v>2</v>
      </c>
      <c r="I444" s="208"/>
      <c r="J444" s="209">
        <f>ROUND(I444*H444,2)</f>
        <v>0</v>
      </c>
      <c r="K444" s="205" t="s">
        <v>153</v>
      </c>
      <c r="L444" s="62"/>
      <c r="M444" s="210" t="s">
        <v>22</v>
      </c>
      <c r="N444" s="211" t="s">
        <v>47</v>
      </c>
      <c r="O444" s="43"/>
      <c r="P444" s="212">
        <f>O444*H444</f>
        <v>0</v>
      </c>
      <c r="Q444" s="212">
        <v>7.1400000000000001E-5</v>
      </c>
      <c r="R444" s="212">
        <f>Q444*H444</f>
        <v>1.428E-4</v>
      </c>
      <c r="S444" s="212">
        <v>0</v>
      </c>
      <c r="T444" s="213">
        <f>S444*H444</f>
        <v>0</v>
      </c>
      <c r="AR444" s="25" t="s">
        <v>690</v>
      </c>
      <c r="AT444" s="25" t="s">
        <v>149</v>
      </c>
      <c r="AU444" s="25" t="s">
        <v>85</v>
      </c>
      <c r="AY444" s="25" t="s">
        <v>146</v>
      </c>
      <c r="BE444" s="214">
        <f>IF(N444="základní",J444,0)</f>
        <v>0</v>
      </c>
      <c r="BF444" s="214">
        <f>IF(N444="snížená",J444,0)</f>
        <v>0</v>
      </c>
      <c r="BG444" s="214">
        <f>IF(N444="zákl. přenesená",J444,0)</f>
        <v>0</v>
      </c>
      <c r="BH444" s="214">
        <f>IF(N444="sníž. přenesená",J444,0)</f>
        <v>0</v>
      </c>
      <c r="BI444" s="214">
        <f>IF(N444="nulová",J444,0)</f>
        <v>0</v>
      </c>
      <c r="BJ444" s="25" t="s">
        <v>24</v>
      </c>
      <c r="BK444" s="214">
        <f>ROUND(I444*H444,2)</f>
        <v>0</v>
      </c>
      <c r="BL444" s="25" t="s">
        <v>690</v>
      </c>
      <c r="BM444" s="25" t="s">
        <v>1492</v>
      </c>
    </row>
    <row r="445" spans="2:65" s="12" customFormat="1" ht="13.5">
      <c r="B445" s="218"/>
      <c r="C445" s="219"/>
      <c r="D445" s="215" t="s">
        <v>158</v>
      </c>
      <c r="E445" s="220" t="s">
        <v>22</v>
      </c>
      <c r="F445" s="221" t="s">
        <v>1113</v>
      </c>
      <c r="G445" s="219"/>
      <c r="H445" s="222" t="s">
        <v>22</v>
      </c>
      <c r="I445" s="223"/>
      <c r="J445" s="219"/>
      <c r="K445" s="219"/>
      <c r="L445" s="224"/>
      <c r="M445" s="225"/>
      <c r="N445" s="226"/>
      <c r="O445" s="226"/>
      <c r="P445" s="226"/>
      <c r="Q445" s="226"/>
      <c r="R445" s="226"/>
      <c r="S445" s="226"/>
      <c r="T445" s="227"/>
      <c r="AT445" s="228" t="s">
        <v>158</v>
      </c>
      <c r="AU445" s="228" t="s">
        <v>85</v>
      </c>
      <c r="AV445" s="12" t="s">
        <v>24</v>
      </c>
      <c r="AW445" s="12" t="s">
        <v>39</v>
      </c>
      <c r="AX445" s="12" t="s">
        <v>76</v>
      </c>
      <c r="AY445" s="228" t="s">
        <v>146</v>
      </c>
    </row>
    <row r="446" spans="2:65" s="13" customFormat="1" ht="13.5">
      <c r="B446" s="229"/>
      <c r="C446" s="230"/>
      <c r="D446" s="215" t="s">
        <v>158</v>
      </c>
      <c r="E446" s="231" t="s">
        <v>22</v>
      </c>
      <c r="F446" s="232" t="s">
        <v>1384</v>
      </c>
      <c r="G446" s="230"/>
      <c r="H446" s="233">
        <v>2</v>
      </c>
      <c r="I446" s="234"/>
      <c r="J446" s="230"/>
      <c r="K446" s="230"/>
      <c r="L446" s="235"/>
      <c r="M446" s="287"/>
      <c r="N446" s="288"/>
      <c r="O446" s="288"/>
      <c r="P446" s="288"/>
      <c r="Q446" s="288"/>
      <c r="R446" s="288"/>
      <c r="S446" s="288"/>
      <c r="T446" s="289"/>
      <c r="AT446" s="239" t="s">
        <v>158</v>
      </c>
      <c r="AU446" s="239" t="s">
        <v>85</v>
      </c>
      <c r="AV446" s="13" t="s">
        <v>85</v>
      </c>
      <c r="AW446" s="13" t="s">
        <v>39</v>
      </c>
      <c r="AX446" s="13" t="s">
        <v>24</v>
      </c>
      <c r="AY446" s="239" t="s">
        <v>146</v>
      </c>
    </row>
    <row r="447" spans="2:65" s="1" customFormat="1" ht="6.95" customHeight="1">
      <c r="B447" s="57"/>
      <c r="C447" s="58"/>
      <c r="D447" s="58"/>
      <c r="E447" s="58"/>
      <c r="F447" s="58"/>
      <c r="G447" s="58"/>
      <c r="H447" s="58"/>
      <c r="I447" s="149"/>
      <c r="J447" s="58"/>
      <c r="K447" s="58"/>
      <c r="L447" s="62"/>
    </row>
  </sheetData>
  <sheetProtection password="CC35" sheet="1" objects="1" scenarios="1" formatCells="0" formatColumns="0" formatRows="0" sort="0" autoFilter="0"/>
  <autoFilter ref="C93:K446"/>
  <mergeCells count="9">
    <mergeCell ref="E84:H84"/>
    <mergeCell ref="E86:H86"/>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93"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7.xml><?xml version="1.0" encoding="utf-8"?>
<worksheet xmlns="http://schemas.openxmlformats.org/spreadsheetml/2006/main" xmlns:r="http://schemas.openxmlformats.org/officeDocument/2006/relationships">
  <sheetPr>
    <pageSetUpPr fitToPage="1"/>
  </sheetPr>
  <dimension ref="A1:BR24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110</v>
      </c>
      <c r="AZ2" s="260" t="s">
        <v>1493</v>
      </c>
      <c r="BA2" s="260" t="s">
        <v>1494</v>
      </c>
      <c r="BB2" s="260" t="s">
        <v>268</v>
      </c>
      <c r="BC2" s="260" t="s">
        <v>1495</v>
      </c>
      <c r="BD2" s="260" t="s">
        <v>85</v>
      </c>
    </row>
    <row r="3" spans="1:70" ht="6.95" customHeight="1">
      <c r="B3" s="26"/>
      <c r="C3" s="27"/>
      <c r="D3" s="27"/>
      <c r="E3" s="27"/>
      <c r="F3" s="27"/>
      <c r="G3" s="27"/>
      <c r="H3" s="27"/>
      <c r="I3" s="126"/>
      <c r="J3" s="27"/>
      <c r="K3" s="28"/>
      <c r="AT3" s="25" t="s">
        <v>85</v>
      </c>
    </row>
    <row r="4" spans="1:70" ht="36.950000000000003" customHeight="1">
      <c r="B4" s="29"/>
      <c r="C4" s="30"/>
      <c r="D4" s="31" t="s">
        <v>119</v>
      </c>
      <c r="E4" s="30"/>
      <c r="F4" s="30"/>
      <c r="G4" s="30"/>
      <c r="H4" s="30"/>
      <c r="I4" s="127"/>
      <c r="J4" s="30"/>
      <c r="K4" s="32"/>
      <c r="M4" s="33" t="s">
        <v>12</v>
      </c>
      <c r="AT4" s="25" t="s">
        <v>6</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1496</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1497</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100</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ROUND(J91,2)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ROUND(SUM(BE91:BE246), 2)</f>
        <v>0</v>
      </c>
      <c r="G32" s="43"/>
      <c r="H32" s="43"/>
      <c r="I32" s="141">
        <v>0.21</v>
      </c>
      <c r="J32" s="140">
        <f>ROUND(ROUND((SUM(BE91:BE246)), 2)*I32, 2)</f>
        <v>0</v>
      </c>
      <c r="K32" s="46"/>
    </row>
    <row r="33" spans="2:11" s="1" customFormat="1" ht="14.45" customHeight="1">
      <c r="B33" s="42"/>
      <c r="C33" s="43"/>
      <c r="D33" s="43"/>
      <c r="E33" s="50" t="s">
        <v>48</v>
      </c>
      <c r="F33" s="140">
        <f>ROUND(SUM(BF91:BF246), 2)</f>
        <v>0</v>
      </c>
      <c r="G33" s="43"/>
      <c r="H33" s="43"/>
      <c r="I33" s="141">
        <v>0.15</v>
      </c>
      <c r="J33" s="140">
        <f>ROUND(ROUND((SUM(BF91:BF246)), 2)*I33, 2)</f>
        <v>0</v>
      </c>
      <c r="K33" s="46"/>
    </row>
    <row r="34" spans="2:11" s="1" customFormat="1" ht="14.45" hidden="1" customHeight="1">
      <c r="B34" s="42"/>
      <c r="C34" s="43"/>
      <c r="D34" s="43"/>
      <c r="E34" s="50" t="s">
        <v>49</v>
      </c>
      <c r="F34" s="140">
        <f>ROUND(SUM(BG91:BG246), 2)</f>
        <v>0</v>
      </c>
      <c r="G34" s="43"/>
      <c r="H34" s="43"/>
      <c r="I34" s="141">
        <v>0.21</v>
      </c>
      <c r="J34" s="140">
        <v>0</v>
      </c>
      <c r="K34" s="46"/>
    </row>
    <row r="35" spans="2:11" s="1" customFormat="1" ht="14.45" hidden="1" customHeight="1">
      <c r="B35" s="42"/>
      <c r="C35" s="43"/>
      <c r="D35" s="43"/>
      <c r="E35" s="50" t="s">
        <v>50</v>
      </c>
      <c r="F35" s="140">
        <f>ROUND(SUM(BH91:BH246), 2)</f>
        <v>0</v>
      </c>
      <c r="G35" s="43"/>
      <c r="H35" s="43"/>
      <c r="I35" s="141">
        <v>0.15</v>
      </c>
      <c r="J35" s="140">
        <v>0</v>
      </c>
      <c r="K35" s="46"/>
    </row>
    <row r="36" spans="2:11" s="1" customFormat="1" ht="14.45" hidden="1" customHeight="1">
      <c r="B36" s="42"/>
      <c r="C36" s="43"/>
      <c r="D36" s="43"/>
      <c r="E36" s="50" t="s">
        <v>51</v>
      </c>
      <c r="F36" s="140">
        <f>ROUND(SUM(BI91:BI246),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1496</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104_1 - SO 104 - Vjezdy (Způsobilé výdaje - Hlavní aktivita)</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J91</f>
        <v>0</v>
      </c>
      <c r="K60" s="46"/>
      <c r="AU60" s="25" t="s">
        <v>126</v>
      </c>
    </row>
    <row r="61" spans="2:47" s="8" customFormat="1" ht="24.95" customHeight="1">
      <c r="B61" s="159"/>
      <c r="C61" s="160"/>
      <c r="D61" s="161" t="s">
        <v>127</v>
      </c>
      <c r="E61" s="162"/>
      <c r="F61" s="162"/>
      <c r="G61" s="162"/>
      <c r="H61" s="162"/>
      <c r="I61" s="163"/>
      <c r="J61" s="164">
        <f>J92</f>
        <v>0</v>
      </c>
      <c r="K61" s="165"/>
    </row>
    <row r="62" spans="2:47" s="9" customFormat="1" ht="19.899999999999999" customHeight="1">
      <c r="B62" s="166"/>
      <c r="C62" s="167"/>
      <c r="D62" s="168" t="s">
        <v>285</v>
      </c>
      <c r="E62" s="169"/>
      <c r="F62" s="169"/>
      <c r="G62" s="169"/>
      <c r="H62" s="169"/>
      <c r="I62" s="170"/>
      <c r="J62" s="171">
        <f>J93</f>
        <v>0</v>
      </c>
      <c r="K62" s="172"/>
    </row>
    <row r="63" spans="2:47" s="9" customFormat="1" ht="19.899999999999999" customHeight="1">
      <c r="B63" s="166"/>
      <c r="C63" s="167"/>
      <c r="D63" s="168" t="s">
        <v>286</v>
      </c>
      <c r="E63" s="169"/>
      <c r="F63" s="169"/>
      <c r="G63" s="169"/>
      <c r="H63" s="169"/>
      <c r="I63" s="170"/>
      <c r="J63" s="171">
        <f>J133</f>
        <v>0</v>
      </c>
      <c r="K63" s="172"/>
    </row>
    <row r="64" spans="2:47" s="9" customFormat="1" ht="19.899999999999999" customHeight="1">
      <c r="B64" s="166"/>
      <c r="C64" s="167"/>
      <c r="D64" s="168" t="s">
        <v>288</v>
      </c>
      <c r="E64" s="169"/>
      <c r="F64" s="169"/>
      <c r="G64" s="169"/>
      <c r="H64" s="169"/>
      <c r="I64" s="170"/>
      <c r="J64" s="171">
        <f>J144</f>
        <v>0</v>
      </c>
      <c r="K64" s="172"/>
    </row>
    <row r="65" spans="2:12" s="9" customFormat="1" ht="19.899999999999999" customHeight="1">
      <c r="B65" s="166"/>
      <c r="C65" s="167"/>
      <c r="D65" s="168" t="s">
        <v>289</v>
      </c>
      <c r="E65" s="169"/>
      <c r="F65" s="169"/>
      <c r="G65" s="169"/>
      <c r="H65" s="169"/>
      <c r="I65" s="170"/>
      <c r="J65" s="171">
        <f>J157</f>
        <v>0</v>
      </c>
      <c r="K65" s="172"/>
    </row>
    <row r="66" spans="2:12" s="9" customFormat="1" ht="19.899999999999999" customHeight="1">
      <c r="B66" s="166"/>
      <c r="C66" s="167"/>
      <c r="D66" s="168" t="s">
        <v>128</v>
      </c>
      <c r="E66" s="169"/>
      <c r="F66" s="169"/>
      <c r="G66" s="169"/>
      <c r="H66" s="169"/>
      <c r="I66" s="170"/>
      <c r="J66" s="171">
        <f>J180</f>
        <v>0</v>
      </c>
      <c r="K66" s="172"/>
    </row>
    <row r="67" spans="2:12" s="9" customFormat="1" ht="19.899999999999999" customHeight="1">
      <c r="B67" s="166"/>
      <c r="C67" s="167"/>
      <c r="D67" s="168" t="s">
        <v>1498</v>
      </c>
      <c r="E67" s="169"/>
      <c r="F67" s="169"/>
      <c r="G67" s="169"/>
      <c r="H67" s="169"/>
      <c r="I67" s="170"/>
      <c r="J67" s="171">
        <f>J186</f>
        <v>0</v>
      </c>
      <c r="K67" s="172"/>
    </row>
    <row r="68" spans="2:12" s="9" customFormat="1" ht="19.899999999999999" customHeight="1">
      <c r="B68" s="166"/>
      <c r="C68" s="167"/>
      <c r="D68" s="168" t="s">
        <v>293</v>
      </c>
      <c r="E68" s="169"/>
      <c r="F68" s="169"/>
      <c r="G68" s="169"/>
      <c r="H68" s="169"/>
      <c r="I68" s="170"/>
      <c r="J68" s="171">
        <f>J194</f>
        <v>0</v>
      </c>
      <c r="K68" s="172"/>
    </row>
    <row r="69" spans="2:12" s="9" customFormat="1" ht="19.899999999999999" customHeight="1">
      <c r="B69" s="166"/>
      <c r="C69" s="167"/>
      <c r="D69" s="168" t="s">
        <v>129</v>
      </c>
      <c r="E69" s="169"/>
      <c r="F69" s="169"/>
      <c r="G69" s="169"/>
      <c r="H69" s="169"/>
      <c r="I69" s="170"/>
      <c r="J69" s="171">
        <f>J245</f>
        <v>0</v>
      </c>
      <c r="K69" s="172"/>
    </row>
    <row r="70" spans="2:12" s="1" customFormat="1" ht="21.75" customHeight="1">
      <c r="B70" s="42"/>
      <c r="C70" s="43"/>
      <c r="D70" s="43"/>
      <c r="E70" s="43"/>
      <c r="F70" s="43"/>
      <c r="G70" s="43"/>
      <c r="H70" s="43"/>
      <c r="I70" s="128"/>
      <c r="J70" s="43"/>
      <c r="K70" s="46"/>
    </row>
    <row r="71" spans="2:12" s="1" customFormat="1" ht="6.95" customHeight="1">
      <c r="B71" s="57"/>
      <c r="C71" s="58"/>
      <c r="D71" s="58"/>
      <c r="E71" s="58"/>
      <c r="F71" s="58"/>
      <c r="G71" s="58"/>
      <c r="H71" s="58"/>
      <c r="I71" s="149"/>
      <c r="J71" s="58"/>
      <c r="K71" s="59"/>
    </row>
    <row r="75" spans="2:12" s="1" customFormat="1" ht="6.95" customHeight="1">
      <c r="B75" s="60"/>
      <c r="C75" s="61"/>
      <c r="D75" s="61"/>
      <c r="E75" s="61"/>
      <c r="F75" s="61"/>
      <c r="G75" s="61"/>
      <c r="H75" s="61"/>
      <c r="I75" s="152"/>
      <c r="J75" s="61"/>
      <c r="K75" s="61"/>
      <c r="L75" s="62"/>
    </row>
    <row r="76" spans="2:12" s="1" customFormat="1" ht="36.950000000000003" customHeight="1">
      <c r="B76" s="42"/>
      <c r="C76" s="63" t="s">
        <v>130</v>
      </c>
      <c r="D76" s="64"/>
      <c r="E76" s="64"/>
      <c r="F76" s="64"/>
      <c r="G76" s="64"/>
      <c r="H76" s="64"/>
      <c r="I76" s="173"/>
      <c r="J76" s="64"/>
      <c r="K76" s="64"/>
      <c r="L76" s="62"/>
    </row>
    <row r="77" spans="2:12" s="1" customFormat="1" ht="6.95" customHeight="1">
      <c r="B77" s="42"/>
      <c r="C77" s="64"/>
      <c r="D77" s="64"/>
      <c r="E77" s="64"/>
      <c r="F77" s="64"/>
      <c r="G77" s="64"/>
      <c r="H77" s="64"/>
      <c r="I77" s="173"/>
      <c r="J77" s="64"/>
      <c r="K77" s="64"/>
      <c r="L77" s="62"/>
    </row>
    <row r="78" spans="2:12" s="1" customFormat="1" ht="14.45" customHeight="1">
      <c r="B78" s="42"/>
      <c r="C78" s="66" t="s">
        <v>18</v>
      </c>
      <c r="D78" s="64"/>
      <c r="E78" s="64"/>
      <c r="F78" s="64"/>
      <c r="G78" s="64"/>
      <c r="H78" s="64"/>
      <c r="I78" s="173"/>
      <c r="J78" s="64"/>
      <c r="K78" s="64"/>
      <c r="L78" s="62"/>
    </row>
    <row r="79" spans="2:12" s="1" customFormat="1" ht="22.5" customHeight="1">
      <c r="B79" s="42"/>
      <c r="C79" s="64"/>
      <c r="D79" s="64"/>
      <c r="E79" s="414" t="str">
        <f>E7</f>
        <v>Cholina - chodníky náves (DSP)</v>
      </c>
      <c r="F79" s="415"/>
      <c r="G79" s="415"/>
      <c r="H79" s="415"/>
      <c r="I79" s="173"/>
      <c r="J79" s="64"/>
      <c r="K79" s="64"/>
      <c r="L79" s="62"/>
    </row>
    <row r="80" spans="2:12">
      <c r="B80" s="29"/>
      <c r="C80" s="66" t="s">
        <v>120</v>
      </c>
      <c r="D80" s="261"/>
      <c r="E80" s="261"/>
      <c r="F80" s="261"/>
      <c r="G80" s="261"/>
      <c r="H80" s="261"/>
      <c r="J80" s="261"/>
      <c r="K80" s="261"/>
      <c r="L80" s="262"/>
    </row>
    <row r="81" spans="2:65" s="1" customFormat="1" ht="22.5" customHeight="1">
      <c r="B81" s="42"/>
      <c r="C81" s="64"/>
      <c r="D81" s="64"/>
      <c r="E81" s="414" t="s">
        <v>1496</v>
      </c>
      <c r="F81" s="416"/>
      <c r="G81" s="416"/>
      <c r="H81" s="416"/>
      <c r="I81" s="173"/>
      <c r="J81" s="64"/>
      <c r="K81" s="64"/>
      <c r="L81" s="62"/>
    </row>
    <row r="82" spans="2:65" s="1" customFormat="1" ht="14.45" customHeight="1">
      <c r="B82" s="42"/>
      <c r="C82" s="66" t="s">
        <v>283</v>
      </c>
      <c r="D82" s="64"/>
      <c r="E82" s="64"/>
      <c r="F82" s="64"/>
      <c r="G82" s="64"/>
      <c r="H82" s="64"/>
      <c r="I82" s="173"/>
      <c r="J82" s="64"/>
      <c r="K82" s="64"/>
      <c r="L82" s="62"/>
    </row>
    <row r="83" spans="2:65" s="1" customFormat="1" ht="23.25" customHeight="1">
      <c r="B83" s="42"/>
      <c r="C83" s="64"/>
      <c r="D83" s="64"/>
      <c r="E83" s="386" t="str">
        <f>E11</f>
        <v>104_1 - SO 104 - Vjezdy (Způsobilé výdaje - Hlavní aktivita)</v>
      </c>
      <c r="F83" s="416"/>
      <c r="G83" s="416"/>
      <c r="H83" s="416"/>
      <c r="I83" s="173"/>
      <c r="J83" s="64"/>
      <c r="K83" s="64"/>
      <c r="L83" s="62"/>
    </row>
    <row r="84" spans="2:65" s="1" customFormat="1" ht="6.95" customHeight="1">
      <c r="B84" s="42"/>
      <c r="C84" s="64"/>
      <c r="D84" s="64"/>
      <c r="E84" s="64"/>
      <c r="F84" s="64"/>
      <c r="G84" s="64"/>
      <c r="H84" s="64"/>
      <c r="I84" s="173"/>
      <c r="J84" s="64"/>
      <c r="K84" s="64"/>
      <c r="L84" s="62"/>
    </row>
    <row r="85" spans="2:65" s="1" customFormat="1" ht="18" customHeight="1">
      <c r="B85" s="42"/>
      <c r="C85" s="66" t="s">
        <v>25</v>
      </c>
      <c r="D85" s="64"/>
      <c r="E85" s="64"/>
      <c r="F85" s="174" t="str">
        <f>F14</f>
        <v>Cholina</v>
      </c>
      <c r="G85" s="64"/>
      <c r="H85" s="64"/>
      <c r="I85" s="175" t="s">
        <v>27</v>
      </c>
      <c r="J85" s="74" t="str">
        <f>IF(J14="","",J14)</f>
        <v>23.10.2017</v>
      </c>
      <c r="K85" s="64"/>
      <c r="L85" s="62"/>
    </row>
    <row r="86" spans="2:65" s="1" customFormat="1" ht="6.95" customHeight="1">
      <c r="B86" s="42"/>
      <c r="C86" s="64"/>
      <c r="D86" s="64"/>
      <c r="E86" s="64"/>
      <c r="F86" s="64"/>
      <c r="G86" s="64"/>
      <c r="H86" s="64"/>
      <c r="I86" s="173"/>
      <c r="J86" s="64"/>
      <c r="K86" s="64"/>
      <c r="L86" s="62"/>
    </row>
    <row r="87" spans="2:65" s="1" customFormat="1">
      <c r="B87" s="42"/>
      <c r="C87" s="66" t="s">
        <v>31</v>
      </c>
      <c r="D87" s="64"/>
      <c r="E87" s="64"/>
      <c r="F87" s="174" t="str">
        <f>E17</f>
        <v>Obec Cholina, Cholina 52, 78322 Cholina</v>
      </c>
      <c r="G87" s="64"/>
      <c r="H87" s="64"/>
      <c r="I87" s="175" t="s">
        <v>37</v>
      </c>
      <c r="J87" s="174" t="str">
        <f>E23</f>
        <v xml:space="preserve"> </v>
      </c>
      <c r="K87" s="64"/>
      <c r="L87" s="62"/>
    </row>
    <row r="88" spans="2:65" s="1" customFormat="1" ht="14.45" customHeight="1">
      <c r="B88" s="42"/>
      <c r="C88" s="66" t="s">
        <v>35</v>
      </c>
      <c r="D88" s="64"/>
      <c r="E88" s="64"/>
      <c r="F88" s="174" t="str">
        <f>IF(E20="","",E20)</f>
        <v/>
      </c>
      <c r="G88" s="64"/>
      <c r="H88" s="64"/>
      <c r="I88" s="173"/>
      <c r="J88" s="64"/>
      <c r="K88" s="64"/>
      <c r="L88" s="62"/>
    </row>
    <row r="89" spans="2:65" s="1" customFormat="1" ht="10.35" customHeight="1">
      <c r="B89" s="42"/>
      <c r="C89" s="64"/>
      <c r="D89" s="64"/>
      <c r="E89" s="64"/>
      <c r="F89" s="64"/>
      <c r="G89" s="64"/>
      <c r="H89" s="64"/>
      <c r="I89" s="173"/>
      <c r="J89" s="64"/>
      <c r="K89" s="64"/>
      <c r="L89" s="62"/>
    </row>
    <row r="90" spans="2:65" s="10" customFormat="1" ht="29.25" customHeight="1">
      <c r="B90" s="176"/>
      <c r="C90" s="177" t="s">
        <v>131</v>
      </c>
      <c r="D90" s="178" t="s">
        <v>61</v>
      </c>
      <c r="E90" s="178" t="s">
        <v>57</v>
      </c>
      <c r="F90" s="178" t="s">
        <v>132</v>
      </c>
      <c r="G90" s="178" t="s">
        <v>133</v>
      </c>
      <c r="H90" s="178" t="s">
        <v>134</v>
      </c>
      <c r="I90" s="179" t="s">
        <v>135</v>
      </c>
      <c r="J90" s="178" t="s">
        <v>124</v>
      </c>
      <c r="K90" s="180" t="s">
        <v>136</v>
      </c>
      <c r="L90" s="181"/>
      <c r="M90" s="82" t="s">
        <v>137</v>
      </c>
      <c r="N90" s="83" t="s">
        <v>46</v>
      </c>
      <c r="O90" s="83" t="s">
        <v>138</v>
      </c>
      <c r="P90" s="83" t="s">
        <v>139</v>
      </c>
      <c r="Q90" s="83" t="s">
        <v>140</v>
      </c>
      <c r="R90" s="83" t="s">
        <v>141</v>
      </c>
      <c r="S90" s="83" t="s">
        <v>142</v>
      </c>
      <c r="T90" s="84" t="s">
        <v>143</v>
      </c>
    </row>
    <row r="91" spans="2:65" s="1" customFormat="1" ht="29.25" customHeight="1">
      <c r="B91" s="42"/>
      <c r="C91" s="88" t="s">
        <v>125</v>
      </c>
      <c r="D91" s="64"/>
      <c r="E91" s="64"/>
      <c r="F91" s="64"/>
      <c r="G91" s="64"/>
      <c r="H91" s="64"/>
      <c r="I91" s="173"/>
      <c r="J91" s="182">
        <f>BK91</f>
        <v>0</v>
      </c>
      <c r="K91" s="64"/>
      <c r="L91" s="62"/>
      <c r="M91" s="85"/>
      <c r="N91" s="86"/>
      <c r="O91" s="86"/>
      <c r="P91" s="183">
        <f>P92</f>
        <v>0</v>
      </c>
      <c r="Q91" s="86"/>
      <c r="R91" s="183">
        <f>R92</f>
        <v>49.533046999999996</v>
      </c>
      <c r="S91" s="86"/>
      <c r="T91" s="184">
        <f>T92</f>
        <v>42.88</v>
      </c>
      <c r="AT91" s="25" t="s">
        <v>75</v>
      </c>
      <c r="AU91" s="25" t="s">
        <v>126</v>
      </c>
      <c r="BK91" s="185">
        <f>BK92</f>
        <v>0</v>
      </c>
    </row>
    <row r="92" spans="2:65" s="11" customFormat="1" ht="37.35" customHeight="1">
      <c r="B92" s="186"/>
      <c r="C92" s="187"/>
      <c r="D92" s="188" t="s">
        <v>75</v>
      </c>
      <c r="E92" s="189" t="s">
        <v>144</v>
      </c>
      <c r="F92" s="189" t="s">
        <v>145</v>
      </c>
      <c r="G92" s="187"/>
      <c r="H92" s="187"/>
      <c r="I92" s="190"/>
      <c r="J92" s="191">
        <f>BK92</f>
        <v>0</v>
      </c>
      <c r="K92" s="187"/>
      <c r="L92" s="192"/>
      <c r="M92" s="193"/>
      <c r="N92" s="194"/>
      <c r="O92" s="194"/>
      <c r="P92" s="195">
        <f>P93+P133+P144+P157+P180+P186+P194+P245</f>
        <v>0</v>
      </c>
      <c r="Q92" s="194"/>
      <c r="R92" s="195">
        <f>R93+R133+R144+R157+R180+R186+R194+R245</f>
        <v>49.533046999999996</v>
      </c>
      <c r="S92" s="194"/>
      <c r="T92" s="196">
        <f>T93+T133+T144+T157+T180+T186+T194+T245</f>
        <v>42.88</v>
      </c>
      <c r="AR92" s="197" t="s">
        <v>24</v>
      </c>
      <c r="AT92" s="198" t="s">
        <v>75</v>
      </c>
      <c r="AU92" s="198" t="s">
        <v>76</v>
      </c>
      <c r="AY92" s="197" t="s">
        <v>146</v>
      </c>
      <c r="BK92" s="199">
        <f>BK93+BK133+BK144+BK157+BK180+BK186+BK194+BK245</f>
        <v>0</v>
      </c>
    </row>
    <row r="93" spans="2:65" s="11" customFormat="1" ht="19.899999999999999" customHeight="1">
      <c r="B93" s="186"/>
      <c r="C93" s="187"/>
      <c r="D93" s="200" t="s">
        <v>75</v>
      </c>
      <c r="E93" s="201" t="s">
        <v>29</v>
      </c>
      <c r="F93" s="201" t="s">
        <v>294</v>
      </c>
      <c r="G93" s="187"/>
      <c r="H93" s="187"/>
      <c r="I93" s="190"/>
      <c r="J93" s="202">
        <f>BK93</f>
        <v>0</v>
      </c>
      <c r="K93" s="187"/>
      <c r="L93" s="192"/>
      <c r="M93" s="193"/>
      <c r="N93" s="194"/>
      <c r="O93" s="194"/>
      <c r="P93" s="195">
        <f>SUM(P94:P132)</f>
        <v>0</v>
      </c>
      <c r="Q93" s="194"/>
      <c r="R93" s="195">
        <f>SUM(R94:R132)</f>
        <v>0</v>
      </c>
      <c r="S93" s="194"/>
      <c r="T93" s="196">
        <f>SUM(T94:T132)</f>
        <v>0</v>
      </c>
      <c r="AR93" s="197" t="s">
        <v>24</v>
      </c>
      <c r="AT93" s="198" t="s">
        <v>75</v>
      </c>
      <c r="AU93" s="198" t="s">
        <v>24</v>
      </c>
      <c r="AY93" s="197" t="s">
        <v>146</v>
      </c>
      <c r="BK93" s="199">
        <f>SUM(BK94:BK132)</f>
        <v>0</v>
      </c>
    </row>
    <row r="94" spans="2:65" s="1" customFormat="1" ht="31.5" customHeight="1">
      <c r="B94" s="42"/>
      <c r="C94" s="203" t="s">
        <v>24</v>
      </c>
      <c r="D94" s="203" t="s">
        <v>149</v>
      </c>
      <c r="E94" s="204" t="s">
        <v>302</v>
      </c>
      <c r="F94" s="205" t="s">
        <v>303</v>
      </c>
      <c r="G94" s="206" t="s">
        <v>268</v>
      </c>
      <c r="H94" s="207">
        <v>66.47</v>
      </c>
      <c r="I94" s="208"/>
      <c r="J94" s="209">
        <f>ROUND(I94*H94,2)</f>
        <v>0</v>
      </c>
      <c r="K94" s="205" t="s">
        <v>153</v>
      </c>
      <c r="L94" s="62"/>
      <c r="M94" s="210" t="s">
        <v>22</v>
      </c>
      <c r="N94" s="211" t="s">
        <v>47</v>
      </c>
      <c r="O94" s="43"/>
      <c r="P94" s="212">
        <f>O94*H94</f>
        <v>0</v>
      </c>
      <c r="Q94" s="212">
        <v>0</v>
      </c>
      <c r="R94" s="212">
        <f>Q94*H94</f>
        <v>0</v>
      </c>
      <c r="S94" s="212">
        <v>0</v>
      </c>
      <c r="T94" s="213">
        <f>S94*H94</f>
        <v>0</v>
      </c>
      <c r="AR94" s="25" t="s">
        <v>154</v>
      </c>
      <c r="AT94" s="25" t="s">
        <v>149</v>
      </c>
      <c r="AU94" s="25" t="s">
        <v>85</v>
      </c>
      <c r="AY94" s="25" t="s">
        <v>146</v>
      </c>
      <c r="BE94" s="214">
        <f>IF(N94="základní",J94,0)</f>
        <v>0</v>
      </c>
      <c r="BF94" s="214">
        <f>IF(N94="snížená",J94,0)</f>
        <v>0</v>
      </c>
      <c r="BG94" s="214">
        <f>IF(N94="zákl. přenesená",J94,0)</f>
        <v>0</v>
      </c>
      <c r="BH94" s="214">
        <f>IF(N94="sníž. přenesená",J94,0)</f>
        <v>0</v>
      </c>
      <c r="BI94" s="214">
        <f>IF(N94="nulová",J94,0)</f>
        <v>0</v>
      </c>
      <c r="BJ94" s="25" t="s">
        <v>24</v>
      </c>
      <c r="BK94" s="214">
        <f>ROUND(I94*H94,2)</f>
        <v>0</v>
      </c>
      <c r="BL94" s="25" t="s">
        <v>154</v>
      </c>
      <c r="BM94" s="25" t="s">
        <v>1499</v>
      </c>
    </row>
    <row r="95" spans="2:65" s="1" customFormat="1" ht="94.5">
      <c r="B95" s="42"/>
      <c r="C95" s="64"/>
      <c r="D95" s="215" t="s">
        <v>156</v>
      </c>
      <c r="E95" s="64"/>
      <c r="F95" s="216" t="s">
        <v>305</v>
      </c>
      <c r="G95" s="64"/>
      <c r="H95" s="64"/>
      <c r="I95" s="173"/>
      <c r="J95" s="64"/>
      <c r="K95" s="64"/>
      <c r="L95" s="62"/>
      <c r="M95" s="217"/>
      <c r="N95" s="43"/>
      <c r="O95" s="43"/>
      <c r="P95" s="43"/>
      <c r="Q95" s="43"/>
      <c r="R95" s="43"/>
      <c r="S95" s="43"/>
      <c r="T95" s="79"/>
      <c r="AT95" s="25" t="s">
        <v>156</v>
      </c>
      <c r="AU95" s="25" t="s">
        <v>85</v>
      </c>
    </row>
    <row r="96" spans="2:65" s="12" customFormat="1" ht="13.5">
      <c r="B96" s="218"/>
      <c r="C96" s="219"/>
      <c r="D96" s="215" t="s">
        <v>158</v>
      </c>
      <c r="E96" s="220" t="s">
        <v>22</v>
      </c>
      <c r="F96" s="221" t="s">
        <v>491</v>
      </c>
      <c r="G96" s="219"/>
      <c r="H96" s="222" t="s">
        <v>22</v>
      </c>
      <c r="I96" s="223"/>
      <c r="J96" s="219"/>
      <c r="K96" s="219"/>
      <c r="L96" s="224"/>
      <c r="M96" s="225"/>
      <c r="N96" s="226"/>
      <c r="O96" s="226"/>
      <c r="P96" s="226"/>
      <c r="Q96" s="226"/>
      <c r="R96" s="226"/>
      <c r="S96" s="226"/>
      <c r="T96" s="227"/>
      <c r="AT96" s="228" t="s">
        <v>158</v>
      </c>
      <c r="AU96" s="228" t="s">
        <v>85</v>
      </c>
      <c r="AV96" s="12" t="s">
        <v>24</v>
      </c>
      <c r="AW96" s="12" t="s">
        <v>39</v>
      </c>
      <c r="AX96" s="12" t="s">
        <v>76</v>
      </c>
      <c r="AY96" s="228" t="s">
        <v>146</v>
      </c>
    </row>
    <row r="97" spans="2:65" s="12" customFormat="1" ht="13.5">
      <c r="B97" s="218"/>
      <c r="C97" s="219"/>
      <c r="D97" s="215" t="s">
        <v>158</v>
      </c>
      <c r="E97" s="220" t="s">
        <v>22</v>
      </c>
      <c r="F97" s="221" t="s">
        <v>300</v>
      </c>
      <c r="G97" s="219"/>
      <c r="H97" s="222" t="s">
        <v>22</v>
      </c>
      <c r="I97" s="223"/>
      <c r="J97" s="219"/>
      <c r="K97" s="219"/>
      <c r="L97" s="224"/>
      <c r="M97" s="225"/>
      <c r="N97" s="226"/>
      <c r="O97" s="226"/>
      <c r="P97" s="226"/>
      <c r="Q97" s="226"/>
      <c r="R97" s="226"/>
      <c r="S97" s="226"/>
      <c r="T97" s="227"/>
      <c r="AT97" s="228" t="s">
        <v>158</v>
      </c>
      <c r="AU97" s="228" t="s">
        <v>85</v>
      </c>
      <c r="AV97" s="12" t="s">
        <v>24</v>
      </c>
      <c r="AW97" s="12" t="s">
        <v>39</v>
      </c>
      <c r="AX97" s="12" t="s">
        <v>76</v>
      </c>
      <c r="AY97" s="228" t="s">
        <v>146</v>
      </c>
    </row>
    <row r="98" spans="2:65" s="13" customFormat="1" ht="13.5">
      <c r="B98" s="229"/>
      <c r="C98" s="230"/>
      <c r="D98" s="215" t="s">
        <v>158</v>
      </c>
      <c r="E98" s="231" t="s">
        <v>22</v>
      </c>
      <c r="F98" s="232" t="s">
        <v>1500</v>
      </c>
      <c r="G98" s="230"/>
      <c r="H98" s="233">
        <v>22.19</v>
      </c>
      <c r="I98" s="234"/>
      <c r="J98" s="230"/>
      <c r="K98" s="230"/>
      <c r="L98" s="235"/>
      <c r="M98" s="236"/>
      <c r="N98" s="237"/>
      <c r="O98" s="237"/>
      <c r="P98" s="237"/>
      <c r="Q98" s="237"/>
      <c r="R98" s="237"/>
      <c r="S98" s="237"/>
      <c r="T98" s="238"/>
      <c r="AT98" s="239" t="s">
        <v>158</v>
      </c>
      <c r="AU98" s="239" t="s">
        <v>85</v>
      </c>
      <c r="AV98" s="13" t="s">
        <v>85</v>
      </c>
      <c r="AW98" s="13" t="s">
        <v>39</v>
      </c>
      <c r="AX98" s="13" t="s">
        <v>76</v>
      </c>
      <c r="AY98" s="239" t="s">
        <v>146</v>
      </c>
    </row>
    <row r="99" spans="2:65" s="12" customFormat="1" ht="13.5">
      <c r="B99" s="218"/>
      <c r="C99" s="219"/>
      <c r="D99" s="215" t="s">
        <v>158</v>
      </c>
      <c r="E99" s="220" t="s">
        <v>22</v>
      </c>
      <c r="F99" s="221" t="s">
        <v>1072</v>
      </c>
      <c r="G99" s="219"/>
      <c r="H99" s="222" t="s">
        <v>22</v>
      </c>
      <c r="I99" s="223"/>
      <c r="J99" s="219"/>
      <c r="K99" s="219"/>
      <c r="L99" s="224"/>
      <c r="M99" s="225"/>
      <c r="N99" s="226"/>
      <c r="O99" s="226"/>
      <c r="P99" s="226"/>
      <c r="Q99" s="226"/>
      <c r="R99" s="226"/>
      <c r="S99" s="226"/>
      <c r="T99" s="227"/>
      <c r="AT99" s="228" t="s">
        <v>158</v>
      </c>
      <c r="AU99" s="228" t="s">
        <v>85</v>
      </c>
      <c r="AV99" s="12" t="s">
        <v>24</v>
      </c>
      <c r="AW99" s="12" t="s">
        <v>39</v>
      </c>
      <c r="AX99" s="12" t="s">
        <v>76</v>
      </c>
      <c r="AY99" s="228" t="s">
        <v>146</v>
      </c>
    </row>
    <row r="100" spans="2:65" s="13" customFormat="1" ht="13.5">
      <c r="B100" s="229"/>
      <c r="C100" s="230"/>
      <c r="D100" s="215" t="s">
        <v>158</v>
      </c>
      <c r="E100" s="231" t="s">
        <v>22</v>
      </c>
      <c r="F100" s="232" t="s">
        <v>1501</v>
      </c>
      <c r="G100" s="230"/>
      <c r="H100" s="233">
        <v>44.28</v>
      </c>
      <c r="I100" s="234"/>
      <c r="J100" s="230"/>
      <c r="K100" s="230"/>
      <c r="L100" s="235"/>
      <c r="M100" s="236"/>
      <c r="N100" s="237"/>
      <c r="O100" s="237"/>
      <c r="P100" s="237"/>
      <c r="Q100" s="237"/>
      <c r="R100" s="237"/>
      <c r="S100" s="237"/>
      <c r="T100" s="238"/>
      <c r="AT100" s="239" t="s">
        <v>158</v>
      </c>
      <c r="AU100" s="239" t="s">
        <v>85</v>
      </c>
      <c r="AV100" s="13" t="s">
        <v>85</v>
      </c>
      <c r="AW100" s="13" t="s">
        <v>39</v>
      </c>
      <c r="AX100" s="13" t="s">
        <v>76</v>
      </c>
      <c r="AY100" s="239" t="s">
        <v>146</v>
      </c>
    </row>
    <row r="101" spans="2:65" s="14" customFormat="1" ht="13.5">
      <c r="B101" s="240"/>
      <c r="C101" s="241"/>
      <c r="D101" s="242" t="s">
        <v>158</v>
      </c>
      <c r="E101" s="243" t="s">
        <v>1493</v>
      </c>
      <c r="F101" s="244" t="s">
        <v>162</v>
      </c>
      <c r="G101" s="241"/>
      <c r="H101" s="245">
        <v>66.47</v>
      </c>
      <c r="I101" s="246"/>
      <c r="J101" s="241"/>
      <c r="K101" s="241"/>
      <c r="L101" s="247"/>
      <c r="M101" s="248"/>
      <c r="N101" s="249"/>
      <c r="O101" s="249"/>
      <c r="P101" s="249"/>
      <c r="Q101" s="249"/>
      <c r="R101" s="249"/>
      <c r="S101" s="249"/>
      <c r="T101" s="250"/>
      <c r="AT101" s="251" t="s">
        <v>158</v>
      </c>
      <c r="AU101" s="251" t="s">
        <v>85</v>
      </c>
      <c r="AV101" s="14" t="s">
        <v>154</v>
      </c>
      <c r="AW101" s="14" t="s">
        <v>39</v>
      </c>
      <c r="AX101" s="14" t="s">
        <v>24</v>
      </c>
      <c r="AY101" s="251" t="s">
        <v>146</v>
      </c>
    </row>
    <row r="102" spans="2:65" s="1" customFormat="1" ht="44.25" customHeight="1">
      <c r="B102" s="42"/>
      <c r="C102" s="203" t="s">
        <v>85</v>
      </c>
      <c r="D102" s="203" t="s">
        <v>149</v>
      </c>
      <c r="E102" s="204" t="s">
        <v>307</v>
      </c>
      <c r="F102" s="205" t="s">
        <v>308</v>
      </c>
      <c r="G102" s="206" t="s">
        <v>268</v>
      </c>
      <c r="H102" s="207">
        <v>4.1550000000000002</v>
      </c>
      <c r="I102" s="208"/>
      <c r="J102" s="209">
        <f>ROUND(I102*H102,2)</f>
        <v>0</v>
      </c>
      <c r="K102" s="205" t="s">
        <v>153</v>
      </c>
      <c r="L102" s="62"/>
      <c r="M102" s="210" t="s">
        <v>22</v>
      </c>
      <c r="N102" s="211" t="s">
        <v>47</v>
      </c>
      <c r="O102" s="43"/>
      <c r="P102" s="212">
        <f>O102*H102</f>
        <v>0</v>
      </c>
      <c r="Q102" s="212">
        <v>0</v>
      </c>
      <c r="R102" s="212">
        <f>Q102*H102</f>
        <v>0</v>
      </c>
      <c r="S102" s="212">
        <v>0</v>
      </c>
      <c r="T102" s="213">
        <f>S102*H102</f>
        <v>0</v>
      </c>
      <c r="AR102" s="25" t="s">
        <v>154</v>
      </c>
      <c r="AT102" s="25" t="s">
        <v>149</v>
      </c>
      <c r="AU102" s="25" t="s">
        <v>85</v>
      </c>
      <c r="AY102" s="25" t="s">
        <v>146</v>
      </c>
      <c r="BE102" s="214">
        <f>IF(N102="základní",J102,0)</f>
        <v>0</v>
      </c>
      <c r="BF102" s="214">
        <f>IF(N102="snížená",J102,0)</f>
        <v>0</v>
      </c>
      <c r="BG102" s="214">
        <f>IF(N102="zákl. přenesená",J102,0)</f>
        <v>0</v>
      </c>
      <c r="BH102" s="214">
        <f>IF(N102="sníž. přenesená",J102,0)</f>
        <v>0</v>
      </c>
      <c r="BI102" s="214">
        <f>IF(N102="nulová",J102,0)</f>
        <v>0</v>
      </c>
      <c r="BJ102" s="25" t="s">
        <v>24</v>
      </c>
      <c r="BK102" s="214">
        <f>ROUND(I102*H102,2)</f>
        <v>0</v>
      </c>
      <c r="BL102" s="25" t="s">
        <v>154</v>
      </c>
      <c r="BM102" s="25" t="s">
        <v>1502</v>
      </c>
    </row>
    <row r="103" spans="2:65" s="1" customFormat="1" ht="94.5">
      <c r="B103" s="42"/>
      <c r="C103" s="64"/>
      <c r="D103" s="215" t="s">
        <v>156</v>
      </c>
      <c r="E103" s="64"/>
      <c r="F103" s="216" t="s">
        <v>305</v>
      </c>
      <c r="G103" s="64"/>
      <c r="H103" s="64"/>
      <c r="I103" s="173"/>
      <c r="J103" s="64"/>
      <c r="K103" s="64"/>
      <c r="L103" s="62"/>
      <c r="M103" s="217"/>
      <c r="N103" s="43"/>
      <c r="O103" s="43"/>
      <c r="P103" s="43"/>
      <c r="Q103" s="43"/>
      <c r="R103" s="43"/>
      <c r="S103" s="43"/>
      <c r="T103" s="79"/>
      <c r="AT103" s="25" t="s">
        <v>156</v>
      </c>
      <c r="AU103" s="25" t="s">
        <v>85</v>
      </c>
    </row>
    <row r="104" spans="2:65" s="12" customFormat="1" ht="13.5">
      <c r="B104" s="218"/>
      <c r="C104" s="219"/>
      <c r="D104" s="215" t="s">
        <v>158</v>
      </c>
      <c r="E104" s="220" t="s">
        <v>22</v>
      </c>
      <c r="F104" s="221" t="s">
        <v>1503</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1504</v>
      </c>
      <c r="G105" s="230"/>
      <c r="H105" s="233">
        <v>16.617999999999999</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15" t="s">
        <v>158</v>
      </c>
      <c r="E106" s="273" t="s">
        <v>22</v>
      </c>
      <c r="F106" s="274" t="s">
        <v>162</v>
      </c>
      <c r="G106" s="241"/>
      <c r="H106" s="275">
        <v>16.617999999999999</v>
      </c>
      <c r="I106" s="246"/>
      <c r="J106" s="241"/>
      <c r="K106" s="241"/>
      <c r="L106" s="247"/>
      <c r="M106" s="248"/>
      <c r="N106" s="249"/>
      <c r="O106" s="249"/>
      <c r="P106" s="249"/>
      <c r="Q106" s="249"/>
      <c r="R106" s="249"/>
      <c r="S106" s="249"/>
      <c r="T106" s="250"/>
      <c r="AT106" s="251" t="s">
        <v>158</v>
      </c>
      <c r="AU106" s="251" t="s">
        <v>85</v>
      </c>
      <c r="AV106" s="14" t="s">
        <v>154</v>
      </c>
      <c r="AW106" s="14" t="s">
        <v>39</v>
      </c>
      <c r="AX106" s="14" t="s">
        <v>76</v>
      </c>
      <c r="AY106" s="251" t="s">
        <v>146</v>
      </c>
    </row>
    <row r="107" spans="2:65" s="13" customFormat="1" ht="13.5">
      <c r="B107" s="229"/>
      <c r="C107" s="230"/>
      <c r="D107" s="242" t="s">
        <v>158</v>
      </c>
      <c r="E107" s="252" t="s">
        <v>22</v>
      </c>
      <c r="F107" s="253" t="s">
        <v>1505</v>
      </c>
      <c r="G107" s="230"/>
      <c r="H107" s="254">
        <v>4.1550000000000002</v>
      </c>
      <c r="I107" s="234"/>
      <c r="J107" s="230"/>
      <c r="K107" s="230"/>
      <c r="L107" s="235"/>
      <c r="M107" s="236"/>
      <c r="N107" s="237"/>
      <c r="O107" s="237"/>
      <c r="P107" s="237"/>
      <c r="Q107" s="237"/>
      <c r="R107" s="237"/>
      <c r="S107" s="237"/>
      <c r="T107" s="238"/>
      <c r="AT107" s="239" t="s">
        <v>158</v>
      </c>
      <c r="AU107" s="239" t="s">
        <v>85</v>
      </c>
      <c r="AV107" s="13" t="s">
        <v>85</v>
      </c>
      <c r="AW107" s="13" t="s">
        <v>39</v>
      </c>
      <c r="AX107" s="13" t="s">
        <v>24</v>
      </c>
      <c r="AY107" s="239" t="s">
        <v>146</v>
      </c>
    </row>
    <row r="108" spans="2:65" s="1" customFormat="1" ht="44.25" customHeight="1">
      <c r="B108" s="42"/>
      <c r="C108" s="203" t="s">
        <v>169</v>
      </c>
      <c r="D108" s="203" t="s">
        <v>149</v>
      </c>
      <c r="E108" s="204" t="s">
        <v>360</v>
      </c>
      <c r="F108" s="205" t="s">
        <v>361</v>
      </c>
      <c r="G108" s="206" t="s">
        <v>268</v>
      </c>
      <c r="H108" s="207">
        <v>66.47</v>
      </c>
      <c r="I108" s="208"/>
      <c r="J108" s="209">
        <f>ROUND(I108*H108,2)</f>
        <v>0</v>
      </c>
      <c r="K108" s="205" t="s">
        <v>153</v>
      </c>
      <c r="L108" s="62"/>
      <c r="M108" s="210" t="s">
        <v>22</v>
      </c>
      <c r="N108" s="211" t="s">
        <v>47</v>
      </c>
      <c r="O108" s="43"/>
      <c r="P108" s="212">
        <f>O108*H108</f>
        <v>0</v>
      </c>
      <c r="Q108" s="212">
        <v>0</v>
      </c>
      <c r="R108" s="212">
        <f>Q108*H108</f>
        <v>0</v>
      </c>
      <c r="S108" s="212">
        <v>0</v>
      </c>
      <c r="T108" s="213">
        <f>S108*H108</f>
        <v>0</v>
      </c>
      <c r="AR108" s="25" t="s">
        <v>154</v>
      </c>
      <c r="AT108" s="25" t="s">
        <v>149</v>
      </c>
      <c r="AU108" s="25" t="s">
        <v>85</v>
      </c>
      <c r="AY108" s="25" t="s">
        <v>146</v>
      </c>
      <c r="BE108" s="214">
        <f>IF(N108="základní",J108,0)</f>
        <v>0</v>
      </c>
      <c r="BF108" s="214">
        <f>IF(N108="snížená",J108,0)</f>
        <v>0</v>
      </c>
      <c r="BG108" s="214">
        <f>IF(N108="zákl. přenesená",J108,0)</f>
        <v>0</v>
      </c>
      <c r="BH108" s="214">
        <f>IF(N108="sníž. přenesená",J108,0)</f>
        <v>0</v>
      </c>
      <c r="BI108" s="214">
        <f>IF(N108="nulová",J108,0)</f>
        <v>0</v>
      </c>
      <c r="BJ108" s="25" t="s">
        <v>24</v>
      </c>
      <c r="BK108" s="214">
        <f>ROUND(I108*H108,2)</f>
        <v>0</v>
      </c>
      <c r="BL108" s="25" t="s">
        <v>154</v>
      </c>
      <c r="BM108" s="25" t="s">
        <v>1506</v>
      </c>
    </row>
    <row r="109" spans="2:65" s="1" customFormat="1" ht="175.5">
      <c r="B109" s="42"/>
      <c r="C109" s="64"/>
      <c r="D109" s="215" t="s">
        <v>156</v>
      </c>
      <c r="E109" s="64"/>
      <c r="F109" s="216" t="s">
        <v>344</v>
      </c>
      <c r="G109" s="64"/>
      <c r="H109" s="64"/>
      <c r="I109" s="173"/>
      <c r="J109" s="64"/>
      <c r="K109" s="64"/>
      <c r="L109" s="62"/>
      <c r="M109" s="217"/>
      <c r="N109" s="43"/>
      <c r="O109" s="43"/>
      <c r="P109" s="43"/>
      <c r="Q109" s="43"/>
      <c r="R109" s="43"/>
      <c r="S109" s="43"/>
      <c r="T109" s="79"/>
      <c r="AT109" s="25" t="s">
        <v>156</v>
      </c>
      <c r="AU109" s="25" t="s">
        <v>85</v>
      </c>
    </row>
    <row r="110" spans="2:65" s="12" customFormat="1" ht="13.5">
      <c r="B110" s="218"/>
      <c r="C110" s="219"/>
      <c r="D110" s="215" t="s">
        <v>158</v>
      </c>
      <c r="E110" s="220" t="s">
        <v>22</v>
      </c>
      <c r="F110" s="221" t="s">
        <v>363</v>
      </c>
      <c r="G110" s="219"/>
      <c r="H110" s="222" t="s">
        <v>22</v>
      </c>
      <c r="I110" s="223"/>
      <c r="J110" s="219"/>
      <c r="K110" s="219"/>
      <c r="L110" s="224"/>
      <c r="M110" s="225"/>
      <c r="N110" s="226"/>
      <c r="O110" s="226"/>
      <c r="P110" s="226"/>
      <c r="Q110" s="226"/>
      <c r="R110" s="226"/>
      <c r="S110" s="226"/>
      <c r="T110" s="227"/>
      <c r="AT110" s="228" t="s">
        <v>158</v>
      </c>
      <c r="AU110" s="228" t="s">
        <v>85</v>
      </c>
      <c r="AV110" s="12" t="s">
        <v>24</v>
      </c>
      <c r="AW110" s="12" t="s">
        <v>39</v>
      </c>
      <c r="AX110" s="12" t="s">
        <v>76</v>
      </c>
      <c r="AY110" s="228" t="s">
        <v>146</v>
      </c>
    </row>
    <row r="111" spans="2:65" s="13" customFormat="1" ht="13.5">
      <c r="B111" s="229"/>
      <c r="C111" s="230"/>
      <c r="D111" s="215" t="s">
        <v>158</v>
      </c>
      <c r="E111" s="231" t="s">
        <v>22</v>
      </c>
      <c r="F111" s="232" t="s">
        <v>1493</v>
      </c>
      <c r="G111" s="230"/>
      <c r="H111" s="233">
        <v>66.47</v>
      </c>
      <c r="I111" s="234"/>
      <c r="J111" s="230"/>
      <c r="K111" s="230"/>
      <c r="L111" s="235"/>
      <c r="M111" s="236"/>
      <c r="N111" s="237"/>
      <c r="O111" s="237"/>
      <c r="P111" s="237"/>
      <c r="Q111" s="237"/>
      <c r="R111" s="237"/>
      <c r="S111" s="237"/>
      <c r="T111" s="238"/>
      <c r="AT111" s="239" t="s">
        <v>158</v>
      </c>
      <c r="AU111" s="239" t="s">
        <v>85</v>
      </c>
      <c r="AV111" s="13" t="s">
        <v>85</v>
      </c>
      <c r="AW111" s="13" t="s">
        <v>39</v>
      </c>
      <c r="AX111" s="13" t="s">
        <v>76</v>
      </c>
      <c r="AY111" s="239" t="s">
        <v>146</v>
      </c>
    </row>
    <row r="112" spans="2:65" s="14" customFormat="1" ht="13.5">
      <c r="B112" s="240"/>
      <c r="C112" s="241"/>
      <c r="D112" s="242" t="s">
        <v>158</v>
      </c>
      <c r="E112" s="243" t="s">
        <v>22</v>
      </c>
      <c r="F112" s="244" t="s">
        <v>162</v>
      </c>
      <c r="G112" s="241"/>
      <c r="H112" s="245">
        <v>66.47</v>
      </c>
      <c r="I112" s="246"/>
      <c r="J112" s="241"/>
      <c r="K112" s="241"/>
      <c r="L112" s="247"/>
      <c r="M112" s="248"/>
      <c r="N112" s="249"/>
      <c r="O112" s="249"/>
      <c r="P112" s="249"/>
      <c r="Q112" s="249"/>
      <c r="R112" s="249"/>
      <c r="S112" s="249"/>
      <c r="T112" s="250"/>
      <c r="AT112" s="251" t="s">
        <v>158</v>
      </c>
      <c r="AU112" s="251" t="s">
        <v>85</v>
      </c>
      <c r="AV112" s="14" t="s">
        <v>154</v>
      </c>
      <c r="AW112" s="14" t="s">
        <v>39</v>
      </c>
      <c r="AX112" s="14" t="s">
        <v>24</v>
      </c>
      <c r="AY112" s="251" t="s">
        <v>146</v>
      </c>
    </row>
    <row r="113" spans="2:65" s="1" customFormat="1" ht="44.25" customHeight="1">
      <c r="B113" s="42"/>
      <c r="C113" s="203" t="s">
        <v>154</v>
      </c>
      <c r="D113" s="203" t="s">
        <v>149</v>
      </c>
      <c r="E113" s="204" t="s">
        <v>366</v>
      </c>
      <c r="F113" s="205" t="s">
        <v>367</v>
      </c>
      <c r="G113" s="206" t="s">
        <v>268</v>
      </c>
      <c r="H113" s="207">
        <v>997.05</v>
      </c>
      <c r="I113" s="208"/>
      <c r="J113" s="209">
        <f>ROUND(I113*H113,2)</f>
        <v>0</v>
      </c>
      <c r="K113" s="205" t="s">
        <v>153</v>
      </c>
      <c r="L113" s="62"/>
      <c r="M113" s="210" t="s">
        <v>22</v>
      </c>
      <c r="N113" s="211" t="s">
        <v>47</v>
      </c>
      <c r="O113" s="43"/>
      <c r="P113" s="212">
        <f>O113*H113</f>
        <v>0</v>
      </c>
      <c r="Q113" s="212">
        <v>0</v>
      </c>
      <c r="R113" s="212">
        <f>Q113*H113</f>
        <v>0</v>
      </c>
      <c r="S113" s="212">
        <v>0</v>
      </c>
      <c r="T113" s="213">
        <f>S113*H113</f>
        <v>0</v>
      </c>
      <c r="AR113" s="25" t="s">
        <v>154</v>
      </c>
      <c r="AT113" s="25" t="s">
        <v>149</v>
      </c>
      <c r="AU113" s="25" t="s">
        <v>85</v>
      </c>
      <c r="AY113" s="25" t="s">
        <v>146</v>
      </c>
      <c r="BE113" s="214">
        <f>IF(N113="základní",J113,0)</f>
        <v>0</v>
      </c>
      <c r="BF113" s="214">
        <f>IF(N113="snížená",J113,0)</f>
        <v>0</v>
      </c>
      <c r="BG113" s="214">
        <f>IF(N113="zákl. přenesená",J113,0)</f>
        <v>0</v>
      </c>
      <c r="BH113" s="214">
        <f>IF(N113="sníž. přenesená",J113,0)</f>
        <v>0</v>
      </c>
      <c r="BI113" s="214">
        <f>IF(N113="nulová",J113,0)</f>
        <v>0</v>
      </c>
      <c r="BJ113" s="25" t="s">
        <v>24</v>
      </c>
      <c r="BK113" s="214">
        <f>ROUND(I113*H113,2)</f>
        <v>0</v>
      </c>
      <c r="BL113" s="25" t="s">
        <v>154</v>
      </c>
      <c r="BM113" s="25" t="s">
        <v>1507</v>
      </c>
    </row>
    <row r="114" spans="2:65" s="1" customFormat="1" ht="175.5">
      <c r="B114" s="42"/>
      <c r="C114" s="64"/>
      <c r="D114" s="215" t="s">
        <v>156</v>
      </c>
      <c r="E114" s="64"/>
      <c r="F114" s="216" t="s">
        <v>344</v>
      </c>
      <c r="G114" s="64"/>
      <c r="H114" s="64"/>
      <c r="I114" s="173"/>
      <c r="J114" s="64"/>
      <c r="K114" s="64"/>
      <c r="L114" s="62"/>
      <c r="M114" s="217"/>
      <c r="N114" s="43"/>
      <c r="O114" s="43"/>
      <c r="P114" s="43"/>
      <c r="Q114" s="43"/>
      <c r="R114" s="43"/>
      <c r="S114" s="43"/>
      <c r="T114" s="79"/>
      <c r="AT114" s="25" t="s">
        <v>156</v>
      </c>
      <c r="AU114" s="25" t="s">
        <v>85</v>
      </c>
    </row>
    <row r="115" spans="2:65" s="12" customFormat="1" ht="13.5">
      <c r="B115" s="218"/>
      <c r="C115" s="219"/>
      <c r="D115" s="215" t="s">
        <v>158</v>
      </c>
      <c r="E115" s="220" t="s">
        <v>22</v>
      </c>
      <c r="F115" s="221" t="s">
        <v>369</v>
      </c>
      <c r="G115" s="219"/>
      <c r="H115" s="222" t="s">
        <v>22</v>
      </c>
      <c r="I115" s="223"/>
      <c r="J115" s="219"/>
      <c r="K115" s="219"/>
      <c r="L115" s="224"/>
      <c r="M115" s="225"/>
      <c r="N115" s="226"/>
      <c r="O115" s="226"/>
      <c r="P115" s="226"/>
      <c r="Q115" s="226"/>
      <c r="R115" s="226"/>
      <c r="S115" s="226"/>
      <c r="T115" s="227"/>
      <c r="AT115" s="228" t="s">
        <v>158</v>
      </c>
      <c r="AU115" s="228" t="s">
        <v>85</v>
      </c>
      <c r="AV115" s="12" t="s">
        <v>24</v>
      </c>
      <c r="AW115" s="12" t="s">
        <v>39</v>
      </c>
      <c r="AX115" s="12" t="s">
        <v>76</v>
      </c>
      <c r="AY115" s="228" t="s">
        <v>146</v>
      </c>
    </row>
    <row r="116" spans="2:65" s="13" customFormat="1" ht="13.5">
      <c r="B116" s="229"/>
      <c r="C116" s="230"/>
      <c r="D116" s="215" t="s">
        <v>158</v>
      </c>
      <c r="E116" s="231" t="s">
        <v>22</v>
      </c>
      <c r="F116" s="232" t="s">
        <v>1508</v>
      </c>
      <c r="G116" s="230"/>
      <c r="H116" s="233">
        <v>997.05</v>
      </c>
      <c r="I116" s="234"/>
      <c r="J116" s="230"/>
      <c r="K116" s="230"/>
      <c r="L116" s="235"/>
      <c r="M116" s="236"/>
      <c r="N116" s="237"/>
      <c r="O116" s="237"/>
      <c r="P116" s="237"/>
      <c r="Q116" s="237"/>
      <c r="R116" s="237"/>
      <c r="S116" s="237"/>
      <c r="T116" s="238"/>
      <c r="AT116" s="239" t="s">
        <v>158</v>
      </c>
      <c r="AU116" s="239" t="s">
        <v>85</v>
      </c>
      <c r="AV116" s="13" t="s">
        <v>85</v>
      </c>
      <c r="AW116" s="13" t="s">
        <v>39</v>
      </c>
      <c r="AX116" s="13" t="s">
        <v>76</v>
      </c>
      <c r="AY116" s="239" t="s">
        <v>146</v>
      </c>
    </row>
    <row r="117" spans="2:65" s="14" customFormat="1" ht="13.5">
      <c r="B117" s="240"/>
      <c r="C117" s="241"/>
      <c r="D117" s="242" t="s">
        <v>158</v>
      </c>
      <c r="E117" s="243" t="s">
        <v>22</v>
      </c>
      <c r="F117" s="244" t="s">
        <v>162</v>
      </c>
      <c r="G117" s="241"/>
      <c r="H117" s="245">
        <v>997.05</v>
      </c>
      <c r="I117" s="246"/>
      <c r="J117" s="241"/>
      <c r="K117" s="241"/>
      <c r="L117" s="247"/>
      <c r="M117" s="248"/>
      <c r="N117" s="249"/>
      <c r="O117" s="249"/>
      <c r="P117" s="249"/>
      <c r="Q117" s="249"/>
      <c r="R117" s="249"/>
      <c r="S117" s="249"/>
      <c r="T117" s="250"/>
      <c r="AT117" s="251" t="s">
        <v>158</v>
      </c>
      <c r="AU117" s="251" t="s">
        <v>85</v>
      </c>
      <c r="AV117" s="14" t="s">
        <v>154</v>
      </c>
      <c r="AW117" s="14" t="s">
        <v>39</v>
      </c>
      <c r="AX117" s="14" t="s">
        <v>24</v>
      </c>
      <c r="AY117" s="251" t="s">
        <v>146</v>
      </c>
    </row>
    <row r="118" spans="2:65" s="1" customFormat="1" ht="22.5" customHeight="1">
      <c r="B118" s="42"/>
      <c r="C118" s="203" t="s">
        <v>179</v>
      </c>
      <c r="D118" s="203" t="s">
        <v>149</v>
      </c>
      <c r="E118" s="204" t="s">
        <v>386</v>
      </c>
      <c r="F118" s="205" t="s">
        <v>387</v>
      </c>
      <c r="G118" s="206" t="s">
        <v>268</v>
      </c>
      <c r="H118" s="207">
        <v>66.47</v>
      </c>
      <c r="I118" s="208"/>
      <c r="J118" s="209">
        <f>ROUND(I118*H118,2)</f>
        <v>0</v>
      </c>
      <c r="K118" s="205" t="s">
        <v>153</v>
      </c>
      <c r="L118" s="62"/>
      <c r="M118" s="210" t="s">
        <v>22</v>
      </c>
      <c r="N118" s="211" t="s">
        <v>47</v>
      </c>
      <c r="O118" s="43"/>
      <c r="P118" s="212">
        <f>O118*H118</f>
        <v>0</v>
      </c>
      <c r="Q118" s="212">
        <v>0</v>
      </c>
      <c r="R118" s="212">
        <f>Q118*H118</f>
        <v>0</v>
      </c>
      <c r="S118" s="212">
        <v>0</v>
      </c>
      <c r="T118" s="213">
        <f>S118*H118</f>
        <v>0</v>
      </c>
      <c r="AR118" s="25" t="s">
        <v>154</v>
      </c>
      <c r="AT118" s="25" t="s">
        <v>149</v>
      </c>
      <c r="AU118" s="25" t="s">
        <v>85</v>
      </c>
      <c r="AY118" s="25" t="s">
        <v>146</v>
      </c>
      <c r="BE118" s="214">
        <f>IF(N118="základní",J118,0)</f>
        <v>0</v>
      </c>
      <c r="BF118" s="214">
        <f>IF(N118="snížená",J118,0)</f>
        <v>0</v>
      </c>
      <c r="BG118" s="214">
        <f>IF(N118="zákl. přenesená",J118,0)</f>
        <v>0</v>
      </c>
      <c r="BH118" s="214">
        <f>IF(N118="sníž. přenesená",J118,0)</f>
        <v>0</v>
      </c>
      <c r="BI118" s="214">
        <f>IF(N118="nulová",J118,0)</f>
        <v>0</v>
      </c>
      <c r="BJ118" s="25" t="s">
        <v>24</v>
      </c>
      <c r="BK118" s="214">
        <f>ROUND(I118*H118,2)</f>
        <v>0</v>
      </c>
      <c r="BL118" s="25" t="s">
        <v>154</v>
      </c>
      <c r="BM118" s="25" t="s">
        <v>1509</v>
      </c>
    </row>
    <row r="119" spans="2:65" s="1" customFormat="1" ht="175.5">
      <c r="B119" s="42"/>
      <c r="C119" s="64"/>
      <c r="D119" s="215" t="s">
        <v>156</v>
      </c>
      <c r="E119" s="64"/>
      <c r="F119" s="216" t="s">
        <v>389</v>
      </c>
      <c r="G119" s="64"/>
      <c r="H119" s="64"/>
      <c r="I119" s="173"/>
      <c r="J119" s="64"/>
      <c r="K119" s="64"/>
      <c r="L119" s="62"/>
      <c r="M119" s="217"/>
      <c r="N119" s="43"/>
      <c r="O119" s="43"/>
      <c r="P119" s="43"/>
      <c r="Q119" s="43"/>
      <c r="R119" s="43"/>
      <c r="S119" s="43"/>
      <c r="T119" s="79"/>
      <c r="AT119" s="25" t="s">
        <v>156</v>
      </c>
      <c r="AU119" s="25" t="s">
        <v>85</v>
      </c>
    </row>
    <row r="120" spans="2:65" s="13" customFormat="1" ht="13.5">
      <c r="B120" s="229"/>
      <c r="C120" s="230"/>
      <c r="D120" s="215" t="s">
        <v>158</v>
      </c>
      <c r="E120" s="231" t="s">
        <v>22</v>
      </c>
      <c r="F120" s="232" t="s">
        <v>1493</v>
      </c>
      <c r="G120" s="230"/>
      <c r="H120" s="233">
        <v>66.47</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4" customFormat="1" ht="13.5">
      <c r="B121" s="240"/>
      <c r="C121" s="241"/>
      <c r="D121" s="242" t="s">
        <v>158</v>
      </c>
      <c r="E121" s="243" t="s">
        <v>22</v>
      </c>
      <c r="F121" s="244" t="s">
        <v>162</v>
      </c>
      <c r="G121" s="241"/>
      <c r="H121" s="245">
        <v>66.47</v>
      </c>
      <c r="I121" s="246"/>
      <c r="J121" s="241"/>
      <c r="K121" s="241"/>
      <c r="L121" s="247"/>
      <c r="M121" s="248"/>
      <c r="N121" s="249"/>
      <c r="O121" s="249"/>
      <c r="P121" s="249"/>
      <c r="Q121" s="249"/>
      <c r="R121" s="249"/>
      <c r="S121" s="249"/>
      <c r="T121" s="250"/>
      <c r="AT121" s="251" t="s">
        <v>158</v>
      </c>
      <c r="AU121" s="251" t="s">
        <v>85</v>
      </c>
      <c r="AV121" s="14" t="s">
        <v>154</v>
      </c>
      <c r="AW121" s="14" t="s">
        <v>39</v>
      </c>
      <c r="AX121" s="14" t="s">
        <v>24</v>
      </c>
      <c r="AY121" s="251" t="s">
        <v>146</v>
      </c>
    </row>
    <row r="122" spans="2:65" s="1" customFormat="1" ht="22.5" customHeight="1">
      <c r="B122" s="42"/>
      <c r="C122" s="203" t="s">
        <v>185</v>
      </c>
      <c r="D122" s="203" t="s">
        <v>149</v>
      </c>
      <c r="E122" s="204" t="s">
        <v>390</v>
      </c>
      <c r="F122" s="205" t="s">
        <v>391</v>
      </c>
      <c r="G122" s="206" t="s">
        <v>264</v>
      </c>
      <c r="H122" s="207">
        <v>119.646</v>
      </c>
      <c r="I122" s="208"/>
      <c r="J122" s="209">
        <f>ROUND(I122*H122,2)</f>
        <v>0</v>
      </c>
      <c r="K122" s="205" t="s">
        <v>22</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1510</v>
      </c>
    </row>
    <row r="123" spans="2:65" s="12" customFormat="1" ht="13.5">
      <c r="B123" s="218"/>
      <c r="C123" s="219"/>
      <c r="D123" s="215" t="s">
        <v>158</v>
      </c>
      <c r="E123" s="220" t="s">
        <v>22</v>
      </c>
      <c r="F123" s="221" t="s">
        <v>393</v>
      </c>
      <c r="G123" s="219"/>
      <c r="H123" s="222" t="s">
        <v>22</v>
      </c>
      <c r="I123" s="223"/>
      <c r="J123" s="219"/>
      <c r="K123" s="219"/>
      <c r="L123" s="224"/>
      <c r="M123" s="225"/>
      <c r="N123" s="226"/>
      <c r="O123" s="226"/>
      <c r="P123" s="226"/>
      <c r="Q123" s="226"/>
      <c r="R123" s="226"/>
      <c r="S123" s="226"/>
      <c r="T123" s="227"/>
      <c r="AT123" s="228" t="s">
        <v>158</v>
      </c>
      <c r="AU123" s="228" t="s">
        <v>85</v>
      </c>
      <c r="AV123" s="12" t="s">
        <v>24</v>
      </c>
      <c r="AW123" s="12" t="s">
        <v>39</v>
      </c>
      <c r="AX123" s="12" t="s">
        <v>76</v>
      </c>
      <c r="AY123" s="228" t="s">
        <v>146</v>
      </c>
    </row>
    <row r="124" spans="2:65" s="13" customFormat="1" ht="13.5">
      <c r="B124" s="229"/>
      <c r="C124" s="230"/>
      <c r="D124" s="215" t="s">
        <v>158</v>
      </c>
      <c r="E124" s="231" t="s">
        <v>22</v>
      </c>
      <c r="F124" s="232" t="s">
        <v>1511</v>
      </c>
      <c r="G124" s="230"/>
      <c r="H124" s="233">
        <v>119.646</v>
      </c>
      <c r="I124" s="234"/>
      <c r="J124" s="230"/>
      <c r="K124" s="230"/>
      <c r="L124" s="235"/>
      <c r="M124" s="236"/>
      <c r="N124" s="237"/>
      <c r="O124" s="237"/>
      <c r="P124" s="237"/>
      <c r="Q124" s="237"/>
      <c r="R124" s="237"/>
      <c r="S124" s="237"/>
      <c r="T124" s="238"/>
      <c r="AT124" s="239" t="s">
        <v>158</v>
      </c>
      <c r="AU124" s="239" t="s">
        <v>85</v>
      </c>
      <c r="AV124" s="13" t="s">
        <v>85</v>
      </c>
      <c r="AW124" s="13" t="s">
        <v>39</v>
      </c>
      <c r="AX124" s="13" t="s">
        <v>76</v>
      </c>
      <c r="AY124" s="239" t="s">
        <v>146</v>
      </c>
    </row>
    <row r="125" spans="2:65" s="14" customFormat="1" ht="13.5">
      <c r="B125" s="240"/>
      <c r="C125" s="241"/>
      <c r="D125" s="242" t="s">
        <v>158</v>
      </c>
      <c r="E125" s="243" t="s">
        <v>22</v>
      </c>
      <c r="F125" s="244" t="s">
        <v>162</v>
      </c>
      <c r="G125" s="241"/>
      <c r="H125" s="245">
        <v>119.646</v>
      </c>
      <c r="I125" s="246"/>
      <c r="J125" s="241"/>
      <c r="K125" s="241"/>
      <c r="L125" s="247"/>
      <c r="M125" s="248"/>
      <c r="N125" s="249"/>
      <c r="O125" s="249"/>
      <c r="P125" s="249"/>
      <c r="Q125" s="249"/>
      <c r="R125" s="249"/>
      <c r="S125" s="249"/>
      <c r="T125" s="250"/>
      <c r="AT125" s="251" t="s">
        <v>158</v>
      </c>
      <c r="AU125" s="251" t="s">
        <v>85</v>
      </c>
      <c r="AV125" s="14" t="s">
        <v>154</v>
      </c>
      <c r="AW125" s="14" t="s">
        <v>39</v>
      </c>
      <c r="AX125" s="14" t="s">
        <v>24</v>
      </c>
      <c r="AY125" s="251" t="s">
        <v>146</v>
      </c>
    </row>
    <row r="126" spans="2:65" s="1" customFormat="1" ht="22.5" customHeight="1">
      <c r="B126" s="42"/>
      <c r="C126" s="203" t="s">
        <v>189</v>
      </c>
      <c r="D126" s="203" t="s">
        <v>149</v>
      </c>
      <c r="E126" s="204" t="s">
        <v>449</v>
      </c>
      <c r="F126" s="205" t="s">
        <v>450</v>
      </c>
      <c r="G126" s="206" t="s">
        <v>244</v>
      </c>
      <c r="H126" s="207">
        <v>121.1</v>
      </c>
      <c r="I126" s="208"/>
      <c r="J126" s="209">
        <f>ROUND(I126*H126,2)</f>
        <v>0</v>
      </c>
      <c r="K126" s="205" t="s">
        <v>153</v>
      </c>
      <c r="L126" s="62"/>
      <c r="M126" s="210" t="s">
        <v>22</v>
      </c>
      <c r="N126" s="211" t="s">
        <v>47</v>
      </c>
      <c r="O126" s="43"/>
      <c r="P126" s="212">
        <f>O126*H126</f>
        <v>0</v>
      </c>
      <c r="Q126" s="212">
        <v>0</v>
      </c>
      <c r="R126" s="212">
        <f>Q126*H126</f>
        <v>0</v>
      </c>
      <c r="S126" s="212">
        <v>0</v>
      </c>
      <c r="T126" s="213">
        <f>S126*H126</f>
        <v>0</v>
      </c>
      <c r="AR126" s="25" t="s">
        <v>154</v>
      </c>
      <c r="AT126" s="25" t="s">
        <v>149</v>
      </c>
      <c r="AU126" s="25" t="s">
        <v>85</v>
      </c>
      <c r="AY126" s="25" t="s">
        <v>146</v>
      </c>
      <c r="BE126" s="214">
        <f>IF(N126="základní",J126,0)</f>
        <v>0</v>
      </c>
      <c r="BF126" s="214">
        <f>IF(N126="snížená",J126,0)</f>
        <v>0</v>
      </c>
      <c r="BG126" s="214">
        <f>IF(N126="zákl. přenesená",J126,0)</f>
        <v>0</v>
      </c>
      <c r="BH126" s="214">
        <f>IF(N126="sníž. přenesená",J126,0)</f>
        <v>0</v>
      </c>
      <c r="BI126" s="214">
        <f>IF(N126="nulová",J126,0)</f>
        <v>0</v>
      </c>
      <c r="BJ126" s="25" t="s">
        <v>24</v>
      </c>
      <c r="BK126" s="214">
        <f>ROUND(I126*H126,2)</f>
        <v>0</v>
      </c>
      <c r="BL126" s="25" t="s">
        <v>154</v>
      </c>
      <c r="BM126" s="25" t="s">
        <v>1512</v>
      </c>
    </row>
    <row r="127" spans="2:65" s="1" customFormat="1" ht="162">
      <c r="B127" s="42"/>
      <c r="C127" s="64"/>
      <c r="D127" s="215" t="s">
        <v>156</v>
      </c>
      <c r="E127" s="64"/>
      <c r="F127" s="216" t="s">
        <v>452</v>
      </c>
      <c r="G127" s="64"/>
      <c r="H127" s="64"/>
      <c r="I127" s="173"/>
      <c r="J127" s="64"/>
      <c r="K127" s="64"/>
      <c r="L127" s="62"/>
      <c r="M127" s="217"/>
      <c r="N127" s="43"/>
      <c r="O127" s="43"/>
      <c r="P127" s="43"/>
      <c r="Q127" s="43"/>
      <c r="R127" s="43"/>
      <c r="S127" s="43"/>
      <c r="T127" s="79"/>
      <c r="AT127" s="25" t="s">
        <v>156</v>
      </c>
      <c r="AU127" s="25" t="s">
        <v>85</v>
      </c>
    </row>
    <row r="128" spans="2:65" s="12" customFormat="1" ht="13.5">
      <c r="B128" s="218"/>
      <c r="C128" s="219"/>
      <c r="D128" s="215" t="s">
        <v>158</v>
      </c>
      <c r="E128" s="220" t="s">
        <v>22</v>
      </c>
      <c r="F128" s="221" t="s">
        <v>491</v>
      </c>
      <c r="G128" s="219"/>
      <c r="H128" s="222" t="s">
        <v>22</v>
      </c>
      <c r="I128" s="223"/>
      <c r="J128" s="219"/>
      <c r="K128" s="219"/>
      <c r="L128" s="224"/>
      <c r="M128" s="225"/>
      <c r="N128" s="226"/>
      <c r="O128" s="226"/>
      <c r="P128" s="226"/>
      <c r="Q128" s="226"/>
      <c r="R128" s="226"/>
      <c r="S128" s="226"/>
      <c r="T128" s="227"/>
      <c r="AT128" s="228" t="s">
        <v>158</v>
      </c>
      <c r="AU128" s="228" t="s">
        <v>85</v>
      </c>
      <c r="AV128" s="12" t="s">
        <v>24</v>
      </c>
      <c r="AW128" s="12" t="s">
        <v>39</v>
      </c>
      <c r="AX128" s="12" t="s">
        <v>76</v>
      </c>
      <c r="AY128" s="228" t="s">
        <v>146</v>
      </c>
    </row>
    <row r="129" spans="2:65" s="12" customFormat="1" ht="13.5">
      <c r="B129" s="218"/>
      <c r="C129" s="219"/>
      <c r="D129" s="215" t="s">
        <v>158</v>
      </c>
      <c r="E129" s="220" t="s">
        <v>22</v>
      </c>
      <c r="F129" s="221" t="s">
        <v>300</v>
      </c>
      <c r="G129" s="219"/>
      <c r="H129" s="222" t="s">
        <v>22</v>
      </c>
      <c r="I129" s="223"/>
      <c r="J129" s="219"/>
      <c r="K129" s="219"/>
      <c r="L129" s="224"/>
      <c r="M129" s="225"/>
      <c r="N129" s="226"/>
      <c r="O129" s="226"/>
      <c r="P129" s="226"/>
      <c r="Q129" s="226"/>
      <c r="R129" s="226"/>
      <c r="S129" s="226"/>
      <c r="T129" s="227"/>
      <c r="AT129" s="228" t="s">
        <v>158</v>
      </c>
      <c r="AU129" s="228" t="s">
        <v>85</v>
      </c>
      <c r="AV129" s="12" t="s">
        <v>24</v>
      </c>
      <c r="AW129" s="12" t="s">
        <v>39</v>
      </c>
      <c r="AX129" s="12" t="s">
        <v>76</v>
      </c>
      <c r="AY129" s="228" t="s">
        <v>146</v>
      </c>
    </row>
    <row r="130" spans="2:65" s="12" customFormat="1" ht="13.5">
      <c r="B130" s="218"/>
      <c r="C130" s="219"/>
      <c r="D130" s="215" t="s">
        <v>158</v>
      </c>
      <c r="E130" s="220" t="s">
        <v>22</v>
      </c>
      <c r="F130" s="221" t="s">
        <v>1513</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1514</v>
      </c>
      <c r="G131" s="230"/>
      <c r="H131" s="233">
        <v>121.1</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4" customFormat="1" ht="13.5">
      <c r="B132" s="240"/>
      <c r="C132" s="241"/>
      <c r="D132" s="215" t="s">
        <v>158</v>
      </c>
      <c r="E132" s="273" t="s">
        <v>22</v>
      </c>
      <c r="F132" s="274" t="s">
        <v>162</v>
      </c>
      <c r="G132" s="241"/>
      <c r="H132" s="275">
        <v>121.1</v>
      </c>
      <c r="I132" s="246"/>
      <c r="J132" s="241"/>
      <c r="K132" s="241"/>
      <c r="L132" s="247"/>
      <c r="M132" s="248"/>
      <c r="N132" s="249"/>
      <c r="O132" s="249"/>
      <c r="P132" s="249"/>
      <c r="Q132" s="249"/>
      <c r="R132" s="249"/>
      <c r="S132" s="249"/>
      <c r="T132" s="250"/>
      <c r="AT132" s="251" t="s">
        <v>158</v>
      </c>
      <c r="AU132" s="251" t="s">
        <v>85</v>
      </c>
      <c r="AV132" s="14" t="s">
        <v>154</v>
      </c>
      <c r="AW132" s="14" t="s">
        <v>39</v>
      </c>
      <c r="AX132" s="14" t="s">
        <v>24</v>
      </c>
      <c r="AY132" s="251" t="s">
        <v>146</v>
      </c>
    </row>
    <row r="133" spans="2:65" s="11" customFormat="1" ht="29.85" customHeight="1">
      <c r="B133" s="186"/>
      <c r="C133" s="187"/>
      <c r="D133" s="200" t="s">
        <v>75</v>
      </c>
      <c r="E133" s="201" t="s">
        <v>207</v>
      </c>
      <c r="F133" s="201" t="s">
        <v>485</v>
      </c>
      <c r="G133" s="187"/>
      <c r="H133" s="187"/>
      <c r="I133" s="190"/>
      <c r="J133" s="202">
        <f>BK133</f>
        <v>0</v>
      </c>
      <c r="K133" s="187"/>
      <c r="L133" s="192"/>
      <c r="M133" s="193"/>
      <c r="N133" s="194"/>
      <c r="O133" s="194"/>
      <c r="P133" s="195">
        <f>SUM(P134:P143)</f>
        <v>0</v>
      </c>
      <c r="Q133" s="194"/>
      <c r="R133" s="195">
        <f>SUM(R134:R143)</f>
        <v>0</v>
      </c>
      <c r="S133" s="194"/>
      <c r="T133" s="196">
        <f>SUM(T134:T143)</f>
        <v>42.88</v>
      </c>
      <c r="AR133" s="197" t="s">
        <v>24</v>
      </c>
      <c r="AT133" s="198" t="s">
        <v>75</v>
      </c>
      <c r="AU133" s="198" t="s">
        <v>24</v>
      </c>
      <c r="AY133" s="197" t="s">
        <v>146</v>
      </c>
      <c r="BK133" s="199">
        <f>SUM(BK134:BK143)</f>
        <v>0</v>
      </c>
    </row>
    <row r="134" spans="2:65" s="1" customFormat="1" ht="44.25" customHeight="1">
      <c r="B134" s="42"/>
      <c r="C134" s="203" t="s">
        <v>193</v>
      </c>
      <c r="D134" s="203" t="s">
        <v>149</v>
      </c>
      <c r="E134" s="204" t="s">
        <v>1515</v>
      </c>
      <c r="F134" s="205" t="s">
        <v>1516</v>
      </c>
      <c r="G134" s="206" t="s">
        <v>244</v>
      </c>
      <c r="H134" s="207">
        <v>57</v>
      </c>
      <c r="I134" s="208"/>
      <c r="J134" s="209">
        <f>ROUND(I134*H134,2)</f>
        <v>0</v>
      </c>
      <c r="K134" s="205" t="s">
        <v>153</v>
      </c>
      <c r="L134" s="62"/>
      <c r="M134" s="210" t="s">
        <v>22</v>
      </c>
      <c r="N134" s="211" t="s">
        <v>47</v>
      </c>
      <c r="O134" s="43"/>
      <c r="P134" s="212">
        <f>O134*H134</f>
        <v>0</v>
      </c>
      <c r="Q134" s="212">
        <v>0</v>
      </c>
      <c r="R134" s="212">
        <f>Q134*H134</f>
        <v>0</v>
      </c>
      <c r="S134" s="212">
        <v>0.32</v>
      </c>
      <c r="T134" s="213">
        <f>S134*H134</f>
        <v>18.240000000000002</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1517</v>
      </c>
    </row>
    <row r="135" spans="2:65" s="1" customFormat="1" ht="175.5">
      <c r="B135" s="42"/>
      <c r="C135" s="64"/>
      <c r="D135" s="215" t="s">
        <v>156</v>
      </c>
      <c r="E135" s="64"/>
      <c r="F135" s="216" t="s">
        <v>504</v>
      </c>
      <c r="G135" s="64"/>
      <c r="H135" s="64"/>
      <c r="I135" s="173"/>
      <c r="J135" s="64"/>
      <c r="K135" s="64"/>
      <c r="L135" s="62"/>
      <c r="M135" s="217"/>
      <c r="N135" s="43"/>
      <c r="O135" s="43"/>
      <c r="P135" s="43"/>
      <c r="Q135" s="43"/>
      <c r="R135" s="43"/>
      <c r="S135" s="43"/>
      <c r="T135" s="79"/>
      <c r="AT135" s="25" t="s">
        <v>156</v>
      </c>
      <c r="AU135" s="25" t="s">
        <v>85</v>
      </c>
    </row>
    <row r="136" spans="2:65" s="12" customFormat="1" ht="13.5">
      <c r="B136" s="218"/>
      <c r="C136" s="219"/>
      <c r="D136" s="215" t="s">
        <v>158</v>
      </c>
      <c r="E136" s="220" t="s">
        <v>22</v>
      </c>
      <c r="F136" s="221" t="s">
        <v>491</v>
      </c>
      <c r="G136" s="219"/>
      <c r="H136" s="222" t="s">
        <v>22</v>
      </c>
      <c r="I136" s="223"/>
      <c r="J136" s="219"/>
      <c r="K136" s="219"/>
      <c r="L136" s="224"/>
      <c r="M136" s="225"/>
      <c r="N136" s="226"/>
      <c r="O136" s="226"/>
      <c r="P136" s="226"/>
      <c r="Q136" s="226"/>
      <c r="R136" s="226"/>
      <c r="S136" s="226"/>
      <c r="T136" s="227"/>
      <c r="AT136" s="228" t="s">
        <v>158</v>
      </c>
      <c r="AU136" s="228" t="s">
        <v>85</v>
      </c>
      <c r="AV136" s="12" t="s">
        <v>24</v>
      </c>
      <c r="AW136" s="12" t="s">
        <v>39</v>
      </c>
      <c r="AX136" s="12" t="s">
        <v>76</v>
      </c>
      <c r="AY136" s="228" t="s">
        <v>146</v>
      </c>
    </row>
    <row r="137" spans="2:65" s="13" customFormat="1" ht="13.5">
      <c r="B137" s="229"/>
      <c r="C137" s="230"/>
      <c r="D137" s="215" t="s">
        <v>158</v>
      </c>
      <c r="E137" s="231" t="s">
        <v>22</v>
      </c>
      <c r="F137" s="232" t="s">
        <v>1518</v>
      </c>
      <c r="G137" s="230"/>
      <c r="H137" s="233">
        <v>57</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4" customFormat="1" ht="13.5">
      <c r="B138" s="240"/>
      <c r="C138" s="241"/>
      <c r="D138" s="242" t="s">
        <v>158</v>
      </c>
      <c r="E138" s="243" t="s">
        <v>22</v>
      </c>
      <c r="F138" s="244" t="s">
        <v>162</v>
      </c>
      <c r="G138" s="241"/>
      <c r="H138" s="245">
        <v>57</v>
      </c>
      <c r="I138" s="246"/>
      <c r="J138" s="241"/>
      <c r="K138" s="241"/>
      <c r="L138" s="247"/>
      <c r="M138" s="248"/>
      <c r="N138" s="249"/>
      <c r="O138" s="249"/>
      <c r="P138" s="249"/>
      <c r="Q138" s="249"/>
      <c r="R138" s="249"/>
      <c r="S138" s="249"/>
      <c r="T138" s="250"/>
      <c r="AT138" s="251" t="s">
        <v>158</v>
      </c>
      <c r="AU138" s="251" t="s">
        <v>85</v>
      </c>
      <c r="AV138" s="14" t="s">
        <v>154</v>
      </c>
      <c r="AW138" s="14" t="s">
        <v>39</v>
      </c>
      <c r="AX138" s="14" t="s">
        <v>24</v>
      </c>
      <c r="AY138" s="251" t="s">
        <v>146</v>
      </c>
    </row>
    <row r="139" spans="2:65" s="1" customFormat="1" ht="44.25" customHeight="1">
      <c r="B139" s="42"/>
      <c r="C139" s="203" t="s">
        <v>197</v>
      </c>
      <c r="D139" s="203" t="s">
        <v>149</v>
      </c>
      <c r="E139" s="204" t="s">
        <v>507</v>
      </c>
      <c r="F139" s="205" t="s">
        <v>508</v>
      </c>
      <c r="G139" s="206" t="s">
        <v>244</v>
      </c>
      <c r="H139" s="207">
        <v>77</v>
      </c>
      <c r="I139" s="208"/>
      <c r="J139" s="209">
        <f>ROUND(I139*H139,2)</f>
        <v>0</v>
      </c>
      <c r="K139" s="205" t="s">
        <v>153</v>
      </c>
      <c r="L139" s="62"/>
      <c r="M139" s="210" t="s">
        <v>22</v>
      </c>
      <c r="N139" s="211" t="s">
        <v>47</v>
      </c>
      <c r="O139" s="43"/>
      <c r="P139" s="212">
        <f>O139*H139</f>
        <v>0</v>
      </c>
      <c r="Q139" s="212">
        <v>0</v>
      </c>
      <c r="R139" s="212">
        <f>Q139*H139</f>
        <v>0</v>
      </c>
      <c r="S139" s="212">
        <v>0.32</v>
      </c>
      <c r="T139" s="213">
        <f>S139*H139</f>
        <v>24.64</v>
      </c>
      <c r="AR139" s="25" t="s">
        <v>154</v>
      </c>
      <c r="AT139" s="25" t="s">
        <v>149</v>
      </c>
      <c r="AU139" s="25" t="s">
        <v>85</v>
      </c>
      <c r="AY139" s="25" t="s">
        <v>146</v>
      </c>
      <c r="BE139" s="214">
        <f>IF(N139="základní",J139,0)</f>
        <v>0</v>
      </c>
      <c r="BF139" s="214">
        <f>IF(N139="snížená",J139,0)</f>
        <v>0</v>
      </c>
      <c r="BG139" s="214">
        <f>IF(N139="zákl. přenesená",J139,0)</f>
        <v>0</v>
      </c>
      <c r="BH139" s="214">
        <f>IF(N139="sníž. přenesená",J139,0)</f>
        <v>0</v>
      </c>
      <c r="BI139" s="214">
        <f>IF(N139="nulová",J139,0)</f>
        <v>0</v>
      </c>
      <c r="BJ139" s="25" t="s">
        <v>24</v>
      </c>
      <c r="BK139" s="214">
        <f>ROUND(I139*H139,2)</f>
        <v>0</v>
      </c>
      <c r="BL139" s="25" t="s">
        <v>154</v>
      </c>
      <c r="BM139" s="25" t="s">
        <v>1519</v>
      </c>
    </row>
    <row r="140" spans="2:65" s="1" customFormat="1" ht="175.5">
      <c r="B140" s="42"/>
      <c r="C140" s="64"/>
      <c r="D140" s="215" t="s">
        <v>156</v>
      </c>
      <c r="E140" s="64"/>
      <c r="F140" s="216" t="s">
        <v>504</v>
      </c>
      <c r="G140" s="64"/>
      <c r="H140" s="64"/>
      <c r="I140" s="173"/>
      <c r="J140" s="64"/>
      <c r="K140" s="64"/>
      <c r="L140" s="62"/>
      <c r="M140" s="217"/>
      <c r="N140" s="43"/>
      <c r="O140" s="43"/>
      <c r="P140" s="43"/>
      <c r="Q140" s="43"/>
      <c r="R140" s="43"/>
      <c r="S140" s="43"/>
      <c r="T140" s="79"/>
      <c r="AT140" s="25" t="s">
        <v>156</v>
      </c>
      <c r="AU140" s="25" t="s">
        <v>85</v>
      </c>
    </row>
    <row r="141" spans="2:65" s="12" customFormat="1" ht="13.5">
      <c r="B141" s="218"/>
      <c r="C141" s="219"/>
      <c r="D141" s="215" t="s">
        <v>158</v>
      </c>
      <c r="E141" s="220" t="s">
        <v>22</v>
      </c>
      <c r="F141" s="221" t="s">
        <v>491</v>
      </c>
      <c r="G141" s="219"/>
      <c r="H141" s="222" t="s">
        <v>22</v>
      </c>
      <c r="I141" s="223"/>
      <c r="J141" s="219"/>
      <c r="K141" s="219"/>
      <c r="L141" s="224"/>
      <c r="M141" s="225"/>
      <c r="N141" s="226"/>
      <c r="O141" s="226"/>
      <c r="P141" s="226"/>
      <c r="Q141" s="226"/>
      <c r="R141" s="226"/>
      <c r="S141" s="226"/>
      <c r="T141" s="227"/>
      <c r="AT141" s="228" t="s">
        <v>158</v>
      </c>
      <c r="AU141" s="228" t="s">
        <v>85</v>
      </c>
      <c r="AV141" s="12" t="s">
        <v>24</v>
      </c>
      <c r="AW141" s="12" t="s">
        <v>39</v>
      </c>
      <c r="AX141" s="12" t="s">
        <v>76</v>
      </c>
      <c r="AY141" s="228" t="s">
        <v>146</v>
      </c>
    </row>
    <row r="142" spans="2:65" s="13" customFormat="1" ht="13.5">
      <c r="B142" s="229"/>
      <c r="C142" s="230"/>
      <c r="D142" s="215" t="s">
        <v>158</v>
      </c>
      <c r="E142" s="231" t="s">
        <v>22</v>
      </c>
      <c r="F142" s="232" t="s">
        <v>1520</v>
      </c>
      <c r="G142" s="230"/>
      <c r="H142" s="233">
        <v>77</v>
      </c>
      <c r="I142" s="234"/>
      <c r="J142" s="230"/>
      <c r="K142" s="230"/>
      <c r="L142" s="235"/>
      <c r="M142" s="236"/>
      <c r="N142" s="237"/>
      <c r="O142" s="237"/>
      <c r="P142" s="237"/>
      <c r="Q142" s="237"/>
      <c r="R142" s="237"/>
      <c r="S142" s="237"/>
      <c r="T142" s="238"/>
      <c r="AT142" s="239" t="s">
        <v>158</v>
      </c>
      <c r="AU142" s="239" t="s">
        <v>85</v>
      </c>
      <c r="AV142" s="13" t="s">
        <v>85</v>
      </c>
      <c r="AW142" s="13" t="s">
        <v>39</v>
      </c>
      <c r="AX142" s="13" t="s">
        <v>76</v>
      </c>
      <c r="AY142" s="239" t="s">
        <v>146</v>
      </c>
    </row>
    <row r="143" spans="2:65" s="14" customFormat="1" ht="13.5">
      <c r="B143" s="240"/>
      <c r="C143" s="241"/>
      <c r="D143" s="215" t="s">
        <v>158</v>
      </c>
      <c r="E143" s="273" t="s">
        <v>22</v>
      </c>
      <c r="F143" s="274" t="s">
        <v>162</v>
      </c>
      <c r="G143" s="241"/>
      <c r="H143" s="275">
        <v>77</v>
      </c>
      <c r="I143" s="246"/>
      <c r="J143" s="241"/>
      <c r="K143" s="241"/>
      <c r="L143" s="247"/>
      <c r="M143" s="248"/>
      <c r="N143" s="249"/>
      <c r="O143" s="249"/>
      <c r="P143" s="249"/>
      <c r="Q143" s="249"/>
      <c r="R143" s="249"/>
      <c r="S143" s="249"/>
      <c r="T143" s="250"/>
      <c r="AT143" s="251" t="s">
        <v>158</v>
      </c>
      <c r="AU143" s="251" t="s">
        <v>85</v>
      </c>
      <c r="AV143" s="14" t="s">
        <v>154</v>
      </c>
      <c r="AW143" s="14" t="s">
        <v>39</v>
      </c>
      <c r="AX143" s="14" t="s">
        <v>24</v>
      </c>
      <c r="AY143" s="251" t="s">
        <v>146</v>
      </c>
    </row>
    <row r="144" spans="2:65" s="11" customFormat="1" ht="29.85" customHeight="1">
      <c r="B144" s="186"/>
      <c r="C144" s="187"/>
      <c r="D144" s="200" t="s">
        <v>75</v>
      </c>
      <c r="E144" s="201" t="s">
        <v>568</v>
      </c>
      <c r="F144" s="201" t="s">
        <v>569</v>
      </c>
      <c r="G144" s="187"/>
      <c r="H144" s="187"/>
      <c r="I144" s="190"/>
      <c r="J144" s="202">
        <f>BK144</f>
        <v>0</v>
      </c>
      <c r="K144" s="187"/>
      <c r="L144" s="192"/>
      <c r="M144" s="193"/>
      <c r="N144" s="194"/>
      <c r="O144" s="194"/>
      <c r="P144" s="195">
        <f>SUM(P145:P156)</f>
        <v>0</v>
      </c>
      <c r="Q144" s="194"/>
      <c r="R144" s="195">
        <f>SUM(R145:R156)</f>
        <v>0</v>
      </c>
      <c r="S144" s="194"/>
      <c r="T144" s="196">
        <f>SUM(T145:T156)</f>
        <v>0</v>
      </c>
      <c r="AR144" s="197" t="s">
        <v>24</v>
      </c>
      <c r="AT144" s="198" t="s">
        <v>75</v>
      </c>
      <c r="AU144" s="198" t="s">
        <v>24</v>
      </c>
      <c r="AY144" s="197" t="s">
        <v>146</v>
      </c>
      <c r="BK144" s="199">
        <f>SUM(BK145:BK156)</f>
        <v>0</v>
      </c>
    </row>
    <row r="145" spans="2:65" s="1" customFormat="1" ht="22.5" customHeight="1">
      <c r="B145" s="42"/>
      <c r="C145" s="203" t="s">
        <v>29</v>
      </c>
      <c r="D145" s="203" t="s">
        <v>149</v>
      </c>
      <c r="E145" s="204" t="s">
        <v>1153</v>
      </c>
      <c r="F145" s="205" t="s">
        <v>1154</v>
      </c>
      <c r="G145" s="206" t="s">
        <v>244</v>
      </c>
      <c r="H145" s="207">
        <v>123</v>
      </c>
      <c r="I145" s="208"/>
      <c r="J145" s="209">
        <f>ROUND(I145*H145,2)</f>
        <v>0</v>
      </c>
      <c r="K145" s="205" t="s">
        <v>153</v>
      </c>
      <c r="L145" s="62"/>
      <c r="M145" s="210" t="s">
        <v>22</v>
      </c>
      <c r="N145" s="211" t="s">
        <v>47</v>
      </c>
      <c r="O145" s="43"/>
      <c r="P145" s="212">
        <f>O145*H145</f>
        <v>0</v>
      </c>
      <c r="Q145" s="212">
        <v>0</v>
      </c>
      <c r="R145" s="212">
        <f>Q145*H145</f>
        <v>0</v>
      </c>
      <c r="S145" s="212">
        <v>0</v>
      </c>
      <c r="T145" s="213">
        <f>S145*H145</f>
        <v>0</v>
      </c>
      <c r="AR145" s="25" t="s">
        <v>154</v>
      </c>
      <c r="AT145" s="25" t="s">
        <v>149</v>
      </c>
      <c r="AU145" s="25" t="s">
        <v>85</v>
      </c>
      <c r="AY145" s="25" t="s">
        <v>146</v>
      </c>
      <c r="BE145" s="214">
        <f>IF(N145="základní",J145,0)</f>
        <v>0</v>
      </c>
      <c r="BF145" s="214">
        <f>IF(N145="snížená",J145,0)</f>
        <v>0</v>
      </c>
      <c r="BG145" s="214">
        <f>IF(N145="zákl. přenesená",J145,0)</f>
        <v>0</v>
      </c>
      <c r="BH145" s="214">
        <f>IF(N145="sníž. přenesená",J145,0)</f>
        <v>0</v>
      </c>
      <c r="BI145" s="214">
        <f>IF(N145="nulová",J145,0)</f>
        <v>0</v>
      </c>
      <c r="BJ145" s="25" t="s">
        <v>24</v>
      </c>
      <c r="BK145" s="214">
        <f>ROUND(I145*H145,2)</f>
        <v>0</v>
      </c>
      <c r="BL145" s="25" t="s">
        <v>154</v>
      </c>
      <c r="BM145" s="25" t="s">
        <v>1521</v>
      </c>
    </row>
    <row r="146" spans="2:65" s="12" customFormat="1" ht="13.5">
      <c r="B146" s="218"/>
      <c r="C146" s="219"/>
      <c r="D146" s="215" t="s">
        <v>158</v>
      </c>
      <c r="E146" s="220" t="s">
        <v>22</v>
      </c>
      <c r="F146" s="221" t="s">
        <v>491</v>
      </c>
      <c r="G146" s="219"/>
      <c r="H146" s="222" t="s">
        <v>22</v>
      </c>
      <c r="I146" s="223"/>
      <c r="J146" s="219"/>
      <c r="K146" s="219"/>
      <c r="L146" s="224"/>
      <c r="M146" s="225"/>
      <c r="N146" s="226"/>
      <c r="O146" s="226"/>
      <c r="P146" s="226"/>
      <c r="Q146" s="226"/>
      <c r="R146" s="226"/>
      <c r="S146" s="226"/>
      <c r="T146" s="227"/>
      <c r="AT146" s="228" t="s">
        <v>158</v>
      </c>
      <c r="AU146" s="228" t="s">
        <v>85</v>
      </c>
      <c r="AV146" s="12" t="s">
        <v>24</v>
      </c>
      <c r="AW146" s="12" t="s">
        <v>39</v>
      </c>
      <c r="AX146" s="12" t="s">
        <v>76</v>
      </c>
      <c r="AY146" s="228" t="s">
        <v>146</v>
      </c>
    </row>
    <row r="147" spans="2:65" s="12" customFormat="1" ht="13.5">
      <c r="B147" s="218"/>
      <c r="C147" s="219"/>
      <c r="D147" s="215" t="s">
        <v>158</v>
      </c>
      <c r="E147" s="220" t="s">
        <v>22</v>
      </c>
      <c r="F147" s="221" t="s">
        <v>1522</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2" customFormat="1" ht="13.5">
      <c r="B148" s="218"/>
      <c r="C148" s="219"/>
      <c r="D148" s="215" t="s">
        <v>158</v>
      </c>
      <c r="E148" s="220" t="s">
        <v>22</v>
      </c>
      <c r="F148" s="221" t="s">
        <v>589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1523</v>
      </c>
      <c r="G149" s="230"/>
      <c r="H149" s="233">
        <v>123</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4" customFormat="1" ht="13.5">
      <c r="B150" s="240"/>
      <c r="C150" s="241"/>
      <c r="D150" s="242" t="s">
        <v>158</v>
      </c>
      <c r="E150" s="243" t="s">
        <v>22</v>
      </c>
      <c r="F150" s="244" t="s">
        <v>162</v>
      </c>
      <c r="G150" s="241"/>
      <c r="H150" s="245">
        <v>123</v>
      </c>
      <c r="I150" s="246"/>
      <c r="J150" s="241"/>
      <c r="K150" s="241"/>
      <c r="L150" s="247"/>
      <c r="M150" s="248"/>
      <c r="N150" s="249"/>
      <c r="O150" s="249"/>
      <c r="P150" s="249"/>
      <c r="Q150" s="249"/>
      <c r="R150" s="249"/>
      <c r="S150" s="249"/>
      <c r="T150" s="250"/>
      <c r="AT150" s="251" t="s">
        <v>158</v>
      </c>
      <c r="AU150" s="251" t="s">
        <v>85</v>
      </c>
      <c r="AV150" s="14" t="s">
        <v>154</v>
      </c>
      <c r="AW150" s="14" t="s">
        <v>39</v>
      </c>
      <c r="AX150" s="14" t="s">
        <v>24</v>
      </c>
      <c r="AY150" s="251" t="s">
        <v>146</v>
      </c>
    </row>
    <row r="151" spans="2:65" s="1" customFormat="1" ht="22.5" customHeight="1">
      <c r="B151" s="42"/>
      <c r="C151" s="203" t="s">
        <v>207</v>
      </c>
      <c r="D151" s="203" t="s">
        <v>149</v>
      </c>
      <c r="E151" s="204" t="s">
        <v>1161</v>
      </c>
      <c r="F151" s="205" t="s">
        <v>1162</v>
      </c>
      <c r="G151" s="206" t="s">
        <v>244</v>
      </c>
      <c r="H151" s="207">
        <v>147.6</v>
      </c>
      <c r="I151" s="208"/>
      <c r="J151" s="209">
        <f>ROUND(I151*H151,2)</f>
        <v>0</v>
      </c>
      <c r="K151" s="205" t="s">
        <v>22</v>
      </c>
      <c r="L151" s="62"/>
      <c r="M151" s="210" t="s">
        <v>22</v>
      </c>
      <c r="N151" s="211" t="s">
        <v>47</v>
      </c>
      <c r="O151" s="43"/>
      <c r="P151" s="212">
        <f>O151*H151</f>
        <v>0</v>
      </c>
      <c r="Q151" s="212">
        <v>0</v>
      </c>
      <c r="R151" s="212">
        <f>Q151*H151</f>
        <v>0</v>
      </c>
      <c r="S151" s="212">
        <v>0</v>
      </c>
      <c r="T151" s="213">
        <f>S151*H151</f>
        <v>0</v>
      </c>
      <c r="AR151" s="25" t="s">
        <v>154</v>
      </c>
      <c r="AT151" s="25" t="s">
        <v>149</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1524</v>
      </c>
    </row>
    <row r="152" spans="2:65" s="12" customFormat="1" ht="13.5">
      <c r="B152" s="218"/>
      <c r="C152" s="219"/>
      <c r="D152" s="215" t="s">
        <v>158</v>
      </c>
      <c r="E152" s="220" t="s">
        <v>22</v>
      </c>
      <c r="F152" s="221" t="s">
        <v>491</v>
      </c>
      <c r="G152" s="219"/>
      <c r="H152" s="222" t="s">
        <v>22</v>
      </c>
      <c r="I152" s="223"/>
      <c r="J152" s="219"/>
      <c r="K152" s="219"/>
      <c r="L152" s="224"/>
      <c r="M152" s="225"/>
      <c r="N152" s="226"/>
      <c r="O152" s="226"/>
      <c r="P152" s="226"/>
      <c r="Q152" s="226"/>
      <c r="R152" s="226"/>
      <c r="S152" s="226"/>
      <c r="T152" s="227"/>
      <c r="AT152" s="228" t="s">
        <v>158</v>
      </c>
      <c r="AU152" s="228" t="s">
        <v>85</v>
      </c>
      <c r="AV152" s="12" t="s">
        <v>24</v>
      </c>
      <c r="AW152" s="12" t="s">
        <v>39</v>
      </c>
      <c r="AX152" s="12" t="s">
        <v>76</v>
      </c>
      <c r="AY152" s="228" t="s">
        <v>146</v>
      </c>
    </row>
    <row r="153" spans="2:65" s="12" customFormat="1" ht="13.5">
      <c r="B153" s="218"/>
      <c r="C153" s="219"/>
      <c r="D153" s="215" t="s">
        <v>158</v>
      </c>
      <c r="E153" s="220" t="s">
        <v>22</v>
      </c>
      <c r="F153" s="221" t="s">
        <v>1522</v>
      </c>
      <c r="G153" s="219"/>
      <c r="H153" s="222" t="s">
        <v>22</v>
      </c>
      <c r="I153" s="223"/>
      <c r="J153" s="219"/>
      <c r="K153" s="219"/>
      <c r="L153" s="224"/>
      <c r="M153" s="225"/>
      <c r="N153" s="226"/>
      <c r="O153" s="226"/>
      <c r="P153" s="226"/>
      <c r="Q153" s="226"/>
      <c r="R153" s="226"/>
      <c r="S153" s="226"/>
      <c r="T153" s="227"/>
      <c r="AT153" s="228" t="s">
        <v>158</v>
      </c>
      <c r="AU153" s="228" t="s">
        <v>85</v>
      </c>
      <c r="AV153" s="12" t="s">
        <v>24</v>
      </c>
      <c r="AW153" s="12" t="s">
        <v>39</v>
      </c>
      <c r="AX153" s="12" t="s">
        <v>76</v>
      </c>
      <c r="AY153" s="228" t="s">
        <v>146</v>
      </c>
    </row>
    <row r="154" spans="2:65" s="12" customFormat="1" ht="13.5">
      <c r="B154" s="218"/>
      <c r="C154" s="219"/>
      <c r="D154" s="215" t="s">
        <v>158</v>
      </c>
      <c r="E154" s="220" t="s">
        <v>22</v>
      </c>
      <c r="F154" s="221" t="s">
        <v>589</v>
      </c>
      <c r="G154" s="219"/>
      <c r="H154" s="222" t="s">
        <v>22</v>
      </c>
      <c r="I154" s="223"/>
      <c r="J154" s="219"/>
      <c r="K154" s="219"/>
      <c r="L154" s="224"/>
      <c r="M154" s="225"/>
      <c r="N154" s="226"/>
      <c r="O154" s="226"/>
      <c r="P154" s="226"/>
      <c r="Q154" s="226"/>
      <c r="R154" s="226"/>
      <c r="S154" s="226"/>
      <c r="T154" s="227"/>
      <c r="AT154" s="228" t="s">
        <v>158</v>
      </c>
      <c r="AU154" s="228" t="s">
        <v>85</v>
      </c>
      <c r="AV154" s="12" t="s">
        <v>24</v>
      </c>
      <c r="AW154" s="12" t="s">
        <v>39</v>
      </c>
      <c r="AX154" s="12" t="s">
        <v>76</v>
      </c>
      <c r="AY154" s="228" t="s">
        <v>146</v>
      </c>
    </row>
    <row r="155" spans="2:65" s="13" customFormat="1" ht="13.5">
      <c r="B155" s="229"/>
      <c r="C155" s="230"/>
      <c r="D155" s="215" t="s">
        <v>158</v>
      </c>
      <c r="E155" s="231" t="s">
        <v>22</v>
      </c>
      <c r="F155" s="232" t="s">
        <v>1525</v>
      </c>
      <c r="G155" s="230"/>
      <c r="H155" s="233">
        <v>147.6</v>
      </c>
      <c r="I155" s="234"/>
      <c r="J155" s="230"/>
      <c r="K155" s="230"/>
      <c r="L155" s="235"/>
      <c r="M155" s="236"/>
      <c r="N155" s="237"/>
      <c r="O155" s="237"/>
      <c r="P155" s="237"/>
      <c r="Q155" s="237"/>
      <c r="R155" s="237"/>
      <c r="S155" s="237"/>
      <c r="T155" s="238"/>
      <c r="AT155" s="239" t="s">
        <v>158</v>
      </c>
      <c r="AU155" s="239" t="s">
        <v>85</v>
      </c>
      <c r="AV155" s="13" t="s">
        <v>85</v>
      </c>
      <c r="AW155" s="13" t="s">
        <v>39</v>
      </c>
      <c r="AX155" s="13" t="s">
        <v>76</v>
      </c>
      <c r="AY155" s="239" t="s">
        <v>146</v>
      </c>
    </row>
    <row r="156" spans="2:65" s="14" customFormat="1" ht="13.5">
      <c r="B156" s="240"/>
      <c r="C156" s="241"/>
      <c r="D156" s="215" t="s">
        <v>158</v>
      </c>
      <c r="E156" s="273" t="s">
        <v>22</v>
      </c>
      <c r="F156" s="274" t="s">
        <v>162</v>
      </c>
      <c r="G156" s="241"/>
      <c r="H156" s="275">
        <v>147.6</v>
      </c>
      <c r="I156" s="246"/>
      <c r="J156" s="241"/>
      <c r="K156" s="241"/>
      <c r="L156" s="247"/>
      <c r="M156" s="248"/>
      <c r="N156" s="249"/>
      <c r="O156" s="249"/>
      <c r="P156" s="249"/>
      <c r="Q156" s="249"/>
      <c r="R156" s="249"/>
      <c r="S156" s="249"/>
      <c r="T156" s="250"/>
      <c r="AT156" s="251" t="s">
        <v>158</v>
      </c>
      <c r="AU156" s="251" t="s">
        <v>85</v>
      </c>
      <c r="AV156" s="14" t="s">
        <v>154</v>
      </c>
      <c r="AW156" s="14" t="s">
        <v>39</v>
      </c>
      <c r="AX156" s="14" t="s">
        <v>24</v>
      </c>
      <c r="AY156" s="251" t="s">
        <v>146</v>
      </c>
    </row>
    <row r="157" spans="2:65" s="11" customFormat="1" ht="29.85" customHeight="1">
      <c r="B157" s="186"/>
      <c r="C157" s="187"/>
      <c r="D157" s="200" t="s">
        <v>75</v>
      </c>
      <c r="E157" s="201" t="s">
        <v>574</v>
      </c>
      <c r="F157" s="201" t="s">
        <v>575</v>
      </c>
      <c r="G157" s="187"/>
      <c r="H157" s="187"/>
      <c r="I157" s="190"/>
      <c r="J157" s="202">
        <f>BK157</f>
        <v>0</v>
      </c>
      <c r="K157" s="187"/>
      <c r="L157" s="192"/>
      <c r="M157" s="193"/>
      <c r="N157" s="194"/>
      <c r="O157" s="194"/>
      <c r="P157" s="195">
        <f>SUM(P158:P179)</f>
        <v>0</v>
      </c>
      <c r="Q157" s="194"/>
      <c r="R157" s="195">
        <f>SUM(R158:R179)</f>
        <v>49.480279999999993</v>
      </c>
      <c r="S157" s="194"/>
      <c r="T157" s="196">
        <f>SUM(T158:T179)</f>
        <v>0</v>
      </c>
      <c r="AR157" s="197" t="s">
        <v>24</v>
      </c>
      <c r="AT157" s="198" t="s">
        <v>75</v>
      </c>
      <c r="AU157" s="198" t="s">
        <v>24</v>
      </c>
      <c r="AY157" s="197" t="s">
        <v>146</v>
      </c>
      <c r="BK157" s="199">
        <f>SUM(BK158:BK179)</f>
        <v>0</v>
      </c>
    </row>
    <row r="158" spans="2:65" s="1" customFormat="1" ht="44.25" customHeight="1">
      <c r="B158" s="42"/>
      <c r="C158" s="203" t="s">
        <v>211</v>
      </c>
      <c r="D158" s="203" t="s">
        <v>149</v>
      </c>
      <c r="E158" s="204" t="s">
        <v>1526</v>
      </c>
      <c r="F158" s="205" t="s">
        <v>1527</v>
      </c>
      <c r="G158" s="206" t="s">
        <v>244</v>
      </c>
      <c r="H158" s="207">
        <v>93</v>
      </c>
      <c r="I158" s="208"/>
      <c r="J158" s="209">
        <f>ROUND(I158*H158,2)</f>
        <v>0</v>
      </c>
      <c r="K158" s="205" t="s">
        <v>153</v>
      </c>
      <c r="L158" s="62"/>
      <c r="M158" s="210" t="s">
        <v>22</v>
      </c>
      <c r="N158" s="211" t="s">
        <v>47</v>
      </c>
      <c r="O158" s="43"/>
      <c r="P158" s="212">
        <f>O158*H158</f>
        <v>0</v>
      </c>
      <c r="Q158" s="212">
        <v>0.19536000000000001</v>
      </c>
      <c r="R158" s="212">
        <f>Q158*H158</f>
        <v>18.168479999999999</v>
      </c>
      <c r="S158" s="212">
        <v>0</v>
      </c>
      <c r="T158" s="213">
        <f>S158*H158</f>
        <v>0</v>
      </c>
      <c r="AR158" s="25" t="s">
        <v>154</v>
      </c>
      <c r="AT158" s="25" t="s">
        <v>149</v>
      </c>
      <c r="AU158" s="25" t="s">
        <v>85</v>
      </c>
      <c r="AY158" s="25" t="s">
        <v>146</v>
      </c>
      <c r="BE158" s="214">
        <f>IF(N158="základní",J158,0)</f>
        <v>0</v>
      </c>
      <c r="BF158" s="214">
        <f>IF(N158="snížená",J158,0)</f>
        <v>0</v>
      </c>
      <c r="BG158" s="214">
        <f>IF(N158="zákl. přenesená",J158,0)</f>
        <v>0</v>
      </c>
      <c r="BH158" s="214">
        <f>IF(N158="sníž. přenesená",J158,0)</f>
        <v>0</v>
      </c>
      <c r="BI158" s="214">
        <f>IF(N158="nulová",J158,0)</f>
        <v>0</v>
      </c>
      <c r="BJ158" s="25" t="s">
        <v>24</v>
      </c>
      <c r="BK158" s="214">
        <f>ROUND(I158*H158,2)</f>
        <v>0</v>
      </c>
      <c r="BL158" s="25" t="s">
        <v>154</v>
      </c>
      <c r="BM158" s="25" t="s">
        <v>1528</v>
      </c>
    </row>
    <row r="159" spans="2:65" s="1" customFormat="1" ht="148.5">
      <c r="B159" s="42"/>
      <c r="C159" s="64"/>
      <c r="D159" s="215" t="s">
        <v>156</v>
      </c>
      <c r="E159" s="64"/>
      <c r="F159" s="216" t="s">
        <v>580</v>
      </c>
      <c r="G159" s="64"/>
      <c r="H159" s="64"/>
      <c r="I159" s="173"/>
      <c r="J159" s="64"/>
      <c r="K159" s="64"/>
      <c r="L159" s="62"/>
      <c r="M159" s="217"/>
      <c r="N159" s="43"/>
      <c r="O159" s="43"/>
      <c r="P159" s="43"/>
      <c r="Q159" s="43"/>
      <c r="R159" s="43"/>
      <c r="S159" s="43"/>
      <c r="T159" s="79"/>
      <c r="AT159" s="25" t="s">
        <v>156</v>
      </c>
      <c r="AU159" s="25" t="s">
        <v>85</v>
      </c>
    </row>
    <row r="160" spans="2:65" s="12" customFormat="1" ht="13.5">
      <c r="B160" s="218"/>
      <c r="C160" s="219"/>
      <c r="D160" s="215" t="s">
        <v>158</v>
      </c>
      <c r="E160" s="220" t="s">
        <v>22</v>
      </c>
      <c r="F160" s="221" t="s">
        <v>491</v>
      </c>
      <c r="G160" s="219"/>
      <c r="H160" s="222" t="s">
        <v>22</v>
      </c>
      <c r="I160" s="223"/>
      <c r="J160" s="219"/>
      <c r="K160" s="219"/>
      <c r="L160" s="224"/>
      <c r="M160" s="225"/>
      <c r="N160" s="226"/>
      <c r="O160" s="226"/>
      <c r="P160" s="226"/>
      <c r="Q160" s="226"/>
      <c r="R160" s="226"/>
      <c r="S160" s="226"/>
      <c r="T160" s="227"/>
      <c r="AT160" s="228" t="s">
        <v>158</v>
      </c>
      <c r="AU160" s="228" t="s">
        <v>85</v>
      </c>
      <c r="AV160" s="12" t="s">
        <v>24</v>
      </c>
      <c r="AW160" s="12" t="s">
        <v>39</v>
      </c>
      <c r="AX160" s="12" t="s">
        <v>76</v>
      </c>
      <c r="AY160" s="228" t="s">
        <v>146</v>
      </c>
    </row>
    <row r="161" spans="2:65" s="12" customFormat="1" ht="13.5">
      <c r="B161" s="218"/>
      <c r="C161" s="219"/>
      <c r="D161" s="215" t="s">
        <v>158</v>
      </c>
      <c r="E161" s="220" t="s">
        <v>22</v>
      </c>
      <c r="F161" s="221" t="s">
        <v>1529</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2" customFormat="1" ht="13.5">
      <c r="B162" s="218"/>
      <c r="C162" s="219"/>
      <c r="D162" s="215" t="s">
        <v>158</v>
      </c>
      <c r="E162" s="220" t="s">
        <v>22</v>
      </c>
      <c r="F162" s="221" t="s">
        <v>1530</v>
      </c>
      <c r="G162" s="219"/>
      <c r="H162" s="222" t="s">
        <v>22</v>
      </c>
      <c r="I162" s="223"/>
      <c r="J162" s="219"/>
      <c r="K162" s="219"/>
      <c r="L162" s="224"/>
      <c r="M162" s="225"/>
      <c r="N162" s="226"/>
      <c r="O162" s="226"/>
      <c r="P162" s="226"/>
      <c r="Q162" s="226"/>
      <c r="R162" s="226"/>
      <c r="S162" s="226"/>
      <c r="T162" s="227"/>
      <c r="AT162" s="228" t="s">
        <v>158</v>
      </c>
      <c r="AU162" s="228" t="s">
        <v>85</v>
      </c>
      <c r="AV162" s="12" t="s">
        <v>24</v>
      </c>
      <c r="AW162" s="12" t="s">
        <v>39</v>
      </c>
      <c r="AX162" s="12" t="s">
        <v>76</v>
      </c>
      <c r="AY162" s="228" t="s">
        <v>146</v>
      </c>
    </row>
    <row r="163" spans="2:65" s="13" customFormat="1" ht="13.5">
      <c r="B163" s="229"/>
      <c r="C163" s="230"/>
      <c r="D163" s="215" t="s">
        <v>158</v>
      </c>
      <c r="E163" s="231" t="s">
        <v>22</v>
      </c>
      <c r="F163" s="232" t="s">
        <v>1531</v>
      </c>
      <c r="G163" s="230"/>
      <c r="H163" s="233">
        <v>93</v>
      </c>
      <c r="I163" s="234"/>
      <c r="J163" s="230"/>
      <c r="K163" s="230"/>
      <c r="L163" s="235"/>
      <c r="M163" s="236"/>
      <c r="N163" s="237"/>
      <c r="O163" s="237"/>
      <c r="P163" s="237"/>
      <c r="Q163" s="237"/>
      <c r="R163" s="237"/>
      <c r="S163" s="237"/>
      <c r="T163" s="238"/>
      <c r="AT163" s="239" t="s">
        <v>158</v>
      </c>
      <c r="AU163" s="239" t="s">
        <v>85</v>
      </c>
      <c r="AV163" s="13" t="s">
        <v>85</v>
      </c>
      <c r="AW163" s="13" t="s">
        <v>39</v>
      </c>
      <c r="AX163" s="13" t="s">
        <v>76</v>
      </c>
      <c r="AY163" s="239" t="s">
        <v>146</v>
      </c>
    </row>
    <row r="164" spans="2:65" s="14" customFormat="1" ht="13.5">
      <c r="B164" s="240"/>
      <c r="C164" s="241"/>
      <c r="D164" s="242" t="s">
        <v>158</v>
      </c>
      <c r="E164" s="243" t="s">
        <v>22</v>
      </c>
      <c r="F164" s="244" t="s">
        <v>162</v>
      </c>
      <c r="G164" s="241"/>
      <c r="H164" s="245">
        <v>93</v>
      </c>
      <c r="I164" s="246"/>
      <c r="J164" s="241"/>
      <c r="K164" s="241"/>
      <c r="L164" s="247"/>
      <c r="M164" s="248"/>
      <c r="N164" s="249"/>
      <c r="O164" s="249"/>
      <c r="P164" s="249"/>
      <c r="Q164" s="249"/>
      <c r="R164" s="249"/>
      <c r="S164" s="249"/>
      <c r="T164" s="250"/>
      <c r="AT164" s="251" t="s">
        <v>158</v>
      </c>
      <c r="AU164" s="251" t="s">
        <v>85</v>
      </c>
      <c r="AV164" s="14" t="s">
        <v>154</v>
      </c>
      <c r="AW164" s="14" t="s">
        <v>39</v>
      </c>
      <c r="AX164" s="14" t="s">
        <v>24</v>
      </c>
      <c r="AY164" s="251" t="s">
        <v>146</v>
      </c>
    </row>
    <row r="165" spans="2:65" s="1" customFormat="1" ht="22.5" customHeight="1">
      <c r="B165" s="42"/>
      <c r="C165" s="263" t="s">
        <v>215</v>
      </c>
      <c r="D165" s="263" t="s">
        <v>411</v>
      </c>
      <c r="E165" s="264" t="s">
        <v>1209</v>
      </c>
      <c r="F165" s="265" t="s">
        <v>1210</v>
      </c>
      <c r="G165" s="266" t="s">
        <v>264</v>
      </c>
      <c r="H165" s="267">
        <v>18.035</v>
      </c>
      <c r="I165" s="268"/>
      <c r="J165" s="269">
        <f>ROUND(I165*H165,2)</f>
        <v>0</v>
      </c>
      <c r="K165" s="265" t="s">
        <v>22</v>
      </c>
      <c r="L165" s="270"/>
      <c r="M165" s="271" t="s">
        <v>22</v>
      </c>
      <c r="N165" s="272" t="s">
        <v>47</v>
      </c>
      <c r="O165" s="43"/>
      <c r="P165" s="212">
        <f>O165*H165</f>
        <v>0</v>
      </c>
      <c r="Q165" s="212">
        <v>1</v>
      </c>
      <c r="R165" s="212">
        <f>Q165*H165</f>
        <v>18.035</v>
      </c>
      <c r="S165" s="212">
        <v>0</v>
      </c>
      <c r="T165" s="213">
        <f>S165*H165</f>
        <v>0</v>
      </c>
      <c r="AR165" s="25" t="s">
        <v>193</v>
      </c>
      <c r="AT165" s="25" t="s">
        <v>411</v>
      </c>
      <c r="AU165" s="25" t="s">
        <v>85</v>
      </c>
      <c r="AY165" s="25" t="s">
        <v>146</v>
      </c>
      <c r="BE165" s="214">
        <f>IF(N165="základní",J165,0)</f>
        <v>0</v>
      </c>
      <c r="BF165" s="214">
        <f>IF(N165="snížená",J165,0)</f>
        <v>0</v>
      </c>
      <c r="BG165" s="214">
        <f>IF(N165="zákl. přenesená",J165,0)</f>
        <v>0</v>
      </c>
      <c r="BH165" s="214">
        <f>IF(N165="sníž. přenesená",J165,0)</f>
        <v>0</v>
      </c>
      <c r="BI165" s="214">
        <f>IF(N165="nulová",J165,0)</f>
        <v>0</v>
      </c>
      <c r="BJ165" s="25" t="s">
        <v>24</v>
      </c>
      <c r="BK165" s="214">
        <f>ROUND(I165*H165,2)</f>
        <v>0</v>
      </c>
      <c r="BL165" s="25" t="s">
        <v>154</v>
      </c>
      <c r="BM165" s="25" t="s">
        <v>1532</v>
      </c>
    </row>
    <row r="166" spans="2:65" s="1" customFormat="1" ht="54">
      <c r="B166" s="42"/>
      <c r="C166" s="64"/>
      <c r="D166" s="215" t="s">
        <v>166</v>
      </c>
      <c r="E166" s="64"/>
      <c r="F166" s="216" t="s">
        <v>1533</v>
      </c>
      <c r="G166" s="64"/>
      <c r="H166" s="64"/>
      <c r="I166" s="173"/>
      <c r="J166" s="64"/>
      <c r="K166" s="64"/>
      <c r="L166" s="62"/>
      <c r="M166" s="217"/>
      <c r="N166" s="43"/>
      <c r="O166" s="43"/>
      <c r="P166" s="43"/>
      <c r="Q166" s="43"/>
      <c r="R166" s="43"/>
      <c r="S166" s="43"/>
      <c r="T166" s="79"/>
      <c r="AT166" s="25" t="s">
        <v>166</v>
      </c>
      <c r="AU166" s="25" t="s">
        <v>85</v>
      </c>
    </row>
    <row r="167" spans="2:65" s="12" customFormat="1" ht="13.5">
      <c r="B167" s="218"/>
      <c r="C167" s="219"/>
      <c r="D167" s="215" t="s">
        <v>158</v>
      </c>
      <c r="E167" s="220" t="s">
        <v>22</v>
      </c>
      <c r="F167" s="221" t="s">
        <v>1534</v>
      </c>
      <c r="G167" s="219"/>
      <c r="H167" s="222" t="s">
        <v>22</v>
      </c>
      <c r="I167" s="223"/>
      <c r="J167" s="219"/>
      <c r="K167" s="219"/>
      <c r="L167" s="224"/>
      <c r="M167" s="225"/>
      <c r="N167" s="226"/>
      <c r="O167" s="226"/>
      <c r="P167" s="226"/>
      <c r="Q167" s="226"/>
      <c r="R167" s="226"/>
      <c r="S167" s="226"/>
      <c r="T167" s="227"/>
      <c r="AT167" s="228" t="s">
        <v>158</v>
      </c>
      <c r="AU167" s="228" t="s">
        <v>85</v>
      </c>
      <c r="AV167" s="12" t="s">
        <v>24</v>
      </c>
      <c r="AW167" s="12" t="s">
        <v>39</v>
      </c>
      <c r="AX167" s="12" t="s">
        <v>76</v>
      </c>
      <c r="AY167" s="228" t="s">
        <v>146</v>
      </c>
    </row>
    <row r="168" spans="2:65" s="13" customFormat="1" ht="13.5">
      <c r="B168" s="229"/>
      <c r="C168" s="230"/>
      <c r="D168" s="242" t="s">
        <v>158</v>
      </c>
      <c r="E168" s="252" t="s">
        <v>22</v>
      </c>
      <c r="F168" s="253" t="s">
        <v>1535</v>
      </c>
      <c r="G168" s="230"/>
      <c r="H168" s="254">
        <v>18.035</v>
      </c>
      <c r="I168" s="234"/>
      <c r="J168" s="230"/>
      <c r="K168" s="230"/>
      <c r="L168" s="235"/>
      <c r="M168" s="236"/>
      <c r="N168" s="237"/>
      <c r="O168" s="237"/>
      <c r="P168" s="237"/>
      <c r="Q168" s="237"/>
      <c r="R168" s="237"/>
      <c r="S168" s="237"/>
      <c r="T168" s="238"/>
      <c r="AT168" s="239" t="s">
        <v>158</v>
      </c>
      <c r="AU168" s="239" t="s">
        <v>85</v>
      </c>
      <c r="AV168" s="13" t="s">
        <v>85</v>
      </c>
      <c r="AW168" s="13" t="s">
        <v>39</v>
      </c>
      <c r="AX168" s="13" t="s">
        <v>24</v>
      </c>
      <c r="AY168" s="239" t="s">
        <v>146</v>
      </c>
    </row>
    <row r="169" spans="2:65" s="1" customFormat="1" ht="44.25" customHeight="1">
      <c r="B169" s="42"/>
      <c r="C169" s="203" t="s">
        <v>220</v>
      </c>
      <c r="D169" s="203" t="s">
        <v>149</v>
      </c>
      <c r="E169" s="204" t="s">
        <v>1401</v>
      </c>
      <c r="F169" s="205" t="s">
        <v>1402</v>
      </c>
      <c r="G169" s="206" t="s">
        <v>244</v>
      </c>
      <c r="H169" s="207">
        <v>30</v>
      </c>
      <c r="I169" s="208"/>
      <c r="J169" s="209">
        <f>ROUND(I169*H169,2)</f>
        <v>0</v>
      </c>
      <c r="K169" s="205" t="s">
        <v>153</v>
      </c>
      <c r="L169" s="62"/>
      <c r="M169" s="210" t="s">
        <v>22</v>
      </c>
      <c r="N169" s="211" t="s">
        <v>47</v>
      </c>
      <c r="O169" s="43"/>
      <c r="P169" s="212">
        <f>O169*H169</f>
        <v>0</v>
      </c>
      <c r="Q169" s="212">
        <v>0.19536000000000001</v>
      </c>
      <c r="R169" s="212">
        <f>Q169*H169</f>
        <v>5.8608000000000002</v>
      </c>
      <c r="S169" s="212">
        <v>0</v>
      </c>
      <c r="T169" s="213">
        <f>S169*H169</f>
        <v>0</v>
      </c>
      <c r="AR169" s="25" t="s">
        <v>154</v>
      </c>
      <c r="AT169" s="25" t="s">
        <v>149</v>
      </c>
      <c r="AU169" s="25" t="s">
        <v>85</v>
      </c>
      <c r="AY169" s="25" t="s">
        <v>146</v>
      </c>
      <c r="BE169" s="214">
        <f>IF(N169="základní",J169,0)</f>
        <v>0</v>
      </c>
      <c r="BF169" s="214">
        <f>IF(N169="snížená",J169,0)</f>
        <v>0</v>
      </c>
      <c r="BG169" s="214">
        <f>IF(N169="zákl. přenesená",J169,0)</f>
        <v>0</v>
      </c>
      <c r="BH169" s="214">
        <f>IF(N169="sníž. přenesená",J169,0)</f>
        <v>0</v>
      </c>
      <c r="BI169" s="214">
        <f>IF(N169="nulová",J169,0)</f>
        <v>0</v>
      </c>
      <c r="BJ169" s="25" t="s">
        <v>24</v>
      </c>
      <c r="BK169" s="214">
        <f>ROUND(I169*H169,2)</f>
        <v>0</v>
      </c>
      <c r="BL169" s="25" t="s">
        <v>154</v>
      </c>
      <c r="BM169" s="25" t="s">
        <v>1536</v>
      </c>
    </row>
    <row r="170" spans="2:65" s="1" customFormat="1" ht="148.5">
      <c r="B170" s="42"/>
      <c r="C170" s="64"/>
      <c r="D170" s="215" t="s">
        <v>156</v>
      </c>
      <c r="E170" s="64"/>
      <c r="F170" s="216" t="s">
        <v>580</v>
      </c>
      <c r="G170" s="64"/>
      <c r="H170" s="64"/>
      <c r="I170" s="173"/>
      <c r="J170" s="64"/>
      <c r="K170" s="64"/>
      <c r="L170" s="62"/>
      <c r="M170" s="217"/>
      <c r="N170" s="43"/>
      <c r="O170" s="43"/>
      <c r="P170" s="43"/>
      <c r="Q170" s="43"/>
      <c r="R170" s="43"/>
      <c r="S170" s="43"/>
      <c r="T170" s="79"/>
      <c r="AT170" s="25" t="s">
        <v>156</v>
      </c>
      <c r="AU170" s="25" t="s">
        <v>85</v>
      </c>
    </row>
    <row r="171" spans="2:65" s="12" customFormat="1" ht="13.5">
      <c r="B171" s="218"/>
      <c r="C171" s="219"/>
      <c r="D171" s="215" t="s">
        <v>158</v>
      </c>
      <c r="E171" s="220" t="s">
        <v>22</v>
      </c>
      <c r="F171" s="221" t="s">
        <v>491</v>
      </c>
      <c r="G171" s="219"/>
      <c r="H171" s="222" t="s">
        <v>22</v>
      </c>
      <c r="I171" s="223"/>
      <c r="J171" s="219"/>
      <c r="K171" s="219"/>
      <c r="L171" s="224"/>
      <c r="M171" s="225"/>
      <c r="N171" s="226"/>
      <c r="O171" s="226"/>
      <c r="P171" s="226"/>
      <c r="Q171" s="226"/>
      <c r="R171" s="226"/>
      <c r="S171" s="226"/>
      <c r="T171" s="227"/>
      <c r="AT171" s="228" t="s">
        <v>158</v>
      </c>
      <c r="AU171" s="228" t="s">
        <v>85</v>
      </c>
      <c r="AV171" s="12" t="s">
        <v>24</v>
      </c>
      <c r="AW171" s="12" t="s">
        <v>39</v>
      </c>
      <c r="AX171" s="12" t="s">
        <v>76</v>
      </c>
      <c r="AY171" s="228" t="s">
        <v>146</v>
      </c>
    </row>
    <row r="172" spans="2:65" s="12" customFormat="1" ht="13.5">
      <c r="B172" s="218"/>
      <c r="C172" s="219"/>
      <c r="D172" s="215" t="s">
        <v>158</v>
      </c>
      <c r="E172" s="220" t="s">
        <v>22</v>
      </c>
      <c r="F172" s="221" t="s">
        <v>1537</v>
      </c>
      <c r="G172" s="219"/>
      <c r="H172" s="222" t="s">
        <v>22</v>
      </c>
      <c r="I172" s="223"/>
      <c r="J172" s="219"/>
      <c r="K172" s="219"/>
      <c r="L172" s="224"/>
      <c r="M172" s="225"/>
      <c r="N172" s="226"/>
      <c r="O172" s="226"/>
      <c r="P172" s="226"/>
      <c r="Q172" s="226"/>
      <c r="R172" s="226"/>
      <c r="S172" s="226"/>
      <c r="T172" s="227"/>
      <c r="AT172" s="228" t="s">
        <v>158</v>
      </c>
      <c r="AU172" s="228" t="s">
        <v>85</v>
      </c>
      <c r="AV172" s="12" t="s">
        <v>24</v>
      </c>
      <c r="AW172" s="12" t="s">
        <v>39</v>
      </c>
      <c r="AX172" s="12" t="s">
        <v>76</v>
      </c>
      <c r="AY172" s="228" t="s">
        <v>146</v>
      </c>
    </row>
    <row r="173" spans="2:65" s="12" customFormat="1" ht="13.5">
      <c r="B173" s="218"/>
      <c r="C173" s="219"/>
      <c r="D173" s="215" t="s">
        <v>158</v>
      </c>
      <c r="E173" s="220" t="s">
        <v>22</v>
      </c>
      <c r="F173" s="221" t="s">
        <v>1530</v>
      </c>
      <c r="G173" s="219"/>
      <c r="H173" s="222" t="s">
        <v>22</v>
      </c>
      <c r="I173" s="223"/>
      <c r="J173" s="219"/>
      <c r="K173" s="219"/>
      <c r="L173" s="224"/>
      <c r="M173" s="225"/>
      <c r="N173" s="226"/>
      <c r="O173" s="226"/>
      <c r="P173" s="226"/>
      <c r="Q173" s="226"/>
      <c r="R173" s="226"/>
      <c r="S173" s="226"/>
      <c r="T173" s="227"/>
      <c r="AT173" s="228" t="s">
        <v>158</v>
      </c>
      <c r="AU173" s="228" t="s">
        <v>85</v>
      </c>
      <c r="AV173" s="12" t="s">
        <v>24</v>
      </c>
      <c r="AW173" s="12" t="s">
        <v>39</v>
      </c>
      <c r="AX173" s="12" t="s">
        <v>76</v>
      </c>
      <c r="AY173" s="228" t="s">
        <v>146</v>
      </c>
    </row>
    <row r="174" spans="2:65" s="13" customFormat="1" ht="13.5">
      <c r="B174" s="229"/>
      <c r="C174" s="230"/>
      <c r="D174" s="215" t="s">
        <v>158</v>
      </c>
      <c r="E174" s="231" t="s">
        <v>22</v>
      </c>
      <c r="F174" s="232" t="s">
        <v>1538</v>
      </c>
      <c r="G174" s="230"/>
      <c r="H174" s="233">
        <v>30</v>
      </c>
      <c r="I174" s="234"/>
      <c r="J174" s="230"/>
      <c r="K174" s="230"/>
      <c r="L174" s="235"/>
      <c r="M174" s="236"/>
      <c r="N174" s="237"/>
      <c r="O174" s="237"/>
      <c r="P174" s="237"/>
      <c r="Q174" s="237"/>
      <c r="R174" s="237"/>
      <c r="S174" s="237"/>
      <c r="T174" s="238"/>
      <c r="AT174" s="239" t="s">
        <v>158</v>
      </c>
      <c r="AU174" s="239" t="s">
        <v>85</v>
      </c>
      <c r="AV174" s="13" t="s">
        <v>85</v>
      </c>
      <c r="AW174" s="13" t="s">
        <v>39</v>
      </c>
      <c r="AX174" s="13" t="s">
        <v>76</v>
      </c>
      <c r="AY174" s="239" t="s">
        <v>146</v>
      </c>
    </row>
    <row r="175" spans="2:65" s="14" customFormat="1" ht="13.5">
      <c r="B175" s="240"/>
      <c r="C175" s="241"/>
      <c r="D175" s="242" t="s">
        <v>158</v>
      </c>
      <c r="E175" s="243" t="s">
        <v>22</v>
      </c>
      <c r="F175" s="244" t="s">
        <v>162</v>
      </c>
      <c r="G175" s="241"/>
      <c r="H175" s="245">
        <v>30</v>
      </c>
      <c r="I175" s="246"/>
      <c r="J175" s="241"/>
      <c r="K175" s="241"/>
      <c r="L175" s="247"/>
      <c r="M175" s="248"/>
      <c r="N175" s="249"/>
      <c r="O175" s="249"/>
      <c r="P175" s="249"/>
      <c r="Q175" s="249"/>
      <c r="R175" s="249"/>
      <c r="S175" s="249"/>
      <c r="T175" s="250"/>
      <c r="AT175" s="251" t="s">
        <v>158</v>
      </c>
      <c r="AU175" s="251" t="s">
        <v>85</v>
      </c>
      <c r="AV175" s="14" t="s">
        <v>154</v>
      </c>
      <c r="AW175" s="14" t="s">
        <v>39</v>
      </c>
      <c r="AX175" s="14" t="s">
        <v>24</v>
      </c>
      <c r="AY175" s="251" t="s">
        <v>146</v>
      </c>
    </row>
    <row r="176" spans="2:65" s="1" customFormat="1" ht="22.5" customHeight="1">
      <c r="B176" s="42"/>
      <c r="C176" s="263" t="s">
        <v>10</v>
      </c>
      <c r="D176" s="263" t="s">
        <v>411</v>
      </c>
      <c r="E176" s="264" t="s">
        <v>585</v>
      </c>
      <c r="F176" s="265" t="s">
        <v>586</v>
      </c>
      <c r="G176" s="266" t="s">
        <v>264</v>
      </c>
      <c r="H176" s="267">
        <v>7.4160000000000004</v>
      </c>
      <c r="I176" s="268"/>
      <c r="J176" s="269">
        <f>ROUND(I176*H176,2)</f>
        <v>0</v>
      </c>
      <c r="K176" s="265" t="s">
        <v>22</v>
      </c>
      <c r="L176" s="270"/>
      <c r="M176" s="271" t="s">
        <v>22</v>
      </c>
      <c r="N176" s="272" t="s">
        <v>47</v>
      </c>
      <c r="O176" s="43"/>
      <c r="P176" s="212">
        <f>O176*H176</f>
        <v>0</v>
      </c>
      <c r="Q176" s="212">
        <v>1</v>
      </c>
      <c r="R176" s="212">
        <f>Q176*H176</f>
        <v>7.4160000000000004</v>
      </c>
      <c r="S176" s="212">
        <v>0</v>
      </c>
      <c r="T176" s="213">
        <f>S176*H176</f>
        <v>0</v>
      </c>
      <c r="AR176" s="25" t="s">
        <v>193</v>
      </c>
      <c r="AT176" s="25" t="s">
        <v>411</v>
      </c>
      <c r="AU176" s="25" t="s">
        <v>85</v>
      </c>
      <c r="AY176" s="25" t="s">
        <v>146</v>
      </c>
      <c r="BE176" s="214">
        <f>IF(N176="základní",J176,0)</f>
        <v>0</v>
      </c>
      <c r="BF176" s="214">
        <f>IF(N176="snížená",J176,0)</f>
        <v>0</v>
      </c>
      <c r="BG176" s="214">
        <f>IF(N176="zákl. přenesená",J176,0)</f>
        <v>0</v>
      </c>
      <c r="BH176" s="214">
        <f>IF(N176="sníž. přenesená",J176,0)</f>
        <v>0</v>
      </c>
      <c r="BI176" s="214">
        <f>IF(N176="nulová",J176,0)</f>
        <v>0</v>
      </c>
      <c r="BJ176" s="25" t="s">
        <v>24</v>
      </c>
      <c r="BK176" s="214">
        <f>ROUND(I176*H176,2)</f>
        <v>0</v>
      </c>
      <c r="BL176" s="25" t="s">
        <v>154</v>
      </c>
      <c r="BM176" s="25" t="s">
        <v>1539</v>
      </c>
    </row>
    <row r="177" spans="2:65" s="1" customFormat="1" ht="54">
      <c r="B177" s="42"/>
      <c r="C177" s="64"/>
      <c r="D177" s="215" t="s">
        <v>166</v>
      </c>
      <c r="E177" s="64"/>
      <c r="F177" s="216" t="s">
        <v>588</v>
      </c>
      <c r="G177" s="64"/>
      <c r="H177" s="64"/>
      <c r="I177" s="173"/>
      <c r="J177" s="64"/>
      <c r="K177" s="64"/>
      <c r="L177" s="62"/>
      <c r="M177" s="217"/>
      <c r="N177" s="43"/>
      <c r="O177" s="43"/>
      <c r="P177" s="43"/>
      <c r="Q177" s="43"/>
      <c r="R177" s="43"/>
      <c r="S177" s="43"/>
      <c r="T177" s="79"/>
      <c r="AT177" s="25" t="s">
        <v>166</v>
      </c>
      <c r="AU177" s="25" t="s">
        <v>85</v>
      </c>
    </row>
    <row r="178" spans="2:65" s="12" customFormat="1" ht="13.5">
      <c r="B178" s="218"/>
      <c r="C178" s="219"/>
      <c r="D178" s="215" t="s">
        <v>158</v>
      </c>
      <c r="E178" s="220" t="s">
        <v>22</v>
      </c>
      <c r="F178" s="221" t="s">
        <v>589</v>
      </c>
      <c r="G178" s="219"/>
      <c r="H178" s="222" t="s">
        <v>22</v>
      </c>
      <c r="I178" s="223"/>
      <c r="J178" s="219"/>
      <c r="K178" s="219"/>
      <c r="L178" s="224"/>
      <c r="M178" s="225"/>
      <c r="N178" s="226"/>
      <c r="O178" s="226"/>
      <c r="P178" s="226"/>
      <c r="Q178" s="226"/>
      <c r="R178" s="226"/>
      <c r="S178" s="226"/>
      <c r="T178" s="227"/>
      <c r="AT178" s="228" t="s">
        <v>158</v>
      </c>
      <c r="AU178" s="228" t="s">
        <v>85</v>
      </c>
      <c r="AV178" s="12" t="s">
        <v>24</v>
      </c>
      <c r="AW178" s="12" t="s">
        <v>39</v>
      </c>
      <c r="AX178" s="12" t="s">
        <v>76</v>
      </c>
      <c r="AY178" s="228" t="s">
        <v>146</v>
      </c>
    </row>
    <row r="179" spans="2:65" s="13" customFormat="1" ht="13.5">
      <c r="B179" s="229"/>
      <c r="C179" s="230"/>
      <c r="D179" s="215" t="s">
        <v>158</v>
      </c>
      <c r="E179" s="231" t="s">
        <v>22</v>
      </c>
      <c r="F179" s="232" t="s">
        <v>1540</v>
      </c>
      <c r="G179" s="230"/>
      <c r="H179" s="233">
        <v>7.4160000000000004</v>
      </c>
      <c r="I179" s="234"/>
      <c r="J179" s="230"/>
      <c r="K179" s="230"/>
      <c r="L179" s="235"/>
      <c r="M179" s="236"/>
      <c r="N179" s="237"/>
      <c r="O179" s="237"/>
      <c r="P179" s="237"/>
      <c r="Q179" s="237"/>
      <c r="R179" s="237"/>
      <c r="S179" s="237"/>
      <c r="T179" s="238"/>
      <c r="AT179" s="239" t="s">
        <v>158</v>
      </c>
      <c r="AU179" s="239" t="s">
        <v>85</v>
      </c>
      <c r="AV179" s="13" t="s">
        <v>85</v>
      </c>
      <c r="AW179" s="13" t="s">
        <v>39</v>
      </c>
      <c r="AX179" s="13" t="s">
        <v>24</v>
      </c>
      <c r="AY179" s="239" t="s">
        <v>146</v>
      </c>
    </row>
    <row r="180" spans="2:65" s="11" customFormat="1" ht="29.85" customHeight="1">
      <c r="B180" s="186"/>
      <c r="C180" s="187"/>
      <c r="D180" s="200" t="s">
        <v>75</v>
      </c>
      <c r="E180" s="201" t="s">
        <v>147</v>
      </c>
      <c r="F180" s="201" t="s">
        <v>148</v>
      </c>
      <c r="G180" s="187"/>
      <c r="H180" s="187"/>
      <c r="I180" s="190"/>
      <c r="J180" s="202">
        <f>BK180</f>
        <v>0</v>
      </c>
      <c r="K180" s="187"/>
      <c r="L180" s="192"/>
      <c r="M180" s="193"/>
      <c r="N180" s="194"/>
      <c r="O180" s="194"/>
      <c r="P180" s="195">
        <f>SUM(P181:P185)</f>
        <v>0</v>
      </c>
      <c r="Q180" s="194"/>
      <c r="R180" s="195">
        <f>SUM(R181:R185)</f>
        <v>5.2767000000000001E-2</v>
      </c>
      <c r="S180" s="194"/>
      <c r="T180" s="196">
        <f>SUM(T181:T185)</f>
        <v>0</v>
      </c>
      <c r="AR180" s="197" t="s">
        <v>24</v>
      </c>
      <c r="AT180" s="198" t="s">
        <v>75</v>
      </c>
      <c r="AU180" s="198" t="s">
        <v>24</v>
      </c>
      <c r="AY180" s="197" t="s">
        <v>146</v>
      </c>
      <c r="BK180" s="199">
        <f>SUM(BK181:BK185)</f>
        <v>0</v>
      </c>
    </row>
    <row r="181" spans="2:65" s="1" customFormat="1" ht="22.5" customHeight="1">
      <c r="B181" s="42"/>
      <c r="C181" s="203" t="s">
        <v>229</v>
      </c>
      <c r="D181" s="203" t="s">
        <v>149</v>
      </c>
      <c r="E181" s="204" t="s">
        <v>823</v>
      </c>
      <c r="F181" s="205" t="s">
        <v>824</v>
      </c>
      <c r="G181" s="206" t="s">
        <v>244</v>
      </c>
      <c r="H181" s="207">
        <v>147.6</v>
      </c>
      <c r="I181" s="208"/>
      <c r="J181" s="209">
        <f>ROUND(I181*H181,2)</f>
        <v>0</v>
      </c>
      <c r="K181" s="205" t="s">
        <v>153</v>
      </c>
      <c r="L181" s="62"/>
      <c r="M181" s="210" t="s">
        <v>22</v>
      </c>
      <c r="N181" s="211" t="s">
        <v>47</v>
      </c>
      <c r="O181" s="43"/>
      <c r="P181" s="212">
        <f>O181*H181</f>
        <v>0</v>
      </c>
      <c r="Q181" s="212">
        <v>3.5750000000000002E-4</v>
      </c>
      <c r="R181" s="212">
        <f>Q181*H181</f>
        <v>5.2767000000000001E-2</v>
      </c>
      <c r="S181" s="212">
        <v>0</v>
      </c>
      <c r="T181" s="213">
        <f>S181*H181</f>
        <v>0</v>
      </c>
      <c r="AR181" s="25" t="s">
        <v>154</v>
      </c>
      <c r="AT181" s="25" t="s">
        <v>149</v>
      </c>
      <c r="AU181" s="25" t="s">
        <v>85</v>
      </c>
      <c r="AY181" s="25" t="s">
        <v>146</v>
      </c>
      <c r="BE181" s="214">
        <f>IF(N181="základní",J181,0)</f>
        <v>0</v>
      </c>
      <c r="BF181" s="214">
        <f>IF(N181="snížená",J181,0)</f>
        <v>0</v>
      </c>
      <c r="BG181" s="214">
        <f>IF(N181="zákl. přenesená",J181,0)</f>
        <v>0</v>
      </c>
      <c r="BH181" s="214">
        <f>IF(N181="sníž. přenesená",J181,0)</f>
        <v>0</v>
      </c>
      <c r="BI181" s="214">
        <f>IF(N181="nulová",J181,0)</f>
        <v>0</v>
      </c>
      <c r="BJ181" s="25" t="s">
        <v>24</v>
      </c>
      <c r="BK181" s="214">
        <f>ROUND(I181*H181,2)</f>
        <v>0</v>
      </c>
      <c r="BL181" s="25" t="s">
        <v>154</v>
      </c>
      <c r="BM181" s="25" t="s">
        <v>1541</v>
      </c>
    </row>
    <row r="182" spans="2:65" s="1" customFormat="1" ht="27">
      <c r="B182" s="42"/>
      <c r="C182" s="64"/>
      <c r="D182" s="215" t="s">
        <v>156</v>
      </c>
      <c r="E182" s="64"/>
      <c r="F182" s="216" t="s">
        <v>826</v>
      </c>
      <c r="G182" s="64"/>
      <c r="H182" s="64"/>
      <c r="I182" s="173"/>
      <c r="J182" s="64"/>
      <c r="K182" s="64"/>
      <c r="L182" s="62"/>
      <c r="M182" s="217"/>
      <c r="N182" s="43"/>
      <c r="O182" s="43"/>
      <c r="P182" s="43"/>
      <c r="Q182" s="43"/>
      <c r="R182" s="43"/>
      <c r="S182" s="43"/>
      <c r="T182" s="79"/>
      <c r="AT182" s="25" t="s">
        <v>156</v>
      </c>
      <c r="AU182" s="25" t="s">
        <v>85</v>
      </c>
    </row>
    <row r="183" spans="2:65" s="12" customFormat="1" ht="13.5">
      <c r="B183" s="218"/>
      <c r="C183" s="219"/>
      <c r="D183" s="215" t="s">
        <v>158</v>
      </c>
      <c r="E183" s="220" t="s">
        <v>22</v>
      </c>
      <c r="F183" s="221" t="s">
        <v>491</v>
      </c>
      <c r="G183" s="219"/>
      <c r="H183" s="222" t="s">
        <v>22</v>
      </c>
      <c r="I183" s="223"/>
      <c r="J183" s="219"/>
      <c r="K183" s="219"/>
      <c r="L183" s="224"/>
      <c r="M183" s="225"/>
      <c r="N183" s="226"/>
      <c r="O183" s="226"/>
      <c r="P183" s="226"/>
      <c r="Q183" s="226"/>
      <c r="R183" s="226"/>
      <c r="S183" s="226"/>
      <c r="T183" s="227"/>
      <c r="AT183" s="228" t="s">
        <v>158</v>
      </c>
      <c r="AU183" s="228" t="s">
        <v>85</v>
      </c>
      <c r="AV183" s="12" t="s">
        <v>24</v>
      </c>
      <c r="AW183" s="12" t="s">
        <v>39</v>
      </c>
      <c r="AX183" s="12" t="s">
        <v>76</v>
      </c>
      <c r="AY183" s="228" t="s">
        <v>146</v>
      </c>
    </row>
    <row r="184" spans="2:65" s="12" customFormat="1" ht="13.5">
      <c r="B184" s="218"/>
      <c r="C184" s="219"/>
      <c r="D184" s="215" t="s">
        <v>158</v>
      </c>
      <c r="E184" s="220" t="s">
        <v>22</v>
      </c>
      <c r="F184" s="221" t="s">
        <v>1522</v>
      </c>
      <c r="G184" s="219"/>
      <c r="H184" s="222" t="s">
        <v>22</v>
      </c>
      <c r="I184" s="223"/>
      <c r="J184" s="219"/>
      <c r="K184" s="219"/>
      <c r="L184" s="224"/>
      <c r="M184" s="225"/>
      <c r="N184" s="226"/>
      <c r="O184" s="226"/>
      <c r="P184" s="226"/>
      <c r="Q184" s="226"/>
      <c r="R184" s="226"/>
      <c r="S184" s="226"/>
      <c r="T184" s="227"/>
      <c r="AT184" s="228" t="s">
        <v>158</v>
      </c>
      <c r="AU184" s="228" t="s">
        <v>85</v>
      </c>
      <c r="AV184" s="12" t="s">
        <v>24</v>
      </c>
      <c r="AW184" s="12" t="s">
        <v>39</v>
      </c>
      <c r="AX184" s="12" t="s">
        <v>76</v>
      </c>
      <c r="AY184" s="228" t="s">
        <v>146</v>
      </c>
    </row>
    <row r="185" spans="2:65" s="13" customFormat="1" ht="13.5">
      <c r="B185" s="229"/>
      <c r="C185" s="230"/>
      <c r="D185" s="215" t="s">
        <v>158</v>
      </c>
      <c r="E185" s="231" t="s">
        <v>22</v>
      </c>
      <c r="F185" s="232" t="s">
        <v>1542</v>
      </c>
      <c r="G185" s="230"/>
      <c r="H185" s="233">
        <v>147.6</v>
      </c>
      <c r="I185" s="234"/>
      <c r="J185" s="230"/>
      <c r="K185" s="230"/>
      <c r="L185" s="235"/>
      <c r="M185" s="236"/>
      <c r="N185" s="237"/>
      <c r="O185" s="237"/>
      <c r="P185" s="237"/>
      <c r="Q185" s="237"/>
      <c r="R185" s="237"/>
      <c r="S185" s="237"/>
      <c r="T185" s="238"/>
      <c r="AT185" s="239" t="s">
        <v>158</v>
      </c>
      <c r="AU185" s="239" t="s">
        <v>85</v>
      </c>
      <c r="AV185" s="13" t="s">
        <v>85</v>
      </c>
      <c r="AW185" s="13" t="s">
        <v>39</v>
      </c>
      <c r="AX185" s="13" t="s">
        <v>24</v>
      </c>
      <c r="AY185" s="239" t="s">
        <v>146</v>
      </c>
    </row>
    <row r="186" spans="2:65" s="11" customFormat="1" ht="29.85" customHeight="1">
      <c r="B186" s="186"/>
      <c r="C186" s="187"/>
      <c r="D186" s="200" t="s">
        <v>75</v>
      </c>
      <c r="E186" s="201" t="s">
        <v>912</v>
      </c>
      <c r="F186" s="201" t="s">
        <v>1543</v>
      </c>
      <c r="G186" s="187"/>
      <c r="H186" s="187"/>
      <c r="I186" s="190"/>
      <c r="J186" s="202">
        <f>BK186</f>
        <v>0</v>
      </c>
      <c r="K186" s="187"/>
      <c r="L186" s="192"/>
      <c r="M186" s="193"/>
      <c r="N186" s="194"/>
      <c r="O186" s="194"/>
      <c r="P186" s="195">
        <f>SUM(P187:P193)</f>
        <v>0</v>
      </c>
      <c r="Q186" s="194"/>
      <c r="R186" s="195">
        <f>SUM(R187:R193)</f>
        <v>0</v>
      </c>
      <c r="S186" s="194"/>
      <c r="T186" s="196">
        <f>SUM(T187:T193)</f>
        <v>0</v>
      </c>
      <c r="AR186" s="197" t="s">
        <v>24</v>
      </c>
      <c r="AT186" s="198" t="s">
        <v>75</v>
      </c>
      <c r="AU186" s="198" t="s">
        <v>24</v>
      </c>
      <c r="AY186" s="197" t="s">
        <v>146</v>
      </c>
      <c r="BK186" s="199">
        <f>SUM(BK187:BK193)</f>
        <v>0</v>
      </c>
    </row>
    <row r="187" spans="2:65" s="1" customFormat="1" ht="57" customHeight="1">
      <c r="B187" s="42"/>
      <c r="C187" s="203" t="s">
        <v>233</v>
      </c>
      <c r="D187" s="203" t="s">
        <v>149</v>
      </c>
      <c r="E187" s="204" t="s">
        <v>1136</v>
      </c>
      <c r="F187" s="205" t="s">
        <v>1137</v>
      </c>
      <c r="G187" s="206" t="s">
        <v>244</v>
      </c>
      <c r="H187" s="207">
        <v>134</v>
      </c>
      <c r="I187" s="208"/>
      <c r="J187" s="209">
        <f>ROUND(I187*H187,2)</f>
        <v>0</v>
      </c>
      <c r="K187" s="205" t="s">
        <v>153</v>
      </c>
      <c r="L187" s="62"/>
      <c r="M187" s="210" t="s">
        <v>22</v>
      </c>
      <c r="N187" s="211" t="s">
        <v>47</v>
      </c>
      <c r="O187" s="43"/>
      <c r="P187" s="212">
        <f>O187*H187</f>
        <v>0</v>
      </c>
      <c r="Q187" s="212">
        <v>0</v>
      </c>
      <c r="R187" s="212">
        <f>Q187*H187</f>
        <v>0</v>
      </c>
      <c r="S187" s="212">
        <v>0</v>
      </c>
      <c r="T187" s="213">
        <f>S187*H187</f>
        <v>0</v>
      </c>
      <c r="AR187" s="25" t="s">
        <v>154</v>
      </c>
      <c r="AT187" s="25" t="s">
        <v>149</v>
      </c>
      <c r="AU187" s="25" t="s">
        <v>85</v>
      </c>
      <c r="AY187" s="25" t="s">
        <v>146</v>
      </c>
      <c r="BE187" s="214">
        <f>IF(N187="základní",J187,0)</f>
        <v>0</v>
      </c>
      <c r="BF187" s="214">
        <f>IF(N187="snížená",J187,0)</f>
        <v>0</v>
      </c>
      <c r="BG187" s="214">
        <f>IF(N187="zákl. přenesená",J187,0)</f>
        <v>0</v>
      </c>
      <c r="BH187" s="214">
        <f>IF(N187="sníž. přenesená",J187,0)</f>
        <v>0</v>
      </c>
      <c r="BI187" s="214">
        <f>IF(N187="nulová",J187,0)</f>
        <v>0</v>
      </c>
      <c r="BJ187" s="25" t="s">
        <v>24</v>
      </c>
      <c r="BK187" s="214">
        <f>ROUND(I187*H187,2)</f>
        <v>0</v>
      </c>
      <c r="BL187" s="25" t="s">
        <v>154</v>
      </c>
      <c r="BM187" s="25" t="s">
        <v>1544</v>
      </c>
    </row>
    <row r="188" spans="2:65" s="1" customFormat="1" ht="54">
      <c r="B188" s="42"/>
      <c r="C188" s="64"/>
      <c r="D188" s="215" t="s">
        <v>156</v>
      </c>
      <c r="E188" s="64"/>
      <c r="F188" s="216" t="s">
        <v>851</v>
      </c>
      <c r="G188" s="64"/>
      <c r="H188" s="64"/>
      <c r="I188" s="173"/>
      <c r="J188" s="64"/>
      <c r="K188" s="64"/>
      <c r="L188" s="62"/>
      <c r="M188" s="217"/>
      <c r="N188" s="43"/>
      <c r="O188" s="43"/>
      <c r="P188" s="43"/>
      <c r="Q188" s="43"/>
      <c r="R188" s="43"/>
      <c r="S188" s="43"/>
      <c r="T188" s="79"/>
      <c r="AT188" s="25" t="s">
        <v>156</v>
      </c>
      <c r="AU188" s="25" t="s">
        <v>85</v>
      </c>
    </row>
    <row r="189" spans="2:65" s="12" customFormat="1" ht="13.5">
      <c r="B189" s="218"/>
      <c r="C189" s="219"/>
      <c r="D189" s="215" t="s">
        <v>158</v>
      </c>
      <c r="E189" s="220" t="s">
        <v>22</v>
      </c>
      <c r="F189" s="221" t="s">
        <v>852</v>
      </c>
      <c r="G189" s="219"/>
      <c r="H189" s="222" t="s">
        <v>22</v>
      </c>
      <c r="I189" s="223"/>
      <c r="J189" s="219"/>
      <c r="K189" s="219"/>
      <c r="L189" s="224"/>
      <c r="M189" s="225"/>
      <c r="N189" s="226"/>
      <c r="O189" s="226"/>
      <c r="P189" s="226"/>
      <c r="Q189" s="226"/>
      <c r="R189" s="226"/>
      <c r="S189" s="226"/>
      <c r="T189" s="227"/>
      <c r="AT189" s="228" t="s">
        <v>158</v>
      </c>
      <c r="AU189" s="228" t="s">
        <v>85</v>
      </c>
      <c r="AV189" s="12" t="s">
        <v>24</v>
      </c>
      <c r="AW189" s="12" t="s">
        <v>39</v>
      </c>
      <c r="AX189" s="12" t="s">
        <v>76</v>
      </c>
      <c r="AY189" s="228" t="s">
        <v>146</v>
      </c>
    </row>
    <row r="190" spans="2:65" s="13" customFormat="1" ht="13.5">
      <c r="B190" s="229"/>
      <c r="C190" s="230"/>
      <c r="D190" s="215" t="s">
        <v>158</v>
      </c>
      <c r="E190" s="231" t="s">
        <v>22</v>
      </c>
      <c r="F190" s="232" t="s">
        <v>1545</v>
      </c>
      <c r="G190" s="230"/>
      <c r="H190" s="233">
        <v>57</v>
      </c>
      <c r="I190" s="234"/>
      <c r="J190" s="230"/>
      <c r="K190" s="230"/>
      <c r="L190" s="235"/>
      <c r="M190" s="236"/>
      <c r="N190" s="237"/>
      <c r="O190" s="237"/>
      <c r="P190" s="237"/>
      <c r="Q190" s="237"/>
      <c r="R190" s="237"/>
      <c r="S190" s="237"/>
      <c r="T190" s="238"/>
      <c r="AT190" s="239" t="s">
        <v>158</v>
      </c>
      <c r="AU190" s="239" t="s">
        <v>85</v>
      </c>
      <c r="AV190" s="13" t="s">
        <v>85</v>
      </c>
      <c r="AW190" s="13" t="s">
        <v>39</v>
      </c>
      <c r="AX190" s="13" t="s">
        <v>76</v>
      </c>
      <c r="AY190" s="239" t="s">
        <v>146</v>
      </c>
    </row>
    <row r="191" spans="2:65" s="12" customFormat="1" ht="13.5">
      <c r="B191" s="218"/>
      <c r="C191" s="219"/>
      <c r="D191" s="215" t="s">
        <v>158</v>
      </c>
      <c r="E191" s="220" t="s">
        <v>22</v>
      </c>
      <c r="F191" s="221" t="s">
        <v>852</v>
      </c>
      <c r="G191" s="219"/>
      <c r="H191" s="222" t="s">
        <v>22</v>
      </c>
      <c r="I191" s="223"/>
      <c r="J191" s="219"/>
      <c r="K191" s="219"/>
      <c r="L191" s="224"/>
      <c r="M191" s="225"/>
      <c r="N191" s="226"/>
      <c r="O191" s="226"/>
      <c r="P191" s="226"/>
      <c r="Q191" s="226"/>
      <c r="R191" s="226"/>
      <c r="S191" s="226"/>
      <c r="T191" s="227"/>
      <c r="AT191" s="228" t="s">
        <v>158</v>
      </c>
      <c r="AU191" s="228" t="s">
        <v>85</v>
      </c>
      <c r="AV191" s="12" t="s">
        <v>24</v>
      </c>
      <c r="AW191" s="12" t="s">
        <v>39</v>
      </c>
      <c r="AX191" s="12" t="s">
        <v>76</v>
      </c>
      <c r="AY191" s="228" t="s">
        <v>146</v>
      </c>
    </row>
    <row r="192" spans="2:65" s="13" customFormat="1" ht="13.5">
      <c r="B192" s="229"/>
      <c r="C192" s="230"/>
      <c r="D192" s="215" t="s">
        <v>158</v>
      </c>
      <c r="E192" s="231" t="s">
        <v>22</v>
      </c>
      <c r="F192" s="232" t="s">
        <v>1546</v>
      </c>
      <c r="G192" s="230"/>
      <c r="H192" s="233">
        <v>77</v>
      </c>
      <c r="I192" s="234"/>
      <c r="J192" s="230"/>
      <c r="K192" s="230"/>
      <c r="L192" s="235"/>
      <c r="M192" s="236"/>
      <c r="N192" s="237"/>
      <c r="O192" s="237"/>
      <c r="P192" s="237"/>
      <c r="Q192" s="237"/>
      <c r="R192" s="237"/>
      <c r="S192" s="237"/>
      <c r="T192" s="238"/>
      <c r="AT192" s="239" t="s">
        <v>158</v>
      </c>
      <c r="AU192" s="239" t="s">
        <v>85</v>
      </c>
      <c r="AV192" s="13" t="s">
        <v>85</v>
      </c>
      <c r="AW192" s="13" t="s">
        <v>39</v>
      </c>
      <c r="AX192" s="13" t="s">
        <v>76</v>
      </c>
      <c r="AY192" s="239" t="s">
        <v>146</v>
      </c>
    </row>
    <row r="193" spans="2:65" s="14" customFormat="1" ht="13.5">
      <c r="B193" s="240"/>
      <c r="C193" s="241"/>
      <c r="D193" s="215" t="s">
        <v>158</v>
      </c>
      <c r="E193" s="273" t="s">
        <v>22</v>
      </c>
      <c r="F193" s="274" t="s">
        <v>162</v>
      </c>
      <c r="G193" s="241"/>
      <c r="H193" s="275">
        <v>134</v>
      </c>
      <c r="I193" s="246"/>
      <c r="J193" s="241"/>
      <c r="K193" s="241"/>
      <c r="L193" s="247"/>
      <c r="M193" s="248"/>
      <c r="N193" s="249"/>
      <c r="O193" s="249"/>
      <c r="P193" s="249"/>
      <c r="Q193" s="249"/>
      <c r="R193" s="249"/>
      <c r="S193" s="249"/>
      <c r="T193" s="250"/>
      <c r="AT193" s="251" t="s">
        <v>158</v>
      </c>
      <c r="AU193" s="251" t="s">
        <v>85</v>
      </c>
      <c r="AV193" s="14" t="s">
        <v>154</v>
      </c>
      <c r="AW193" s="14" t="s">
        <v>39</v>
      </c>
      <c r="AX193" s="14" t="s">
        <v>24</v>
      </c>
      <c r="AY193" s="251" t="s">
        <v>146</v>
      </c>
    </row>
    <row r="194" spans="2:65" s="11" customFormat="1" ht="29.85" customHeight="1">
      <c r="B194" s="186"/>
      <c r="C194" s="187"/>
      <c r="D194" s="200" t="s">
        <v>75</v>
      </c>
      <c r="E194" s="201" t="s">
        <v>854</v>
      </c>
      <c r="F194" s="201" t="s">
        <v>855</v>
      </c>
      <c r="G194" s="187"/>
      <c r="H194" s="187"/>
      <c r="I194" s="190"/>
      <c r="J194" s="202">
        <f>BK194</f>
        <v>0</v>
      </c>
      <c r="K194" s="187"/>
      <c r="L194" s="192"/>
      <c r="M194" s="193"/>
      <c r="N194" s="194"/>
      <c r="O194" s="194"/>
      <c r="P194" s="195">
        <f>SUM(P195:P244)</f>
        <v>0</v>
      </c>
      <c r="Q194" s="194"/>
      <c r="R194" s="195">
        <f>SUM(R195:R244)</f>
        <v>0</v>
      </c>
      <c r="S194" s="194"/>
      <c r="T194" s="196">
        <f>SUM(T195:T244)</f>
        <v>0</v>
      </c>
      <c r="AR194" s="197" t="s">
        <v>24</v>
      </c>
      <c r="AT194" s="198" t="s">
        <v>75</v>
      </c>
      <c r="AU194" s="198" t="s">
        <v>24</v>
      </c>
      <c r="AY194" s="197" t="s">
        <v>146</v>
      </c>
      <c r="BK194" s="199">
        <f>SUM(BK195:BK244)</f>
        <v>0</v>
      </c>
    </row>
    <row r="195" spans="2:65" s="1" customFormat="1" ht="31.5" customHeight="1">
      <c r="B195" s="42"/>
      <c r="C195" s="203" t="s">
        <v>237</v>
      </c>
      <c r="D195" s="203" t="s">
        <v>149</v>
      </c>
      <c r="E195" s="204" t="s">
        <v>872</v>
      </c>
      <c r="F195" s="205" t="s">
        <v>873</v>
      </c>
      <c r="G195" s="206" t="s">
        <v>264</v>
      </c>
      <c r="H195" s="207">
        <v>10.72</v>
      </c>
      <c r="I195" s="208"/>
      <c r="J195" s="209">
        <f>ROUND(I195*H195,2)</f>
        <v>0</v>
      </c>
      <c r="K195" s="205" t="s">
        <v>153</v>
      </c>
      <c r="L195" s="62"/>
      <c r="M195" s="210" t="s">
        <v>22</v>
      </c>
      <c r="N195" s="211" t="s">
        <v>47</v>
      </c>
      <c r="O195" s="43"/>
      <c r="P195" s="212">
        <f>O195*H195</f>
        <v>0</v>
      </c>
      <c r="Q195" s="212">
        <v>0</v>
      </c>
      <c r="R195" s="212">
        <f>Q195*H195</f>
        <v>0</v>
      </c>
      <c r="S195" s="212">
        <v>0</v>
      </c>
      <c r="T195" s="213">
        <f>S195*H195</f>
        <v>0</v>
      </c>
      <c r="AR195" s="25" t="s">
        <v>154</v>
      </c>
      <c r="AT195" s="25" t="s">
        <v>149</v>
      </c>
      <c r="AU195" s="25" t="s">
        <v>85</v>
      </c>
      <c r="AY195" s="25" t="s">
        <v>146</v>
      </c>
      <c r="BE195" s="214">
        <f>IF(N195="základní",J195,0)</f>
        <v>0</v>
      </c>
      <c r="BF195" s="214">
        <f>IF(N195="snížená",J195,0)</f>
        <v>0</v>
      </c>
      <c r="BG195" s="214">
        <f>IF(N195="zákl. přenesená",J195,0)</f>
        <v>0</v>
      </c>
      <c r="BH195" s="214">
        <f>IF(N195="sníž. přenesená",J195,0)</f>
        <v>0</v>
      </c>
      <c r="BI195" s="214">
        <f>IF(N195="nulová",J195,0)</f>
        <v>0</v>
      </c>
      <c r="BJ195" s="25" t="s">
        <v>24</v>
      </c>
      <c r="BK195" s="214">
        <f>ROUND(I195*H195,2)</f>
        <v>0</v>
      </c>
      <c r="BL195" s="25" t="s">
        <v>154</v>
      </c>
      <c r="BM195" s="25" t="s">
        <v>1547</v>
      </c>
    </row>
    <row r="196" spans="2:65" s="1" customFormat="1" ht="94.5">
      <c r="B196" s="42"/>
      <c r="C196" s="64"/>
      <c r="D196" s="215" t="s">
        <v>156</v>
      </c>
      <c r="E196" s="64"/>
      <c r="F196" s="216" t="s">
        <v>875</v>
      </c>
      <c r="G196" s="64"/>
      <c r="H196" s="64"/>
      <c r="I196" s="173"/>
      <c r="J196" s="64"/>
      <c r="K196" s="64"/>
      <c r="L196" s="62"/>
      <c r="M196" s="217"/>
      <c r="N196" s="43"/>
      <c r="O196" s="43"/>
      <c r="P196" s="43"/>
      <c r="Q196" s="43"/>
      <c r="R196" s="43"/>
      <c r="S196" s="43"/>
      <c r="T196" s="79"/>
      <c r="AT196" s="25" t="s">
        <v>156</v>
      </c>
      <c r="AU196" s="25" t="s">
        <v>85</v>
      </c>
    </row>
    <row r="197" spans="2:65" s="12" customFormat="1" ht="13.5">
      <c r="B197" s="218"/>
      <c r="C197" s="219"/>
      <c r="D197" s="215" t="s">
        <v>158</v>
      </c>
      <c r="E197" s="220" t="s">
        <v>22</v>
      </c>
      <c r="F197" s="221" t="s">
        <v>876</v>
      </c>
      <c r="G197" s="219"/>
      <c r="H197" s="222" t="s">
        <v>22</v>
      </c>
      <c r="I197" s="223"/>
      <c r="J197" s="219"/>
      <c r="K197" s="219"/>
      <c r="L197" s="224"/>
      <c r="M197" s="225"/>
      <c r="N197" s="226"/>
      <c r="O197" s="226"/>
      <c r="P197" s="226"/>
      <c r="Q197" s="226"/>
      <c r="R197" s="226"/>
      <c r="S197" s="226"/>
      <c r="T197" s="227"/>
      <c r="AT197" s="228" t="s">
        <v>158</v>
      </c>
      <c r="AU197" s="228" t="s">
        <v>85</v>
      </c>
      <c r="AV197" s="12" t="s">
        <v>24</v>
      </c>
      <c r="AW197" s="12" t="s">
        <v>39</v>
      </c>
      <c r="AX197" s="12" t="s">
        <v>76</v>
      </c>
      <c r="AY197" s="228" t="s">
        <v>146</v>
      </c>
    </row>
    <row r="198" spans="2:65" s="12" customFormat="1" ht="13.5">
      <c r="B198" s="218"/>
      <c r="C198" s="219"/>
      <c r="D198" s="215" t="s">
        <v>158</v>
      </c>
      <c r="E198" s="220" t="s">
        <v>22</v>
      </c>
      <c r="F198" s="221" t="s">
        <v>1548</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878</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3" customFormat="1" ht="13.5">
      <c r="B200" s="229"/>
      <c r="C200" s="230"/>
      <c r="D200" s="215" t="s">
        <v>158</v>
      </c>
      <c r="E200" s="231" t="s">
        <v>22</v>
      </c>
      <c r="F200" s="232" t="s">
        <v>1549</v>
      </c>
      <c r="G200" s="230"/>
      <c r="H200" s="233">
        <v>4.5599999999999996</v>
      </c>
      <c r="I200" s="234"/>
      <c r="J200" s="230"/>
      <c r="K200" s="230"/>
      <c r="L200" s="235"/>
      <c r="M200" s="236"/>
      <c r="N200" s="237"/>
      <c r="O200" s="237"/>
      <c r="P200" s="237"/>
      <c r="Q200" s="237"/>
      <c r="R200" s="237"/>
      <c r="S200" s="237"/>
      <c r="T200" s="238"/>
      <c r="AT200" s="239" t="s">
        <v>158</v>
      </c>
      <c r="AU200" s="239" t="s">
        <v>85</v>
      </c>
      <c r="AV200" s="13" t="s">
        <v>85</v>
      </c>
      <c r="AW200" s="13" t="s">
        <v>39</v>
      </c>
      <c r="AX200" s="13" t="s">
        <v>76</v>
      </c>
      <c r="AY200" s="239" t="s">
        <v>146</v>
      </c>
    </row>
    <row r="201" spans="2:65" s="12" customFormat="1" ht="13.5">
      <c r="B201" s="218"/>
      <c r="C201" s="219"/>
      <c r="D201" s="215" t="s">
        <v>158</v>
      </c>
      <c r="E201" s="220" t="s">
        <v>22</v>
      </c>
      <c r="F201" s="221" t="s">
        <v>894</v>
      </c>
      <c r="G201" s="219"/>
      <c r="H201" s="222" t="s">
        <v>22</v>
      </c>
      <c r="I201" s="223"/>
      <c r="J201" s="219"/>
      <c r="K201" s="219"/>
      <c r="L201" s="224"/>
      <c r="M201" s="225"/>
      <c r="N201" s="226"/>
      <c r="O201" s="226"/>
      <c r="P201" s="226"/>
      <c r="Q201" s="226"/>
      <c r="R201" s="226"/>
      <c r="S201" s="226"/>
      <c r="T201" s="227"/>
      <c r="AT201" s="228" t="s">
        <v>158</v>
      </c>
      <c r="AU201" s="228" t="s">
        <v>85</v>
      </c>
      <c r="AV201" s="12" t="s">
        <v>24</v>
      </c>
      <c r="AW201" s="12" t="s">
        <v>39</v>
      </c>
      <c r="AX201" s="12" t="s">
        <v>76</v>
      </c>
      <c r="AY201" s="228" t="s">
        <v>146</v>
      </c>
    </row>
    <row r="202" spans="2:65" s="12" customFormat="1" ht="13.5">
      <c r="B202" s="218"/>
      <c r="C202" s="219"/>
      <c r="D202" s="215" t="s">
        <v>158</v>
      </c>
      <c r="E202" s="220" t="s">
        <v>22</v>
      </c>
      <c r="F202" s="221" t="s">
        <v>877</v>
      </c>
      <c r="G202" s="219"/>
      <c r="H202" s="222" t="s">
        <v>22</v>
      </c>
      <c r="I202" s="223"/>
      <c r="J202" s="219"/>
      <c r="K202" s="219"/>
      <c r="L202" s="224"/>
      <c r="M202" s="225"/>
      <c r="N202" s="226"/>
      <c r="O202" s="226"/>
      <c r="P202" s="226"/>
      <c r="Q202" s="226"/>
      <c r="R202" s="226"/>
      <c r="S202" s="226"/>
      <c r="T202" s="227"/>
      <c r="AT202" s="228" t="s">
        <v>158</v>
      </c>
      <c r="AU202" s="228" t="s">
        <v>85</v>
      </c>
      <c r="AV202" s="12" t="s">
        <v>24</v>
      </c>
      <c r="AW202" s="12" t="s">
        <v>39</v>
      </c>
      <c r="AX202" s="12" t="s">
        <v>76</v>
      </c>
      <c r="AY202" s="228" t="s">
        <v>146</v>
      </c>
    </row>
    <row r="203" spans="2:65" s="12" customFormat="1" ht="13.5">
      <c r="B203" s="218"/>
      <c r="C203" s="219"/>
      <c r="D203" s="215" t="s">
        <v>158</v>
      </c>
      <c r="E203" s="220" t="s">
        <v>22</v>
      </c>
      <c r="F203" s="221" t="s">
        <v>878</v>
      </c>
      <c r="G203" s="219"/>
      <c r="H203" s="222" t="s">
        <v>22</v>
      </c>
      <c r="I203" s="223"/>
      <c r="J203" s="219"/>
      <c r="K203" s="219"/>
      <c r="L203" s="224"/>
      <c r="M203" s="225"/>
      <c r="N203" s="226"/>
      <c r="O203" s="226"/>
      <c r="P203" s="226"/>
      <c r="Q203" s="226"/>
      <c r="R203" s="226"/>
      <c r="S203" s="226"/>
      <c r="T203" s="227"/>
      <c r="AT203" s="228" t="s">
        <v>158</v>
      </c>
      <c r="AU203" s="228" t="s">
        <v>85</v>
      </c>
      <c r="AV203" s="12" t="s">
        <v>24</v>
      </c>
      <c r="AW203" s="12" t="s">
        <v>39</v>
      </c>
      <c r="AX203" s="12" t="s">
        <v>76</v>
      </c>
      <c r="AY203" s="228" t="s">
        <v>146</v>
      </c>
    </row>
    <row r="204" spans="2:65" s="13" customFormat="1" ht="13.5">
      <c r="B204" s="229"/>
      <c r="C204" s="230"/>
      <c r="D204" s="215" t="s">
        <v>158</v>
      </c>
      <c r="E204" s="231" t="s">
        <v>22</v>
      </c>
      <c r="F204" s="232" t="s">
        <v>1550</v>
      </c>
      <c r="G204" s="230"/>
      <c r="H204" s="233">
        <v>6.16</v>
      </c>
      <c r="I204" s="234"/>
      <c r="J204" s="230"/>
      <c r="K204" s="230"/>
      <c r="L204" s="235"/>
      <c r="M204" s="236"/>
      <c r="N204" s="237"/>
      <c r="O204" s="237"/>
      <c r="P204" s="237"/>
      <c r="Q204" s="237"/>
      <c r="R204" s="237"/>
      <c r="S204" s="237"/>
      <c r="T204" s="238"/>
      <c r="AT204" s="239" t="s">
        <v>158</v>
      </c>
      <c r="AU204" s="239" t="s">
        <v>85</v>
      </c>
      <c r="AV204" s="13" t="s">
        <v>85</v>
      </c>
      <c r="AW204" s="13" t="s">
        <v>39</v>
      </c>
      <c r="AX204" s="13" t="s">
        <v>76</v>
      </c>
      <c r="AY204" s="239" t="s">
        <v>146</v>
      </c>
    </row>
    <row r="205" spans="2:65" s="12" customFormat="1" ht="13.5">
      <c r="B205" s="218"/>
      <c r="C205" s="219"/>
      <c r="D205" s="215" t="s">
        <v>158</v>
      </c>
      <c r="E205" s="220" t="s">
        <v>22</v>
      </c>
      <c r="F205" s="221" t="s">
        <v>894</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4" customFormat="1" ht="13.5">
      <c r="B206" s="240"/>
      <c r="C206" s="241"/>
      <c r="D206" s="242" t="s">
        <v>158</v>
      </c>
      <c r="E206" s="243" t="s">
        <v>22</v>
      </c>
      <c r="F206" s="244" t="s">
        <v>162</v>
      </c>
      <c r="G206" s="241"/>
      <c r="H206" s="245">
        <v>10.72</v>
      </c>
      <c r="I206" s="246"/>
      <c r="J206" s="241"/>
      <c r="K206" s="241"/>
      <c r="L206" s="247"/>
      <c r="M206" s="248"/>
      <c r="N206" s="249"/>
      <c r="O206" s="249"/>
      <c r="P206" s="249"/>
      <c r="Q206" s="249"/>
      <c r="R206" s="249"/>
      <c r="S206" s="249"/>
      <c r="T206" s="250"/>
      <c r="AT206" s="251" t="s">
        <v>158</v>
      </c>
      <c r="AU206" s="251" t="s">
        <v>85</v>
      </c>
      <c r="AV206" s="14" t="s">
        <v>154</v>
      </c>
      <c r="AW206" s="14" t="s">
        <v>39</v>
      </c>
      <c r="AX206" s="14" t="s">
        <v>24</v>
      </c>
      <c r="AY206" s="251" t="s">
        <v>146</v>
      </c>
    </row>
    <row r="207" spans="2:65" s="1" customFormat="1" ht="31.5" customHeight="1">
      <c r="B207" s="42"/>
      <c r="C207" s="203" t="s">
        <v>241</v>
      </c>
      <c r="D207" s="203" t="s">
        <v>149</v>
      </c>
      <c r="E207" s="204" t="s">
        <v>881</v>
      </c>
      <c r="F207" s="205" t="s">
        <v>882</v>
      </c>
      <c r="G207" s="206" t="s">
        <v>264</v>
      </c>
      <c r="H207" s="207">
        <v>257.27999999999997</v>
      </c>
      <c r="I207" s="208"/>
      <c r="J207" s="209">
        <f>ROUND(I207*H207,2)</f>
        <v>0</v>
      </c>
      <c r="K207" s="205" t="s">
        <v>153</v>
      </c>
      <c r="L207" s="62"/>
      <c r="M207" s="210" t="s">
        <v>22</v>
      </c>
      <c r="N207" s="211" t="s">
        <v>47</v>
      </c>
      <c r="O207" s="43"/>
      <c r="P207" s="212">
        <f>O207*H207</f>
        <v>0</v>
      </c>
      <c r="Q207" s="212">
        <v>0</v>
      </c>
      <c r="R207" s="212">
        <f>Q207*H207</f>
        <v>0</v>
      </c>
      <c r="S207" s="212">
        <v>0</v>
      </c>
      <c r="T207" s="213">
        <f>S207*H207</f>
        <v>0</v>
      </c>
      <c r="AR207" s="25" t="s">
        <v>154</v>
      </c>
      <c r="AT207" s="25" t="s">
        <v>149</v>
      </c>
      <c r="AU207" s="25" t="s">
        <v>85</v>
      </c>
      <c r="AY207" s="25" t="s">
        <v>146</v>
      </c>
      <c r="BE207" s="214">
        <f>IF(N207="základní",J207,0)</f>
        <v>0</v>
      </c>
      <c r="BF207" s="214">
        <f>IF(N207="snížená",J207,0)</f>
        <v>0</v>
      </c>
      <c r="BG207" s="214">
        <f>IF(N207="zákl. přenesená",J207,0)</f>
        <v>0</v>
      </c>
      <c r="BH207" s="214">
        <f>IF(N207="sníž. přenesená",J207,0)</f>
        <v>0</v>
      </c>
      <c r="BI207" s="214">
        <f>IF(N207="nulová",J207,0)</f>
        <v>0</v>
      </c>
      <c r="BJ207" s="25" t="s">
        <v>24</v>
      </c>
      <c r="BK207" s="214">
        <f>ROUND(I207*H207,2)</f>
        <v>0</v>
      </c>
      <c r="BL207" s="25" t="s">
        <v>154</v>
      </c>
      <c r="BM207" s="25" t="s">
        <v>1551</v>
      </c>
    </row>
    <row r="208" spans="2:65" s="1" customFormat="1" ht="94.5">
      <c r="B208" s="42"/>
      <c r="C208" s="64"/>
      <c r="D208" s="215" t="s">
        <v>156</v>
      </c>
      <c r="E208" s="64"/>
      <c r="F208" s="216" t="s">
        <v>875</v>
      </c>
      <c r="G208" s="64"/>
      <c r="H208" s="64"/>
      <c r="I208" s="173"/>
      <c r="J208" s="64"/>
      <c r="K208" s="64"/>
      <c r="L208" s="62"/>
      <c r="M208" s="217"/>
      <c r="N208" s="43"/>
      <c r="O208" s="43"/>
      <c r="P208" s="43"/>
      <c r="Q208" s="43"/>
      <c r="R208" s="43"/>
      <c r="S208" s="43"/>
      <c r="T208" s="79"/>
      <c r="AT208" s="25" t="s">
        <v>156</v>
      </c>
      <c r="AU208" s="25" t="s">
        <v>85</v>
      </c>
    </row>
    <row r="209" spans="2:65" s="12" customFormat="1" ht="13.5">
      <c r="B209" s="218"/>
      <c r="C209" s="219"/>
      <c r="D209" s="215" t="s">
        <v>158</v>
      </c>
      <c r="E209" s="220" t="s">
        <v>22</v>
      </c>
      <c r="F209" s="221" t="s">
        <v>884</v>
      </c>
      <c r="G209" s="219"/>
      <c r="H209" s="222" t="s">
        <v>22</v>
      </c>
      <c r="I209" s="223"/>
      <c r="J209" s="219"/>
      <c r="K209" s="219"/>
      <c r="L209" s="224"/>
      <c r="M209" s="225"/>
      <c r="N209" s="226"/>
      <c r="O209" s="226"/>
      <c r="P209" s="226"/>
      <c r="Q209" s="226"/>
      <c r="R209" s="226"/>
      <c r="S209" s="226"/>
      <c r="T209" s="227"/>
      <c r="AT209" s="228" t="s">
        <v>158</v>
      </c>
      <c r="AU209" s="228" t="s">
        <v>85</v>
      </c>
      <c r="AV209" s="12" t="s">
        <v>24</v>
      </c>
      <c r="AW209" s="12" t="s">
        <v>39</v>
      </c>
      <c r="AX209" s="12" t="s">
        <v>76</v>
      </c>
      <c r="AY209" s="228" t="s">
        <v>146</v>
      </c>
    </row>
    <row r="210" spans="2:65" s="12" customFormat="1" ht="13.5">
      <c r="B210" s="218"/>
      <c r="C210" s="219"/>
      <c r="D210" s="215" t="s">
        <v>158</v>
      </c>
      <c r="E210" s="220" t="s">
        <v>22</v>
      </c>
      <c r="F210" s="221" t="s">
        <v>876</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3" customFormat="1" ht="13.5">
      <c r="B211" s="229"/>
      <c r="C211" s="230"/>
      <c r="D211" s="242" t="s">
        <v>158</v>
      </c>
      <c r="E211" s="252" t="s">
        <v>22</v>
      </c>
      <c r="F211" s="253" t="s">
        <v>1552</v>
      </c>
      <c r="G211" s="230"/>
      <c r="H211" s="254">
        <v>257.27999999999997</v>
      </c>
      <c r="I211" s="234"/>
      <c r="J211" s="230"/>
      <c r="K211" s="230"/>
      <c r="L211" s="235"/>
      <c r="M211" s="236"/>
      <c r="N211" s="237"/>
      <c r="O211" s="237"/>
      <c r="P211" s="237"/>
      <c r="Q211" s="237"/>
      <c r="R211" s="237"/>
      <c r="S211" s="237"/>
      <c r="T211" s="238"/>
      <c r="AT211" s="239" t="s">
        <v>158</v>
      </c>
      <c r="AU211" s="239" t="s">
        <v>85</v>
      </c>
      <c r="AV211" s="13" t="s">
        <v>85</v>
      </c>
      <c r="AW211" s="13" t="s">
        <v>39</v>
      </c>
      <c r="AX211" s="13" t="s">
        <v>24</v>
      </c>
      <c r="AY211" s="239" t="s">
        <v>146</v>
      </c>
    </row>
    <row r="212" spans="2:65" s="1" customFormat="1" ht="31.5" customHeight="1">
      <c r="B212" s="42"/>
      <c r="C212" s="203" t="s">
        <v>249</v>
      </c>
      <c r="D212" s="203" t="s">
        <v>149</v>
      </c>
      <c r="E212" s="204" t="s">
        <v>887</v>
      </c>
      <c r="F212" s="205" t="s">
        <v>888</v>
      </c>
      <c r="G212" s="206" t="s">
        <v>264</v>
      </c>
      <c r="H212" s="207">
        <v>32.159999999999997</v>
      </c>
      <c r="I212" s="208"/>
      <c r="J212" s="209">
        <f>ROUND(I212*H212,2)</f>
        <v>0</v>
      </c>
      <c r="K212" s="205" t="s">
        <v>153</v>
      </c>
      <c r="L212" s="62"/>
      <c r="M212" s="210" t="s">
        <v>22</v>
      </c>
      <c r="N212" s="211" t="s">
        <v>47</v>
      </c>
      <c r="O212" s="43"/>
      <c r="P212" s="212">
        <f>O212*H212</f>
        <v>0</v>
      </c>
      <c r="Q212" s="212">
        <v>0</v>
      </c>
      <c r="R212" s="212">
        <f>Q212*H212</f>
        <v>0</v>
      </c>
      <c r="S212" s="212">
        <v>0</v>
      </c>
      <c r="T212" s="213">
        <f>S212*H212</f>
        <v>0</v>
      </c>
      <c r="AR212" s="25" t="s">
        <v>154</v>
      </c>
      <c r="AT212" s="25" t="s">
        <v>149</v>
      </c>
      <c r="AU212" s="25" t="s">
        <v>85</v>
      </c>
      <c r="AY212" s="25" t="s">
        <v>146</v>
      </c>
      <c r="BE212" s="214">
        <f>IF(N212="základní",J212,0)</f>
        <v>0</v>
      </c>
      <c r="BF212" s="214">
        <f>IF(N212="snížená",J212,0)</f>
        <v>0</v>
      </c>
      <c r="BG212" s="214">
        <f>IF(N212="zákl. přenesená",J212,0)</f>
        <v>0</v>
      </c>
      <c r="BH212" s="214">
        <f>IF(N212="sníž. přenesená",J212,0)</f>
        <v>0</v>
      </c>
      <c r="BI212" s="214">
        <f>IF(N212="nulová",J212,0)</f>
        <v>0</v>
      </c>
      <c r="BJ212" s="25" t="s">
        <v>24</v>
      </c>
      <c r="BK212" s="214">
        <f>ROUND(I212*H212,2)</f>
        <v>0</v>
      </c>
      <c r="BL212" s="25" t="s">
        <v>154</v>
      </c>
      <c r="BM212" s="25" t="s">
        <v>1553</v>
      </c>
    </row>
    <row r="213" spans="2:65" s="1" customFormat="1" ht="94.5">
      <c r="B213" s="42"/>
      <c r="C213" s="64"/>
      <c r="D213" s="215" t="s">
        <v>156</v>
      </c>
      <c r="E213" s="64"/>
      <c r="F213" s="216" t="s">
        <v>875</v>
      </c>
      <c r="G213" s="64"/>
      <c r="H213" s="64"/>
      <c r="I213" s="173"/>
      <c r="J213" s="64"/>
      <c r="K213" s="64"/>
      <c r="L213" s="62"/>
      <c r="M213" s="217"/>
      <c r="N213" s="43"/>
      <c r="O213" s="43"/>
      <c r="P213" s="43"/>
      <c r="Q213" s="43"/>
      <c r="R213" s="43"/>
      <c r="S213" s="43"/>
      <c r="T213" s="79"/>
      <c r="AT213" s="25" t="s">
        <v>156</v>
      </c>
      <c r="AU213" s="25" t="s">
        <v>85</v>
      </c>
    </row>
    <row r="214" spans="2:65" s="12" customFormat="1" ht="13.5">
      <c r="B214" s="218"/>
      <c r="C214" s="219"/>
      <c r="D214" s="215" t="s">
        <v>158</v>
      </c>
      <c r="E214" s="220" t="s">
        <v>22</v>
      </c>
      <c r="F214" s="221" t="s">
        <v>890</v>
      </c>
      <c r="G214" s="219"/>
      <c r="H214" s="222" t="s">
        <v>22</v>
      </c>
      <c r="I214" s="223"/>
      <c r="J214" s="219"/>
      <c r="K214" s="219"/>
      <c r="L214" s="224"/>
      <c r="M214" s="225"/>
      <c r="N214" s="226"/>
      <c r="O214" s="226"/>
      <c r="P214" s="226"/>
      <c r="Q214" s="226"/>
      <c r="R214" s="226"/>
      <c r="S214" s="226"/>
      <c r="T214" s="227"/>
      <c r="AT214" s="228" t="s">
        <v>158</v>
      </c>
      <c r="AU214" s="228" t="s">
        <v>85</v>
      </c>
      <c r="AV214" s="12" t="s">
        <v>24</v>
      </c>
      <c r="AW214" s="12" t="s">
        <v>39</v>
      </c>
      <c r="AX214" s="12" t="s">
        <v>76</v>
      </c>
      <c r="AY214" s="228" t="s">
        <v>146</v>
      </c>
    </row>
    <row r="215" spans="2:65" s="12" customFormat="1" ht="13.5">
      <c r="B215" s="218"/>
      <c r="C215" s="219"/>
      <c r="D215" s="215" t="s">
        <v>158</v>
      </c>
      <c r="E215" s="220" t="s">
        <v>22</v>
      </c>
      <c r="F215" s="221" t="s">
        <v>1548</v>
      </c>
      <c r="G215" s="219"/>
      <c r="H215" s="222" t="s">
        <v>22</v>
      </c>
      <c r="I215" s="223"/>
      <c r="J215" s="219"/>
      <c r="K215" s="219"/>
      <c r="L215" s="224"/>
      <c r="M215" s="225"/>
      <c r="N215" s="226"/>
      <c r="O215" s="226"/>
      <c r="P215" s="226"/>
      <c r="Q215" s="226"/>
      <c r="R215" s="226"/>
      <c r="S215" s="226"/>
      <c r="T215" s="227"/>
      <c r="AT215" s="228" t="s">
        <v>158</v>
      </c>
      <c r="AU215" s="228" t="s">
        <v>85</v>
      </c>
      <c r="AV215" s="12" t="s">
        <v>24</v>
      </c>
      <c r="AW215" s="12" t="s">
        <v>39</v>
      </c>
      <c r="AX215" s="12" t="s">
        <v>76</v>
      </c>
      <c r="AY215" s="228" t="s">
        <v>146</v>
      </c>
    </row>
    <row r="216" spans="2:65" s="13" customFormat="1" ht="13.5">
      <c r="B216" s="229"/>
      <c r="C216" s="230"/>
      <c r="D216" s="215" t="s">
        <v>158</v>
      </c>
      <c r="E216" s="231" t="s">
        <v>22</v>
      </c>
      <c r="F216" s="232" t="s">
        <v>1554</v>
      </c>
      <c r="G216" s="230"/>
      <c r="H216" s="233">
        <v>18.239999999999998</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2" customFormat="1" ht="13.5">
      <c r="B217" s="218"/>
      <c r="C217" s="219"/>
      <c r="D217" s="215" t="s">
        <v>158</v>
      </c>
      <c r="E217" s="220" t="s">
        <v>22</v>
      </c>
      <c r="F217" s="221" t="s">
        <v>1469</v>
      </c>
      <c r="G217" s="219"/>
      <c r="H217" s="222" t="s">
        <v>22</v>
      </c>
      <c r="I217" s="223"/>
      <c r="J217" s="219"/>
      <c r="K217" s="219"/>
      <c r="L217" s="224"/>
      <c r="M217" s="225"/>
      <c r="N217" s="226"/>
      <c r="O217" s="226"/>
      <c r="P217" s="226"/>
      <c r="Q217" s="226"/>
      <c r="R217" s="226"/>
      <c r="S217" s="226"/>
      <c r="T217" s="227"/>
      <c r="AT217" s="228" t="s">
        <v>158</v>
      </c>
      <c r="AU217" s="228" t="s">
        <v>85</v>
      </c>
      <c r="AV217" s="12" t="s">
        <v>24</v>
      </c>
      <c r="AW217" s="12" t="s">
        <v>39</v>
      </c>
      <c r="AX217" s="12" t="s">
        <v>76</v>
      </c>
      <c r="AY217" s="228" t="s">
        <v>146</v>
      </c>
    </row>
    <row r="218" spans="2:65" s="13" customFormat="1" ht="13.5">
      <c r="B218" s="229"/>
      <c r="C218" s="230"/>
      <c r="D218" s="215" t="s">
        <v>158</v>
      </c>
      <c r="E218" s="231" t="s">
        <v>22</v>
      </c>
      <c r="F218" s="232" t="s">
        <v>1555</v>
      </c>
      <c r="G218" s="230"/>
      <c r="H218" s="233">
        <v>24.64</v>
      </c>
      <c r="I218" s="234"/>
      <c r="J218" s="230"/>
      <c r="K218" s="230"/>
      <c r="L218" s="235"/>
      <c r="M218" s="236"/>
      <c r="N218" s="237"/>
      <c r="O218" s="237"/>
      <c r="P218" s="237"/>
      <c r="Q218" s="237"/>
      <c r="R218" s="237"/>
      <c r="S218" s="237"/>
      <c r="T218" s="238"/>
      <c r="AT218" s="239" t="s">
        <v>158</v>
      </c>
      <c r="AU218" s="239" t="s">
        <v>85</v>
      </c>
      <c r="AV218" s="13" t="s">
        <v>85</v>
      </c>
      <c r="AW218" s="13" t="s">
        <v>39</v>
      </c>
      <c r="AX218" s="13" t="s">
        <v>76</v>
      </c>
      <c r="AY218" s="239" t="s">
        <v>146</v>
      </c>
    </row>
    <row r="219" spans="2:65" s="12" customFormat="1" ht="13.5">
      <c r="B219" s="218"/>
      <c r="C219" s="219"/>
      <c r="D219" s="215" t="s">
        <v>158</v>
      </c>
      <c r="E219" s="220" t="s">
        <v>22</v>
      </c>
      <c r="F219" s="221" t="s">
        <v>892</v>
      </c>
      <c r="G219" s="219"/>
      <c r="H219" s="222" t="s">
        <v>22</v>
      </c>
      <c r="I219" s="223"/>
      <c r="J219" s="219"/>
      <c r="K219" s="219"/>
      <c r="L219" s="224"/>
      <c r="M219" s="225"/>
      <c r="N219" s="226"/>
      <c r="O219" s="226"/>
      <c r="P219" s="226"/>
      <c r="Q219" s="226"/>
      <c r="R219" s="226"/>
      <c r="S219" s="226"/>
      <c r="T219" s="227"/>
      <c r="AT219" s="228" t="s">
        <v>158</v>
      </c>
      <c r="AU219" s="228" t="s">
        <v>85</v>
      </c>
      <c r="AV219" s="12" t="s">
        <v>24</v>
      </c>
      <c r="AW219" s="12" t="s">
        <v>39</v>
      </c>
      <c r="AX219" s="12" t="s">
        <v>76</v>
      </c>
      <c r="AY219" s="228" t="s">
        <v>146</v>
      </c>
    </row>
    <row r="220" spans="2:65" s="13" customFormat="1" ht="13.5">
      <c r="B220" s="229"/>
      <c r="C220" s="230"/>
      <c r="D220" s="215" t="s">
        <v>158</v>
      </c>
      <c r="E220" s="231" t="s">
        <v>22</v>
      </c>
      <c r="F220" s="232" t="s">
        <v>1556</v>
      </c>
      <c r="G220" s="230"/>
      <c r="H220" s="233">
        <v>-10.72</v>
      </c>
      <c r="I220" s="234"/>
      <c r="J220" s="230"/>
      <c r="K220" s="230"/>
      <c r="L220" s="235"/>
      <c r="M220" s="236"/>
      <c r="N220" s="237"/>
      <c r="O220" s="237"/>
      <c r="P220" s="237"/>
      <c r="Q220" s="237"/>
      <c r="R220" s="237"/>
      <c r="S220" s="237"/>
      <c r="T220" s="238"/>
      <c r="AT220" s="239" t="s">
        <v>158</v>
      </c>
      <c r="AU220" s="239" t="s">
        <v>85</v>
      </c>
      <c r="AV220" s="13" t="s">
        <v>85</v>
      </c>
      <c r="AW220" s="13" t="s">
        <v>39</v>
      </c>
      <c r="AX220" s="13" t="s">
        <v>76</v>
      </c>
      <c r="AY220" s="239" t="s">
        <v>146</v>
      </c>
    </row>
    <row r="221" spans="2:65" s="15" customFormat="1" ht="13.5">
      <c r="B221" s="276"/>
      <c r="C221" s="277"/>
      <c r="D221" s="215" t="s">
        <v>158</v>
      </c>
      <c r="E221" s="278" t="s">
        <v>22</v>
      </c>
      <c r="F221" s="279" t="s">
        <v>814</v>
      </c>
      <c r="G221" s="277"/>
      <c r="H221" s="280">
        <v>32.159999999999997</v>
      </c>
      <c r="I221" s="281"/>
      <c r="J221" s="277"/>
      <c r="K221" s="277"/>
      <c r="L221" s="282"/>
      <c r="M221" s="283"/>
      <c r="N221" s="284"/>
      <c r="O221" s="284"/>
      <c r="P221" s="284"/>
      <c r="Q221" s="284"/>
      <c r="R221" s="284"/>
      <c r="S221" s="284"/>
      <c r="T221" s="285"/>
      <c r="AT221" s="286" t="s">
        <v>158</v>
      </c>
      <c r="AU221" s="286" t="s">
        <v>85</v>
      </c>
      <c r="AV221" s="15" t="s">
        <v>169</v>
      </c>
      <c r="AW221" s="15" t="s">
        <v>39</v>
      </c>
      <c r="AX221" s="15" t="s">
        <v>76</v>
      </c>
      <c r="AY221" s="286" t="s">
        <v>146</v>
      </c>
    </row>
    <row r="222" spans="2:65" s="12" customFormat="1" ht="13.5">
      <c r="B222" s="218"/>
      <c r="C222" s="219"/>
      <c r="D222" s="215" t="s">
        <v>158</v>
      </c>
      <c r="E222" s="220" t="s">
        <v>22</v>
      </c>
      <c r="F222" s="221" t="s">
        <v>901</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2" customFormat="1" ht="13.5">
      <c r="B223" s="218"/>
      <c r="C223" s="219"/>
      <c r="D223" s="215" t="s">
        <v>158</v>
      </c>
      <c r="E223" s="220" t="s">
        <v>22</v>
      </c>
      <c r="F223" s="221" t="s">
        <v>902</v>
      </c>
      <c r="G223" s="219"/>
      <c r="H223" s="222" t="s">
        <v>22</v>
      </c>
      <c r="I223" s="223"/>
      <c r="J223" s="219"/>
      <c r="K223" s="219"/>
      <c r="L223" s="224"/>
      <c r="M223" s="225"/>
      <c r="N223" s="226"/>
      <c r="O223" s="226"/>
      <c r="P223" s="226"/>
      <c r="Q223" s="226"/>
      <c r="R223" s="226"/>
      <c r="S223" s="226"/>
      <c r="T223" s="227"/>
      <c r="AT223" s="228" t="s">
        <v>158</v>
      </c>
      <c r="AU223" s="228" t="s">
        <v>85</v>
      </c>
      <c r="AV223" s="12" t="s">
        <v>24</v>
      </c>
      <c r="AW223" s="12" t="s">
        <v>39</v>
      </c>
      <c r="AX223" s="12" t="s">
        <v>76</v>
      </c>
      <c r="AY223" s="228" t="s">
        <v>146</v>
      </c>
    </row>
    <row r="224" spans="2:65" s="12" customFormat="1" ht="13.5">
      <c r="B224" s="218"/>
      <c r="C224" s="219"/>
      <c r="D224" s="215" t="s">
        <v>158</v>
      </c>
      <c r="E224" s="220" t="s">
        <v>22</v>
      </c>
      <c r="F224" s="221" t="s">
        <v>903</v>
      </c>
      <c r="G224" s="219"/>
      <c r="H224" s="222" t="s">
        <v>22</v>
      </c>
      <c r="I224" s="223"/>
      <c r="J224" s="219"/>
      <c r="K224" s="219"/>
      <c r="L224" s="224"/>
      <c r="M224" s="225"/>
      <c r="N224" s="226"/>
      <c r="O224" s="226"/>
      <c r="P224" s="226"/>
      <c r="Q224" s="226"/>
      <c r="R224" s="226"/>
      <c r="S224" s="226"/>
      <c r="T224" s="227"/>
      <c r="AT224" s="228" t="s">
        <v>158</v>
      </c>
      <c r="AU224" s="228" t="s">
        <v>85</v>
      </c>
      <c r="AV224" s="12" t="s">
        <v>24</v>
      </c>
      <c r="AW224" s="12" t="s">
        <v>39</v>
      </c>
      <c r="AX224" s="12" t="s">
        <v>76</v>
      </c>
      <c r="AY224" s="228" t="s">
        <v>146</v>
      </c>
    </row>
    <row r="225" spans="2:65" s="12" customFormat="1" ht="13.5">
      <c r="B225" s="218"/>
      <c r="C225" s="219"/>
      <c r="D225" s="215" t="s">
        <v>158</v>
      </c>
      <c r="E225" s="220" t="s">
        <v>22</v>
      </c>
      <c r="F225" s="221" t="s">
        <v>1557</v>
      </c>
      <c r="G225" s="219"/>
      <c r="H225" s="222" t="s">
        <v>22</v>
      </c>
      <c r="I225" s="223"/>
      <c r="J225" s="219"/>
      <c r="K225" s="219"/>
      <c r="L225" s="224"/>
      <c r="M225" s="225"/>
      <c r="N225" s="226"/>
      <c r="O225" s="226"/>
      <c r="P225" s="226"/>
      <c r="Q225" s="226"/>
      <c r="R225" s="226"/>
      <c r="S225" s="226"/>
      <c r="T225" s="227"/>
      <c r="AT225" s="228" t="s">
        <v>158</v>
      </c>
      <c r="AU225" s="228" t="s">
        <v>85</v>
      </c>
      <c r="AV225" s="12" t="s">
        <v>24</v>
      </c>
      <c r="AW225" s="12" t="s">
        <v>39</v>
      </c>
      <c r="AX225" s="12" t="s">
        <v>76</v>
      </c>
      <c r="AY225" s="228" t="s">
        <v>146</v>
      </c>
    </row>
    <row r="226" spans="2:65" s="12" customFormat="1" ht="13.5">
      <c r="B226" s="218"/>
      <c r="C226" s="219"/>
      <c r="D226" s="215" t="s">
        <v>158</v>
      </c>
      <c r="E226" s="220" t="s">
        <v>22</v>
      </c>
      <c r="F226" s="221" t="s">
        <v>901</v>
      </c>
      <c r="G226" s="219"/>
      <c r="H226" s="222" t="s">
        <v>22</v>
      </c>
      <c r="I226" s="223"/>
      <c r="J226" s="219"/>
      <c r="K226" s="219"/>
      <c r="L226" s="224"/>
      <c r="M226" s="225"/>
      <c r="N226" s="226"/>
      <c r="O226" s="226"/>
      <c r="P226" s="226"/>
      <c r="Q226" s="226"/>
      <c r="R226" s="226"/>
      <c r="S226" s="226"/>
      <c r="T226" s="227"/>
      <c r="AT226" s="228" t="s">
        <v>158</v>
      </c>
      <c r="AU226" s="228" t="s">
        <v>85</v>
      </c>
      <c r="AV226" s="12" t="s">
        <v>24</v>
      </c>
      <c r="AW226" s="12" t="s">
        <v>39</v>
      </c>
      <c r="AX226" s="12" t="s">
        <v>76</v>
      </c>
      <c r="AY226" s="228" t="s">
        <v>146</v>
      </c>
    </row>
    <row r="227" spans="2:65" s="14" customFormat="1" ht="13.5">
      <c r="B227" s="240"/>
      <c r="C227" s="241"/>
      <c r="D227" s="242" t="s">
        <v>158</v>
      </c>
      <c r="E227" s="243" t="s">
        <v>22</v>
      </c>
      <c r="F227" s="244" t="s">
        <v>162</v>
      </c>
      <c r="G227" s="241"/>
      <c r="H227" s="245">
        <v>32.159999999999997</v>
      </c>
      <c r="I227" s="246"/>
      <c r="J227" s="241"/>
      <c r="K227" s="241"/>
      <c r="L227" s="247"/>
      <c r="M227" s="248"/>
      <c r="N227" s="249"/>
      <c r="O227" s="249"/>
      <c r="P227" s="249"/>
      <c r="Q227" s="249"/>
      <c r="R227" s="249"/>
      <c r="S227" s="249"/>
      <c r="T227" s="250"/>
      <c r="AT227" s="251" t="s">
        <v>158</v>
      </c>
      <c r="AU227" s="251" t="s">
        <v>85</v>
      </c>
      <c r="AV227" s="14" t="s">
        <v>154</v>
      </c>
      <c r="AW227" s="14" t="s">
        <v>39</v>
      </c>
      <c r="AX227" s="14" t="s">
        <v>24</v>
      </c>
      <c r="AY227" s="251" t="s">
        <v>146</v>
      </c>
    </row>
    <row r="228" spans="2:65" s="1" customFormat="1" ht="31.5" customHeight="1">
      <c r="B228" s="42"/>
      <c r="C228" s="203" t="s">
        <v>9</v>
      </c>
      <c r="D228" s="203" t="s">
        <v>149</v>
      </c>
      <c r="E228" s="204" t="s">
        <v>905</v>
      </c>
      <c r="F228" s="205" t="s">
        <v>882</v>
      </c>
      <c r="G228" s="206" t="s">
        <v>264</v>
      </c>
      <c r="H228" s="207">
        <v>102.91200000000001</v>
      </c>
      <c r="I228" s="208"/>
      <c r="J228" s="209">
        <f>ROUND(I228*H228,2)</f>
        <v>0</v>
      </c>
      <c r="K228" s="205" t="s">
        <v>153</v>
      </c>
      <c r="L228" s="62"/>
      <c r="M228" s="210" t="s">
        <v>22</v>
      </c>
      <c r="N228" s="211" t="s">
        <v>47</v>
      </c>
      <c r="O228" s="43"/>
      <c r="P228" s="212">
        <f>O228*H228</f>
        <v>0</v>
      </c>
      <c r="Q228" s="212">
        <v>0</v>
      </c>
      <c r="R228" s="212">
        <f>Q228*H228</f>
        <v>0</v>
      </c>
      <c r="S228" s="212">
        <v>0</v>
      </c>
      <c r="T228" s="213">
        <f>S228*H228</f>
        <v>0</v>
      </c>
      <c r="AR228" s="25" t="s">
        <v>154</v>
      </c>
      <c r="AT228" s="25" t="s">
        <v>149</v>
      </c>
      <c r="AU228" s="25" t="s">
        <v>85</v>
      </c>
      <c r="AY228" s="25" t="s">
        <v>146</v>
      </c>
      <c r="BE228" s="214">
        <f>IF(N228="základní",J228,0)</f>
        <v>0</v>
      </c>
      <c r="BF228" s="214">
        <f>IF(N228="snížená",J228,0)</f>
        <v>0</v>
      </c>
      <c r="BG228" s="214">
        <f>IF(N228="zákl. přenesená",J228,0)</f>
        <v>0</v>
      </c>
      <c r="BH228" s="214">
        <f>IF(N228="sníž. přenesená",J228,0)</f>
        <v>0</v>
      </c>
      <c r="BI228" s="214">
        <f>IF(N228="nulová",J228,0)</f>
        <v>0</v>
      </c>
      <c r="BJ228" s="25" t="s">
        <v>24</v>
      </c>
      <c r="BK228" s="214">
        <f>ROUND(I228*H228,2)</f>
        <v>0</v>
      </c>
      <c r="BL228" s="25" t="s">
        <v>154</v>
      </c>
      <c r="BM228" s="25" t="s">
        <v>1558</v>
      </c>
    </row>
    <row r="229" spans="2:65" s="1" customFormat="1" ht="94.5">
      <c r="B229" s="42"/>
      <c r="C229" s="64"/>
      <c r="D229" s="215" t="s">
        <v>156</v>
      </c>
      <c r="E229" s="64"/>
      <c r="F229" s="216" t="s">
        <v>875</v>
      </c>
      <c r="G229" s="64"/>
      <c r="H229" s="64"/>
      <c r="I229" s="173"/>
      <c r="J229" s="64"/>
      <c r="K229" s="64"/>
      <c r="L229" s="62"/>
      <c r="M229" s="217"/>
      <c r="N229" s="43"/>
      <c r="O229" s="43"/>
      <c r="P229" s="43"/>
      <c r="Q229" s="43"/>
      <c r="R229" s="43"/>
      <c r="S229" s="43"/>
      <c r="T229" s="79"/>
      <c r="AT229" s="25" t="s">
        <v>156</v>
      </c>
      <c r="AU229" s="25" t="s">
        <v>85</v>
      </c>
    </row>
    <row r="230" spans="2:65" s="12" customFormat="1" ht="13.5">
      <c r="B230" s="218"/>
      <c r="C230" s="219"/>
      <c r="D230" s="215" t="s">
        <v>158</v>
      </c>
      <c r="E230" s="220" t="s">
        <v>22</v>
      </c>
      <c r="F230" s="221" t="s">
        <v>860</v>
      </c>
      <c r="G230" s="219"/>
      <c r="H230" s="222" t="s">
        <v>22</v>
      </c>
      <c r="I230" s="223"/>
      <c r="J230" s="219"/>
      <c r="K230" s="219"/>
      <c r="L230" s="224"/>
      <c r="M230" s="225"/>
      <c r="N230" s="226"/>
      <c r="O230" s="226"/>
      <c r="P230" s="226"/>
      <c r="Q230" s="226"/>
      <c r="R230" s="226"/>
      <c r="S230" s="226"/>
      <c r="T230" s="227"/>
      <c r="AT230" s="228" t="s">
        <v>158</v>
      </c>
      <c r="AU230" s="228" t="s">
        <v>85</v>
      </c>
      <c r="AV230" s="12" t="s">
        <v>24</v>
      </c>
      <c r="AW230" s="12" t="s">
        <v>39</v>
      </c>
      <c r="AX230" s="12" t="s">
        <v>76</v>
      </c>
      <c r="AY230" s="228" t="s">
        <v>146</v>
      </c>
    </row>
    <row r="231" spans="2:65" s="12" customFormat="1" ht="13.5">
      <c r="B231" s="218"/>
      <c r="C231" s="219"/>
      <c r="D231" s="215" t="s">
        <v>158</v>
      </c>
      <c r="E231" s="220" t="s">
        <v>22</v>
      </c>
      <c r="F231" s="221" t="s">
        <v>907</v>
      </c>
      <c r="G231" s="219"/>
      <c r="H231" s="222" t="s">
        <v>22</v>
      </c>
      <c r="I231" s="223"/>
      <c r="J231" s="219"/>
      <c r="K231" s="219"/>
      <c r="L231" s="224"/>
      <c r="M231" s="225"/>
      <c r="N231" s="226"/>
      <c r="O231" s="226"/>
      <c r="P231" s="226"/>
      <c r="Q231" s="226"/>
      <c r="R231" s="226"/>
      <c r="S231" s="226"/>
      <c r="T231" s="227"/>
      <c r="AT231" s="228" t="s">
        <v>158</v>
      </c>
      <c r="AU231" s="228" t="s">
        <v>85</v>
      </c>
      <c r="AV231" s="12" t="s">
        <v>24</v>
      </c>
      <c r="AW231" s="12" t="s">
        <v>39</v>
      </c>
      <c r="AX231" s="12" t="s">
        <v>76</v>
      </c>
      <c r="AY231" s="228" t="s">
        <v>146</v>
      </c>
    </row>
    <row r="232" spans="2:65" s="12" customFormat="1" ht="13.5">
      <c r="B232" s="218"/>
      <c r="C232" s="219"/>
      <c r="D232" s="215" t="s">
        <v>158</v>
      </c>
      <c r="E232" s="220" t="s">
        <v>22</v>
      </c>
      <c r="F232" s="221" t="s">
        <v>1559</v>
      </c>
      <c r="G232" s="219"/>
      <c r="H232" s="222" t="s">
        <v>22</v>
      </c>
      <c r="I232" s="223"/>
      <c r="J232" s="219"/>
      <c r="K232" s="219"/>
      <c r="L232" s="224"/>
      <c r="M232" s="225"/>
      <c r="N232" s="226"/>
      <c r="O232" s="226"/>
      <c r="P232" s="226"/>
      <c r="Q232" s="226"/>
      <c r="R232" s="226"/>
      <c r="S232" s="226"/>
      <c r="T232" s="227"/>
      <c r="AT232" s="228" t="s">
        <v>158</v>
      </c>
      <c r="AU232" s="228" t="s">
        <v>85</v>
      </c>
      <c r="AV232" s="12" t="s">
        <v>24</v>
      </c>
      <c r="AW232" s="12" t="s">
        <v>39</v>
      </c>
      <c r="AX232" s="12" t="s">
        <v>76</v>
      </c>
      <c r="AY232" s="228" t="s">
        <v>146</v>
      </c>
    </row>
    <row r="233" spans="2:65" s="13" customFormat="1" ht="13.5">
      <c r="B233" s="229"/>
      <c r="C233" s="230"/>
      <c r="D233" s="215" t="s">
        <v>158</v>
      </c>
      <c r="E233" s="231" t="s">
        <v>22</v>
      </c>
      <c r="F233" s="232" t="s">
        <v>1560</v>
      </c>
      <c r="G233" s="230"/>
      <c r="H233" s="233">
        <v>102.91200000000001</v>
      </c>
      <c r="I233" s="234"/>
      <c r="J233" s="230"/>
      <c r="K233" s="230"/>
      <c r="L233" s="235"/>
      <c r="M233" s="236"/>
      <c r="N233" s="237"/>
      <c r="O233" s="237"/>
      <c r="P233" s="237"/>
      <c r="Q233" s="237"/>
      <c r="R233" s="237"/>
      <c r="S233" s="237"/>
      <c r="T233" s="238"/>
      <c r="AT233" s="239" t="s">
        <v>158</v>
      </c>
      <c r="AU233" s="239" t="s">
        <v>85</v>
      </c>
      <c r="AV233" s="13" t="s">
        <v>85</v>
      </c>
      <c r="AW233" s="13" t="s">
        <v>39</v>
      </c>
      <c r="AX233" s="13" t="s">
        <v>76</v>
      </c>
      <c r="AY233" s="239" t="s">
        <v>146</v>
      </c>
    </row>
    <row r="234" spans="2:65" s="14" customFormat="1" ht="13.5">
      <c r="B234" s="240"/>
      <c r="C234" s="241"/>
      <c r="D234" s="242" t="s">
        <v>158</v>
      </c>
      <c r="E234" s="243" t="s">
        <v>22</v>
      </c>
      <c r="F234" s="244" t="s">
        <v>162</v>
      </c>
      <c r="G234" s="241"/>
      <c r="H234" s="245">
        <v>102.91200000000001</v>
      </c>
      <c r="I234" s="246"/>
      <c r="J234" s="241"/>
      <c r="K234" s="241"/>
      <c r="L234" s="247"/>
      <c r="M234" s="248"/>
      <c r="N234" s="249"/>
      <c r="O234" s="249"/>
      <c r="P234" s="249"/>
      <c r="Q234" s="249"/>
      <c r="R234" s="249"/>
      <c r="S234" s="249"/>
      <c r="T234" s="250"/>
      <c r="AT234" s="251" t="s">
        <v>158</v>
      </c>
      <c r="AU234" s="251" t="s">
        <v>85</v>
      </c>
      <c r="AV234" s="14" t="s">
        <v>154</v>
      </c>
      <c r="AW234" s="14" t="s">
        <v>39</v>
      </c>
      <c r="AX234" s="14" t="s">
        <v>24</v>
      </c>
      <c r="AY234" s="251" t="s">
        <v>146</v>
      </c>
    </row>
    <row r="235" spans="2:65" s="1" customFormat="1" ht="22.5" customHeight="1">
      <c r="B235" s="42"/>
      <c r="C235" s="203" t="s">
        <v>261</v>
      </c>
      <c r="D235" s="203" t="s">
        <v>149</v>
      </c>
      <c r="E235" s="204" t="s">
        <v>1265</v>
      </c>
      <c r="F235" s="205" t="s">
        <v>1266</v>
      </c>
      <c r="G235" s="206" t="s">
        <v>264</v>
      </c>
      <c r="H235" s="207">
        <v>22.32</v>
      </c>
      <c r="I235" s="208"/>
      <c r="J235" s="209">
        <f>ROUND(I235*H235,2)</f>
        <v>0</v>
      </c>
      <c r="K235" s="205" t="s">
        <v>153</v>
      </c>
      <c r="L235" s="62"/>
      <c r="M235" s="210" t="s">
        <v>22</v>
      </c>
      <c r="N235" s="211" t="s">
        <v>47</v>
      </c>
      <c r="O235" s="43"/>
      <c r="P235" s="212">
        <f>O235*H235</f>
        <v>0</v>
      </c>
      <c r="Q235" s="212">
        <v>0</v>
      </c>
      <c r="R235" s="212">
        <f>Q235*H235</f>
        <v>0</v>
      </c>
      <c r="S235" s="212">
        <v>0</v>
      </c>
      <c r="T235" s="213">
        <f>S235*H235</f>
        <v>0</v>
      </c>
      <c r="AR235" s="25" t="s">
        <v>154</v>
      </c>
      <c r="AT235" s="25" t="s">
        <v>149</v>
      </c>
      <c r="AU235" s="25" t="s">
        <v>85</v>
      </c>
      <c r="AY235" s="25" t="s">
        <v>146</v>
      </c>
      <c r="BE235" s="214">
        <f>IF(N235="základní",J235,0)</f>
        <v>0</v>
      </c>
      <c r="BF235" s="214">
        <f>IF(N235="snížená",J235,0)</f>
        <v>0</v>
      </c>
      <c r="BG235" s="214">
        <f>IF(N235="zákl. přenesená",J235,0)</f>
        <v>0</v>
      </c>
      <c r="BH235" s="214">
        <f>IF(N235="sníž. přenesená",J235,0)</f>
        <v>0</v>
      </c>
      <c r="BI235" s="214">
        <f>IF(N235="nulová",J235,0)</f>
        <v>0</v>
      </c>
      <c r="BJ235" s="25" t="s">
        <v>24</v>
      </c>
      <c r="BK235" s="214">
        <f>ROUND(I235*H235,2)</f>
        <v>0</v>
      </c>
      <c r="BL235" s="25" t="s">
        <v>154</v>
      </c>
      <c r="BM235" s="25" t="s">
        <v>1561</v>
      </c>
    </row>
    <row r="236" spans="2:65" s="1" customFormat="1" ht="40.5">
      <c r="B236" s="42"/>
      <c r="C236" s="64"/>
      <c r="D236" s="215" t="s">
        <v>156</v>
      </c>
      <c r="E236" s="64"/>
      <c r="F236" s="216" t="s">
        <v>1268</v>
      </c>
      <c r="G236" s="64"/>
      <c r="H236" s="64"/>
      <c r="I236" s="173"/>
      <c r="J236" s="64"/>
      <c r="K236" s="64"/>
      <c r="L236" s="62"/>
      <c r="M236" s="217"/>
      <c r="N236" s="43"/>
      <c r="O236" s="43"/>
      <c r="P236" s="43"/>
      <c r="Q236" s="43"/>
      <c r="R236" s="43"/>
      <c r="S236" s="43"/>
      <c r="T236" s="79"/>
      <c r="AT236" s="25" t="s">
        <v>156</v>
      </c>
      <c r="AU236" s="25" t="s">
        <v>85</v>
      </c>
    </row>
    <row r="237" spans="2:65" s="12" customFormat="1" ht="13.5">
      <c r="B237" s="218"/>
      <c r="C237" s="219"/>
      <c r="D237" s="215" t="s">
        <v>158</v>
      </c>
      <c r="E237" s="220" t="s">
        <v>22</v>
      </c>
      <c r="F237" s="221" t="s">
        <v>1270</v>
      </c>
      <c r="G237" s="219"/>
      <c r="H237" s="222" t="s">
        <v>22</v>
      </c>
      <c r="I237" s="223"/>
      <c r="J237" s="219"/>
      <c r="K237" s="219"/>
      <c r="L237" s="224"/>
      <c r="M237" s="225"/>
      <c r="N237" s="226"/>
      <c r="O237" s="226"/>
      <c r="P237" s="226"/>
      <c r="Q237" s="226"/>
      <c r="R237" s="226"/>
      <c r="S237" s="226"/>
      <c r="T237" s="227"/>
      <c r="AT237" s="228" t="s">
        <v>158</v>
      </c>
      <c r="AU237" s="228" t="s">
        <v>85</v>
      </c>
      <c r="AV237" s="12" t="s">
        <v>24</v>
      </c>
      <c r="AW237" s="12" t="s">
        <v>39</v>
      </c>
      <c r="AX237" s="12" t="s">
        <v>76</v>
      </c>
      <c r="AY237" s="228" t="s">
        <v>146</v>
      </c>
    </row>
    <row r="238" spans="2:65" s="13" customFormat="1" ht="13.5">
      <c r="B238" s="229"/>
      <c r="C238" s="230"/>
      <c r="D238" s="215" t="s">
        <v>158</v>
      </c>
      <c r="E238" s="231" t="s">
        <v>22</v>
      </c>
      <c r="F238" s="232" t="s">
        <v>1562</v>
      </c>
      <c r="G238" s="230"/>
      <c r="H238" s="233">
        <v>22.32</v>
      </c>
      <c r="I238" s="234"/>
      <c r="J238" s="230"/>
      <c r="K238" s="230"/>
      <c r="L238" s="235"/>
      <c r="M238" s="236"/>
      <c r="N238" s="237"/>
      <c r="O238" s="237"/>
      <c r="P238" s="237"/>
      <c r="Q238" s="237"/>
      <c r="R238" s="237"/>
      <c r="S238" s="237"/>
      <c r="T238" s="238"/>
      <c r="AT238" s="239" t="s">
        <v>158</v>
      </c>
      <c r="AU238" s="239" t="s">
        <v>85</v>
      </c>
      <c r="AV238" s="13" t="s">
        <v>85</v>
      </c>
      <c r="AW238" s="13" t="s">
        <v>39</v>
      </c>
      <c r="AX238" s="13" t="s">
        <v>76</v>
      </c>
      <c r="AY238" s="239" t="s">
        <v>146</v>
      </c>
    </row>
    <row r="239" spans="2:65" s="14" customFormat="1" ht="13.5">
      <c r="B239" s="240"/>
      <c r="C239" s="241"/>
      <c r="D239" s="242" t="s">
        <v>158</v>
      </c>
      <c r="E239" s="243" t="s">
        <v>22</v>
      </c>
      <c r="F239" s="244" t="s">
        <v>162</v>
      </c>
      <c r="G239" s="241"/>
      <c r="H239" s="245">
        <v>22.32</v>
      </c>
      <c r="I239" s="246"/>
      <c r="J239" s="241"/>
      <c r="K239" s="241"/>
      <c r="L239" s="247"/>
      <c r="M239" s="248"/>
      <c r="N239" s="249"/>
      <c r="O239" s="249"/>
      <c r="P239" s="249"/>
      <c r="Q239" s="249"/>
      <c r="R239" s="249"/>
      <c r="S239" s="249"/>
      <c r="T239" s="250"/>
      <c r="AT239" s="251" t="s">
        <v>158</v>
      </c>
      <c r="AU239" s="251" t="s">
        <v>85</v>
      </c>
      <c r="AV239" s="14" t="s">
        <v>154</v>
      </c>
      <c r="AW239" s="14" t="s">
        <v>39</v>
      </c>
      <c r="AX239" s="14" t="s">
        <v>24</v>
      </c>
      <c r="AY239" s="251" t="s">
        <v>146</v>
      </c>
    </row>
    <row r="240" spans="2:65" s="1" customFormat="1" ht="22.5" customHeight="1">
      <c r="B240" s="42"/>
      <c r="C240" s="203" t="s">
        <v>431</v>
      </c>
      <c r="D240" s="203" t="s">
        <v>149</v>
      </c>
      <c r="E240" s="204" t="s">
        <v>939</v>
      </c>
      <c r="F240" s="205" t="s">
        <v>940</v>
      </c>
      <c r="G240" s="206" t="s">
        <v>264</v>
      </c>
      <c r="H240" s="207">
        <v>10.72</v>
      </c>
      <c r="I240" s="208"/>
      <c r="J240" s="209">
        <f>ROUND(I240*H240,2)</f>
        <v>0</v>
      </c>
      <c r="K240" s="205" t="s">
        <v>22</v>
      </c>
      <c r="L240" s="62"/>
      <c r="M240" s="210" t="s">
        <v>22</v>
      </c>
      <c r="N240" s="211" t="s">
        <v>47</v>
      </c>
      <c r="O240" s="43"/>
      <c r="P240" s="212">
        <f>O240*H240</f>
        <v>0</v>
      </c>
      <c r="Q240" s="212">
        <v>0</v>
      </c>
      <c r="R240" s="212">
        <f>Q240*H240</f>
        <v>0</v>
      </c>
      <c r="S240" s="212">
        <v>0</v>
      </c>
      <c r="T240" s="213">
        <f>S240*H240</f>
        <v>0</v>
      </c>
      <c r="AR240" s="25" t="s">
        <v>154</v>
      </c>
      <c r="AT240" s="25" t="s">
        <v>149</v>
      </c>
      <c r="AU240" s="25" t="s">
        <v>85</v>
      </c>
      <c r="AY240" s="25" t="s">
        <v>146</v>
      </c>
      <c r="BE240" s="214">
        <f>IF(N240="základní",J240,0)</f>
        <v>0</v>
      </c>
      <c r="BF240" s="214">
        <f>IF(N240="snížená",J240,0)</f>
        <v>0</v>
      </c>
      <c r="BG240" s="214">
        <f>IF(N240="zákl. přenesená",J240,0)</f>
        <v>0</v>
      </c>
      <c r="BH240" s="214">
        <f>IF(N240="sníž. přenesená",J240,0)</f>
        <v>0</v>
      </c>
      <c r="BI240" s="214">
        <f>IF(N240="nulová",J240,0)</f>
        <v>0</v>
      </c>
      <c r="BJ240" s="25" t="s">
        <v>24</v>
      </c>
      <c r="BK240" s="214">
        <f>ROUND(I240*H240,2)</f>
        <v>0</v>
      </c>
      <c r="BL240" s="25" t="s">
        <v>154</v>
      </c>
      <c r="BM240" s="25" t="s">
        <v>1563</v>
      </c>
    </row>
    <row r="241" spans="2:65" s="1" customFormat="1" ht="67.5">
      <c r="B241" s="42"/>
      <c r="C241" s="64"/>
      <c r="D241" s="215" t="s">
        <v>156</v>
      </c>
      <c r="E241" s="64"/>
      <c r="F241" s="216" t="s">
        <v>936</v>
      </c>
      <c r="G241" s="64"/>
      <c r="H241" s="64"/>
      <c r="I241" s="173"/>
      <c r="J241" s="64"/>
      <c r="K241" s="64"/>
      <c r="L241" s="62"/>
      <c r="M241" s="217"/>
      <c r="N241" s="43"/>
      <c r="O241" s="43"/>
      <c r="P241" s="43"/>
      <c r="Q241" s="43"/>
      <c r="R241" s="43"/>
      <c r="S241" s="43"/>
      <c r="T241" s="79"/>
      <c r="AT241" s="25" t="s">
        <v>156</v>
      </c>
      <c r="AU241" s="25" t="s">
        <v>85</v>
      </c>
    </row>
    <row r="242" spans="2:65" s="12" customFormat="1" ht="13.5">
      <c r="B242" s="218"/>
      <c r="C242" s="219"/>
      <c r="D242" s="215" t="s">
        <v>158</v>
      </c>
      <c r="E242" s="220" t="s">
        <v>22</v>
      </c>
      <c r="F242" s="221" t="s">
        <v>884</v>
      </c>
      <c r="G242" s="219"/>
      <c r="H242" s="222" t="s">
        <v>22</v>
      </c>
      <c r="I242" s="223"/>
      <c r="J242" s="219"/>
      <c r="K242" s="219"/>
      <c r="L242" s="224"/>
      <c r="M242" s="225"/>
      <c r="N242" s="226"/>
      <c r="O242" s="226"/>
      <c r="P242" s="226"/>
      <c r="Q242" s="226"/>
      <c r="R242" s="226"/>
      <c r="S242" s="226"/>
      <c r="T242" s="227"/>
      <c r="AT242" s="228" t="s">
        <v>158</v>
      </c>
      <c r="AU242" s="228" t="s">
        <v>85</v>
      </c>
      <c r="AV242" s="12" t="s">
        <v>24</v>
      </c>
      <c r="AW242" s="12" t="s">
        <v>39</v>
      </c>
      <c r="AX242" s="12" t="s">
        <v>76</v>
      </c>
      <c r="AY242" s="228" t="s">
        <v>146</v>
      </c>
    </row>
    <row r="243" spans="2:65" s="13" customFormat="1" ht="13.5">
      <c r="B243" s="229"/>
      <c r="C243" s="230"/>
      <c r="D243" s="215" t="s">
        <v>158</v>
      </c>
      <c r="E243" s="231" t="s">
        <v>22</v>
      </c>
      <c r="F243" s="232" t="s">
        <v>1564</v>
      </c>
      <c r="G243" s="230"/>
      <c r="H243" s="233">
        <v>10.72</v>
      </c>
      <c r="I243" s="234"/>
      <c r="J243" s="230"/>
      <c r="K243" s="230"/>
      <c r="L243" s="235"/>
      <c r="M243" s="236"/>
      <c r="N243" s="237"/>
      <c r="O243" s="237"/>
      <c r="P243" s="237"/>
      <c r="Q243" s="237"/>
      <c r="R243" s="237"/>
      <c r="S243" s="237"/>
      <c r="T243" s="238"/>
      <c r="AT243" s="239" t="s">
        <v>158</v>
      </c>
      <c r="AU243" s="239" t="s">
        <v>85</v>
      </c>
      <c r="AV243" s="13" t="s">
        <v>85</v>
      </c>
      <c r="AW243" s="13" t="s">
        <v>39</v>
      </c>
      <c r="AX243" s="13" t="s">
        <v>76</v>
      </c>
      <c r="AY243" s="239" t="s">
        <v>146</v>
      </c>
    </row>
    <row r="244" spans="2:65" s="14" customFormat="1" ht="13.5">
      <c r="B244" s="240"/>
      <c r="C244" s="241"/>
      <c r="D244" s="215" t="s">
        <v>158</v>
      </c>
      <c r="E244" s="273" t="s">
        <v>22</v>
      </c>
      <c r="F244" s="274" t="s">
        <v>162</v>
      </c>
      <c r="G244" s="241"/>
      <c r="H244" s="275">
        <v>10.72</v>
      </c>
      <c r="I244" s="246"/>
      <c r="J244" s="241"/>
      <c r="K244" s="241"/>
      <c r="L244" s="247"/>
      <c r="M244" s="248"/>
      <c r="N244" s="249"/>
      <c r="O244" s="249"/>
      <c r="P244" s="249"/>
      <c r="Q244" s="249"/>
      <c r="R244" s="249"/>
      <c r="S244" s="249"/>
      <c r="T244" s="250"/>
      <c r="AT244" s="251" t="s">
        <v>158</v>
      </c>
      <c r="AU244" s="251" t="s">
        <v>85</v>
      </c>
      <c r="AV244" s="14" t="s">
        <v>154</v>
      </c>
      <c r="AW244" s="14" t="s">
        <v>39</v>
      </c>
      <c r="AX244" s="14" t="s">
        <v>24</v>
      </c>
      <c r="AY244" s="251" t="s">
        <v>146</v>
      </c>
    </row>
    <row r="245" spans="2:65" s="11" customFormat="1" ht="29.85" customHeight="1">
      <c r="B245" s="186"/>
      <c r="C245" s="187"/>
      <c r="D245" s="200" t="s">
        <v>75</v>
      </c>
      <c r="E245" s="201" t="s">
        <v>259</v>
      </c>
      <c r="F245" s="201" t="s">
        <v>260</v>
      </c>
      <c r="G245" s="187"/>
      <c r="H245" s="187"/>
      <c r="I245" s="190"/>
      <c r="J245" s="202">
        <f>BK245</f>
        <v>0</v>
      </c>
      <c r="K245" s="187"/>
      <c r="L245" s="192"/>
      <c r="M245" s="193"/>
      <c r="N245" s="194"/>
      <c r="O245" s="194"/>
      <c r="P245" s="195">
        <f>P246</f>
        <v>0</v>
      </c>
      <c r="Q245" s="194"/>
      <c r="R245" s="195">
        <f>R246</f>
        <v>0</v>
      </c>
      <c r="S245" s="194"/>
      <c r="T245" s="196">
        <f>T246</f>
        <v>0</v>
      </c>
      <c r="AR245" s="197" t="s">
        <v>24</v>
      </c>
      <c r="AT245" s="198" t="s">
        <v>75</v>
      </c>
      <c r="AU245" s="198" t="s">
        <v>24</v>
      </c>
      <c r="AY245" s="197" t="s">
        <v>146</v>
      </c>
      <c r="BK245" s="199">
        <f>BK246</f>
        <v>0</v>
      </c>
    </row>
    <row r="246" spans="2:65" s="1" customFormat="1" ht="31.5" customHeight="1">
      <c r="B246" s="42"/>
      <c r="C246" s="203" t="s">
        <v>436</v>
      </c>
      <c r="D246" s="203" t="s">
        <v>149</v>
      </c>
      <c r="E246" s="204" t="s">
        <v>262</v>
      </c>
      <c r="F246" s="205" t="s">
        <v>263</v>
      </c>
      <c r="G246" s="206" t="s">
        <v>264</v>
      </c>
      <c r="H246" s="207">
        <v>49.533000000000001</v>
      </c>
      <c r="I246" s="208"/>
      <c r="J246" s="209">
        <f>ROUND(I246*H246,2)</f>
        <v>0</v>
      </c>
      <c r="K246" s="205" t="s">
        <v>153</v>
      </c>
      <c r="L246" s="62"/>
      <c r="M246" s="210" t="s">
        <v>22</v>
      </c>
      <c r="N246" s="256" t="s">
        <v>47</v>
      </c>
      <c r="O246" s="257"/>
      <c r="P246" s="258">
        <f>O246*H246</f>
        <v>0</v>
      </c>
      <c r="Q246" s="258">
        <v>0</v>
      </c>
      <c r="R246" s="258">
        <f>Q246*H246</f>
        <v>0</v>
      </c>
      <c r="S246" s="258">
        <v>0</v>
      </c>
      <c r="T246" s="259">
        <f>S246*H246</f>
        <v>0</v>
      </c>
      <c r="AR246" s="25" t="s">
        <v>154</v>
      </c>
      <c r="AT246" s="25" t="s">
        <v>149</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1565</v>
      </c>
    </row>
    <row r="247" spans="2:65" s="1" customFormat="1" ht="6.95" customHeight="1">
      <c r="B247" s="57"/>
      <c r="C247" s="58"/>
      <c r="D247" s="58"/>
      <c r="E247" s="58"/>
      <c r="F247" s="58"/>
      <c r="G247" s="58"/>
      <c r="H247" s="58"/>
      <c r="I247" s="149"/>
      <c r="J247" s="58"/>
      <c r="K247" s="58"/>
      <c r="L247" s="62"/>
    </row>
  </sheetData>
  <sheetProtection password="CC35" sheet="1" objects="1" scenarios="1" formatCells="0" formatColumns="0" formatRows="0" sort="0" autoFilter="0"/>
  <autoFilter ref="C90:K246"/>
  <mergeCells count="12">
    <mergeCell ref="G1:H1"/>
    <mergeCell ref="L2:V2"/>
    <mergeCell ref="E49:H49"/>
    <mergeCell ref="E51:H51"/>
    <mergeCell ref="E79:H79"/>
    <mergeCell ref="E81:H81"/>
    <mergeCell ref="E83:H83"/>
    <mergeCell ref="E7:H7"/>
    <mergeCell ref="E9:H9"/>
    <mergeCell ref="E11:H11"/>
    <mergeCell ref="E26:H26"/>
    <mergeCell ref="E47:H47"/>
  </mergeCells>
  <hyperlinks>
    <hyperlink ref="F1:G1" location="C2" display="1) Krycí list soupisu"/>
    <hyperlink ref="G1:H1" location="C58" display="2) Rekapitulace"/>
    <hyperlink ref="J1" location="C9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8.xml><?xml version="1.0" encoding="utf-8"?>
<worksheet xmlns="http://schemas.openxmlformats.org/spreadsheetml/2006/main" xmlns:r="http://schemas.openxmlformats.org/officeDocument/2006/relationships">
  <sheetPr>
    <pageSetUpPr fitToPage="1"/>
  </sheetPr>
  <dimension ref="A1:BR377"/>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21" customWidth="1"/>
    <col min="10" max="10" width="23.5" customWidth="1"/>
    <col min="11" max="11" width="15.5" customWidth="1"/>
    <col min="19" max="19" width="8.1640625" customWidth="1"/>
    <col min="20" max="20" width="29.6640625" customWidth="1"/>
    <col min="21" max="21" width="16.33203125"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22"/>
      <c r="C1" s="122"/>
      <c r="D1" s="123" t="s">
        <v>1</v>
      </c>
      <c r="E1" s="122"/>
      <c r="F1" s="124" t="s">
        <v>114</v>
      </c>
      <c r="G1" s="417" t="s">
        <v>115</v>
      </c>
      <c r="H1" s="417"/>
      <c r="I1" s="125"/>
      <c r="J1" s="124" t="s">
        <v>116</v>
      </c>
      <c r="K1" s="123" t="s">
        <v>117</v>
      </c>
      <c r="L1" s="124" t="s">
        <v>118</v>
      </c>
      <c r="M1" s="124"/>
      <c r="N1" s="124"/>
      <c r="O1" s="124"/>
      <c r="P1" s="124"/>
      <c r="Q1" s="124"/>
      <c r="R1" s="124"/>
      <c r="S1" s="124"/>
      <c r="T1" s="124"/>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409"/>
      <c r="M2" s="409"/>
      <c r="N2" s="409"/>
      <c r="O2" s="409"/>
      <c r="P2" s="409"/>
      <c r="Q2" s="409"/>
      <c r="R2" s="409"/>
      <c r="S2" s="409"/>
      <c r="T2" s="409"/>
      <c r="U2" s="409"/>
      <c r="V2" s="409"/>
      <c r="AT2" s="25" t="s">
        <v>113</v>
      </c>
      <c r="AZ2" s="260" t="s">
        <v>1566</v>
      </c>
      <c r="BA2" s="260" t="s">
        <v>1567</v>
      </c>
      <c r="BB2" s="260" t="s">
        <v>268</v>
      </c>
      <c r="BC2" s="260" t="s">
        <v>1568</v>
      </c>
      <c r="BD2" s="260" t="s">
        <v>85</v>
      </c>
    </row>
    <row r="3" spans="1:70" ht="6.95" customHeight="1">
      <c r="B3" s="26"/>
      <c r="C3" s="27"/>
      <c r="D3" s="27"/>
      <c r="E3" s="27"/>
      <c r="F3" s="27"/>
      <c r="G3" s="27"/>
      <c r="H3" s="27"/>
      <c r="I3" s="126"/>
      <c r="J3" s="27"/>
      <c r="K3" s="28"/>
      <c r="AT3" s="25" t="s">
        <v>85</v>
      </c>
      <c r="AZ3" s="260" t="s">
        <v>1569</v>
      </c>
      <c r="BA3" s="260" t="s">
        <v>1570</v>
      </c>
      <c r="BB3" s="260" t="s">
        <v>268</v>
      </c>
      <c r="BC3" s="260" t="s">
        <v>1571</v>
      </c>
      <c r="BD3" s="260" t="s">
        <v>85</v>
      </c>
    </row>
    <row r="4" spans="1:70" ht="36.950000000000003" customHeight="1">
      <c r="B4" s="29"/>
      <c r="C4" s="30"/>
      <c r="D4" s="31" t="s">
        <v>119</v>
      </c>
      <c r="E4" s="30"/>
      <c r="F4" s="30"/>
      <c r="G4" s="30"/>
      <c r="H4" s="30"/>
      <c r="I4" s="127"/>
      <c r="J4" s="30"/>
      <c r="K4" s="32"/>
      <c r="M4" s="33" t="s">
        <v>12</v>
      </c>
      <c r="AT4" s="25" t="s">
        <v>6</v>
      </c>
      <c r="AZ4" s="260" t="s">
        <v>1572</v>
      </c>
      <c r="BA4" s="260" t="s">
        <v>1573</v>
      </c>
      <c r="BB4" s="260" t="s">
        <v>268</v>
      </c>
      <c r="BC4" s="260" t="s">
        <v>1574</v>
      </c>
      <c r="BD4" s="260" t="s">
        <v>85</v>
      </c>
    </row>
    <row r="5" spans="1:70" ht="6.95" customHeight="1">
      <c r="B5" s="29"/>
      <c r="C5" s="30"/>
      <c r="D5" s="30"/>
      <c r="E5" s="30"/>
      <c r="F5" s="30"/>
      <c r="G5" s="30"/>
      <c r="H5" s="30"/>
      <c r="I5" s="127"/>
      <c r="J5" s="30"/>
      <c r="K5" s="32"/>
    </row>
    <row r="6" spans="1:70">
      <c r="B6" s="29"/>
      <c r="C6" s="30"/>
      <c r="D6" s="38" t="s">
        <v>18</v>
      </c>
      <c r="E6" s="30"/>
      <c r="F6" s="30"/>
      <c r="G6" s="30"/>
      <c r="H6" s="30"/>
      <c r="I6" s="127"/>
      <c r="J6" s="30"/>
      <c r="K6" s="32"/>
    </row>
    <row r="7" spans="1:70" ht="22.5" customHeight="1">
      <c r="B7" s="29"/>
      <c r="C7" s="30"/>
      <c r="D7" s="30"/>
      <c r="E7" s="410" t="str">
        <f>'Rekapitulace stavby'!K6</f>
        <v>Cholina - chodníky náves (DSP)</v>
      </c>
      <c r="F7" s="411"/>
      <c r="G7" s="411"/>
      <c r="H7" s="411"/>
      <c r="I7" s="127"/>
      <c r="J7" s="30"/>
      <c r="K7" s="32"/>
    </row>
    <row r="8" spans="1:70">
      <c r="B8" s="29"/>
      <c r="C8" s="30"/>
      <c r="D8" s="38" t="s">
        <v>120</v>
      </c>
      <c r="E8" s="30"/>
      <c r="F8" s="30"/>
      <c r="G8" s="30"/>
      <c r="H8" s="30"/>
      <c r="I8" s="127"/>
      <c r="J8" s="30"/>
      <c r="K8" s="32"/>
    </row>
    <row r="9" spans="1:70" s="1" customFormat="1" ht="22.5" customHeight="1">
      <c r="B9" s="42"/>
      <c r="C9" s="43"/>
      <c r="D9" s="43"/>
      <c r="E9" s="410" t="s">
        <v>1496</v>
      </c>
      <c r="F9" s="413"/>
      <c r="G9" s="413"/>
      <c r="H9" s="413"/>
      <c r="I9" s="128"/>
      <c r="J9" s="43"/>
      <c r="K9" s="46"/>
    </row>
    <row r="10" spans="1:70" s="1" customFormat="1">
      <c r="B10" s="42"/>
      <c r="C10" s="43"/>
      <c r="D10" s="38" t="s">
        <v>283</v>
      </c>
      <c r="E10" s="43"/>
      <c r="F10" s="43"/>
      <c r="G10" s="43"/>
      <c r="H10" s="43"/>
      <c r="I10" s="128"/>
      <c r="J10" s="43"/>
      <c r="K10" s="46"/>
    </row>
    <row r="11" spans="1:70" s="1" customFormat="1" ht="36.950000000000003" customHeight="1">
      <c r="B11" s="42"/>
      <c r="C11" s="43"/>
      <c r="D11" s="43"/>
      <c r="E11" s="412" t="s">
        <v>1575</v>
      </c>
      <c r="F11" s="413"/>
      <c r="G11" s="413"/>
      <c r="H11" s="413"/>
      <c r="I11" s="128"/>
      <c r="J11" s="43"/>
      <c r="K11" s="46"/>
    </row>
    <row r="12" spans="1:70" s="1" customFormat="1" ht="13.5">
      <c r="B12" s="42"/>
      <c r="C12" s="43"/>
      <c r="D12" s="43"/>
      <c r="E12" s="43"/>
      <c r="F12" s="43"/>
      <c r="G12" s="43"/>
      <c r="H12" s="43"/>
      <c r="I12" s="128"/>
      <c r="J12" s="43"/>
      <c r="K12" s="46"/>
    </row>
    <row r="13" spans="1:70" s="1" customFormat="1" ht="14.45" customHeight="1">
      <c r="B13" s="42"/>
      <c r="C13" s="43"/>
      <c r="D13" s="38" t="s">
        <v>21</v>
      </c>
      <c r="E13" s="43"/>
      <c r="F13" s="36" t="s">
        <v>100</v>
      </c>
      <c r="G13" s="43"/>
      <c r="H13" s="43"/>
      <c r="I13" s="129" t="s">
        <v>23</v>
      </c>
      <c r="J13" s="36" t="s">
        <v>22</v>
      </c>
      <c r="K13" s="46"/>
    </row>
    <row r="14" spans="1:70" s="1" customFormat="1" ht="14.45" customHeight="1">
      <c r="B14" s="42"/>
      <c r="C14" s="43"/>
      <c r="D14" s="38" t="s">
        <v>25</v>
      </c>
      <c r="E14" s="43"/>
      <c r="F14" s="36" t="s">
        <v>26</v>
      </c>
      <c r="G14" s="43"/>
      <c r="H14" s="43"/>
      <c r="I14" s="129" t="s">
        <v>27</v>
      </c>
      <c r="J14" s="130" t="str">
        <f>'Rekapitulace stavby'!AN8</f>
        <v>23.10.2017</v>
      </c>
      <c r="K14" s="46"/>
    </row>
    <row r="15" spans="1:70" s="1" customFormat="1" ht="10.9" customHeight="1">
      <c r="B15" s="42"/>
      <c r="C15" s="43"/>
      <c r="D15" s="43"/>
      <c r="E15" s="43"/>
      <c r="F15" s="43"/>
      <c r="G15" s="43"/>
      <c r="H15" s="43"/>
      <c r="I15" s="128"/>
      <c r="J15" s="43"/>
      <c r="K15" s="46"/>
    </row>
    <row r="16" spans="1:70" s="1" customFormat="1" ht="14.45" customHeight="1">
      <c r="B16" s="42"/>
      <c r="C16" s="43"/>
      <c r="D16" s="38" t="s">
        <v>31</v>
      </c>
      <c r="E16" s="43"/>
      <c r="F16" s="43"/>
      <c r="G16" s="43"/>
      <c r="H16" s="43"/>
      <c r="I16" s="129" t="s">
        <v>32</v>
      </c>
      <c r="J16" s="36" t="s">
        <v>22</v>
      </c>
      <c r="K16" s="46"/>
    </row>
    <row r="17" spans="2:11" s="1" customFormat="1" ht="18" customHeight="1">
      <c r="B17" s="42"/>
      <c r="C17" s="43"/>
      <c r="D17" s="43"/>
      <c r="E17" s="36" t="s">
        <v>33</v>
      </c>
      <c r="F17" s="43"/>
      <c r="G17" s="43"/>
      <c r="H17" s="43"/>
      <c r="I17" s="129" t="s">
        <v>34</v>
      </c>
      <c r="J17" s="36" t="s">
        <v>22</v>
      </c>
      <c r="K17" s="46"/>
    </row>
    <row r="18" spans="2:11" s="1" customFormat="1" ht="6.95" customHeight="1">
      <c r="B18" s="42"/>
      <c r="C18" s="43"/>
      <c r="D18" s="43"/>
      <c r="E18" s="43"/>
      <c r="F18" s="43"/>
      <c r="G18" s="43"/>
      <c r="H18" s="43"/>
      <c r="I18" s="128"/>
      <c r="J18" s="43"/>
      <c r="K18" s="46"/>
    </row>
    <row r="19" spans="2:11" s="1" customFormat="1" ht="14.45" customHeight="1">
      <c r="B19" s="42"/>
      <c r="C19" s="43"/>
      <c r="D19" s="38" t="s">
        <v>35</v>
      </c>
      <c r="E19" s="43"/>
      <c r="F19" s="43"/>
      <c r="G19" s="43"/>
      <c r="H19" s="43"/>
      <c r="I19" s="129" t="s">
        <v>32</v>
      </c>
      <c r="J19" s="36" t="str">
        <f>IF('Rekapitulace stavby'!AN13="Vyplň údaj","",IF('Rekapitulace stavby'!AN13="","",'Rekapitulace stavby'!AN13))</f>
        <v/>
      </c>
      <c r="K19" s="46"/>
    </row>
    <row r="20" spans="2:11" s="1" customFormat="1" ht="18" customHeight="1">
      <c r="B20" s="42"/>
      <c r="C20" s="43"/>
      <c r="D20" s="43"/>
      <c r="E20" s="36" t="str">
        <f>IF('Rekapitulace stavby'!E14="Vyplň údaj","",IF('Rekapitulace stavby'!E14="","",'Rekapitulace stavby'!E14))</f>
        <v/>
      </c>
      <c r="F20" s="43"/>
      <c r="G20" s="43"/>
      <c r="H20" s="43"/>
      <c r="I20" s="129" t="s">
        <v>34</v>
      </c>
      <c r="J20" s="36" t="str">
        <f>IF('Rekapitulace stavby'!AN14="Vyplň údaj","",IF('Rekapitulace stavby'!AN14="","",'Rekapitulace stavby'!AN14))</f>
        <v/>
      </c>
      <c r="K20" s="46"/>
    </row>
    <row r="21" spans="2:11" s="1" customFormat="1" ht="6.95" customHeight="1">
      <c r="B21" s="42"/>
      <c r="C21" s="43"/>
      <c r="D21" s="43"/>
      <c r="E21" s="43"/>
      <c r="F21" s="43"/>
      <c r="G21" s="43"/>
      <c r="H21" s="43"/>
      <c r="I21" s="128"/>
      <c r="J21" s="43"/>
      <c r="K21" s="46"/>
    </row>
    <row r="22" spans="2:11" s="1" customFormat="1" ht="14.45" customHeight="1">
      <c r="B22" s="42"/>
      <c r="C22" s="43"/>
      <c r="D22" s="38" t="s">
        <v>37</v>
      </c>
      <c r="E22" s="43"/>
      <c r="F22" s="43"/>
      <c r="G22" s="43"/>
      <c r="H22" s="43"/>
      <c r="I22" s="129" t="s">
        <v>32</v>
      </c>
      <c r="J22" s="36" t="s">
        <v>22</v>
      </c>
      <c r="K22" s="46"/>
    </row>
    <row r="23" spans="2:11" s="1" customFormat="1" ht="18" customHeight="1">
      <c r="B23" s="42"/>
      <c r="C23" s="43"/>
      <c r="D23" s="43"/>
      <c r="E23" s="36" t="s">
        <v>38</v>
      </c>
      <c r="F23" s="43"/>
      <c r="G23" s="43"/>
      <c r="H23" s="43"/>
      <c r="I23" s="129" t="s">
        <v>34</v>
      </c>
      <c r="J23" s="36" t="s">
        <v>22</v>
      </c>
      <c r="K23" s="46"/>
    </row>
    <row r="24" spans="2:11" s="1" customFormat="1" ht="6.95" customHeight="1">
      <c r="B24" s="42"/>
      <c r="C24" s="43"/>
      <c r="D24" s="43"/>
      <c r="E24" s="43"/>
      <c r="F24" s="43"/>
      <c r="G24" s="43"/>
      <c r="H24" s="43"/>
      <c r="I24" s="128"/>
      <c r="J24" s="43"/>
      <c r="K24" s="46"/>
    </row>
    <row r="25" spans="2:11" s="1" customFormat="1" ht="14.45" customHeight="1">
      <c r="B25" s="42"/>
      <c r="C25" s="43"/>
      <c r="D25" s="38" t="s">
        <v>40</v>
      </c>
      <c r="E25" s="43"/>
      <c r="F25" s="43"/>
      <c r="G25" s="43"/>
      <c r="H25" s="43"/>
      <c r="I25" s="128"/>
      <c r="J25" s="43"/>
      <c r="K25" s="46"/>
    </row>
    <row r="26" spans="2:11" s="7" customFormat="1" ht="22.5" customHeight="1">
      <c r="B26" s="131"/>
      <c r="C26" s="132"/>
      <c r="D26" s="132"/>
      <c r="E26" s="375" t="s">
        <v>22</v>
      </c>
      <c r="F26" s="375"/>
      <c r="G26" s="375"/>
      <c r="H26" s="375"/>
      <c r="I26" s="133"/>
      <c r="J26" s="132"/>
      <c r="K26" s="134"/>
    </row>
    <row r="27" spans="2:11" s="1" customFormat="1" ht="6.95" customHeight="1">
      <c r="B27" s="42"/>
      <c r="C27" s="43"/>
      <c r="D27" s="43"/>
      <c r="E27" s="43"/>
      <c r="F27" s="43"/>
      <c r="G27" s="43"/>
      <c r="H27" s="43"/>
      <c r="I27" s="128"/>
      <c r="J27" s="43"/>
      <c r="K27" s="46"/>
    </row>
    <row r="28" spans="2:11" s="1" customFormat="1" ht="6.95" customHeight="1">
      <c r="B28" s="42"/>
      <c r="C28" s="43"/>
      <c r="D28" s="86"/>
      <c r="E28" s="86"/>
      <c r="F28" s="86"/>
      <c r="G28" s="86"/>
      <c r="H28" s="86"/>
      <c r="I28" s="135"/>
      <c r="J28" s="86"/>
      <c r="K28" s="136"/>
    </row>
    <row r="29" spans="2:11" s="1" customFormat="1" ht="25.35" customHeight="1">
      <c r="B29" s="42"/>
      <c r="C29" s="43"/>
      <c r="D29" s="137" t="s">
        <v>42</v>
      </c>
      <c r="E29" s="43"/>
      <c r="F29" s="43"/>
      <c r="G29" s="43"/>
      <c r="H29" s="43"/>
      <c r="I29" s="128"/>
      <c r="J29" s="138">
        <f>ROUND(J96,2)</f>
        <v>0</v>
      </c>
      <c r="K29" s="46"/>
    </row>
    <row r="30" spans="2:11" s="1" customFormat="1" ht="6.95" customHeight="1">
      <c r="B30" s="42"/>
      <c r="C30" s="43"/>
      <c r="D30" s="86"/>
      <c r="E30" s="86"/>
      <c r="F30" s="86"/>
      <c r="G30" s="86"/>
      <c r="H30" s="86"/>
      <c r="I30" s="135"/>
      <c r="J30" s="86"/>
      <c r="K30" s="136"/>
    </row>
    <row r="31" spans="2:11" s="1" customFormat="1" ht="14.45" customHeight="1">
      <c r="B31" s="42"/>
      <c r="C31" s="43"/>
      <c r="D31" s="43"/>
      <c r="E31" s="43"/>
      <c r="F31" s="47" t="s">
        <v>44</v>
      </c>
      <c r="G31" s="43"/>
      <c r="H31" s="43"/>
      <c r="I31" s="139" t="s">
        <v>43</v>
      </c>
      <c r="J31" s="47" t="s">
        <v>45</v>
      </c>
      <c r="K31" s="46"/>
    </row>
    <row r="32" spans="2:11" s="1" customFormat="1" ht="14.45" customHeight="1">
      <c r="B32" s="42"/>
      <c r="C32" s="43"/>
      <c r="D32" s="50" t="s">
        <v>46</v>
      </c>
      <c r="E32" s="50" t="s">
        <v>47</v>
      </c>
      <c r="F32" s="140">
        <f>ROUND(SUM(BE96:BE376), 2)</f>
        <v>0</v>
      </c>
      <c r="G32" s="43"/>
      <c r="H32" s="43"/>
      <c r="I32" s="141">
        <v>0.21</v>
      </c>
      <c r="J32" s="140">
        <f>ROUND(ROUND((SUM(BE96:BE376)), 2)*I32, 2)</f>
        <v>0</v>
      </c>
      <c r="K32" s="46"/>
    </row>
    <row r="33" spans="2:11" s="1" customFormat="1" ht="14.45" customHeight="1">
      <c r="B33" s="42"/>
      <c r="C33" s="43"/>
      <c r="D33" s="43"/>
      <c r="E33" s="50" t="s">
        <v>48</v>
      </c>
      <c r="F33" s="140">
        <f>ROUND(SUM(BF96:BF376), 2)</f>
        <v>0</v>
      </c>
      <c r="G33" s="43"/>
      <c r="H33" s="43"/>
      <c r="I33" s="141">
        <v>0.15</v>
      </c>
      <c r="J33" s="140">
        <f>ROUND(ROUND((SUM(BF96:BF376)), 2)*I33, 2)</f>
        <v>0</v>
      </c>
      <c r="K33" s="46"/>
    </row>
    <row r="34" spans="2:11" s="1" customFormat="1" ht="14.45" hidden="1" customHeight="1">
      <c r="B34" s="42"/>
      <c r="C34" s="43"/>
      <c r="D34" s="43"/>
      <c r="E34" s="50" t="s">
        <v>49</v>
      </c>
      <c r="F34" s="140">
        <f>ROUND(SUM(BG96:BG376), 2)</f>
        <v>0</v>
      </c>
      <c r="G34" s="43"/>
      <c r="H34" s="43"/>
      <c r="I34" s="141">
        <v>0.21</v>
      </c>
      <c r="J34" s="140">
        <v>0</v>
      </c>
      <c r="K34" s="46"/>
    </row>
    <row r="35" spans="2:11" s="1" customFormat="1" ht="14.45" hidden="1" customHeight="1">
      <c r="B35" s="42"/>
      <c r="C35" s="43"/>
      <c r="D35" s="43"/>
      <c r="E35" s="50" t="s">
        <v>50</v>
      </c>
      <c r="F35" s="140">
        <f>ROUND(SUM(BH96:BH376), 2)</f>
        <v>0</v>
      </c>
      <c r="G35" s="43"/>
      <c r="H35" s="43"/>
      <c r="I35" s="141">
        <v>0.15</v>
      </c>
      <c r="J35" s="140">
        <v>0</v>
      </c>
      <c r="K35" s="46"/>
    </row>
    <row r="36" spans="2:11" s="1" customFormat="1" ht="14.45" hidden="1" customHeight="1">
      <c r="B36" s="42"/>
      <c r="C36" s="43"/>
      <c r="D36" s="43"/>
      <c r="E36" s="50" t="s">
        <v>51</v>
      </c>
      <c r="F36" s="140">
        <f>ROUND(SUM(BI96:BI376), 2)</f>
        <v>0</v>
      </c>
      <c r="G36" s="43"/>
      <c r="H36" s="43"/>
      <c r="I36" s="141">
        <v>0</v>
      </c>
      <c r="J36" s="140">
        <v>0</v>
      </c>
      <c r="K36" s="46"/>
    </row>
    <row r="37" spans="2:11" s="1" customFormat="1" ht="6.95" customHeight="1">
      <c r="B37" s="42"/>
      <c r="C37" s="43"/>
      <c r="D37" s="43"/>
      <c r="E37" s="43"/>
      <c r="F37" s="43"/>
      <c r="G37" s="43"/>
      <c r="H37" s="43"/>
      <c r="I37" s="128"/>
      <c r="J37" s="43"/>
      <c r="K37" s="46"/>
    </row>
    <row r="38" spans="2:11" s="1" customFormat="1" ht="25.35" customHeight="1">
      <c r="B38" s="42"/>
      <c r="C38" s="142"/>
      <c r="D38" s="143" t="s">
        <v>52</v>
      </c>
      <c r="E38" s="80"/>
      <c r="F38" s="80"/>
      <c r="G38" s="144" t="s">
        <v>53</v>
      </c>
      <c r="H38" s="145" t="s">
        <v>54</v>
      </c>
      <c r="I38" s="146"/>
      <c r="J38" s="147">
        <f>SUM(J29:J36)</f>
        <v>0</v>
      </c>
      <c r="K38" s="148"/>
    </row>
    <row r="39" spans="2:11" s="1" customFormat="1" ht="14.45" customHeight="1">
      <c r="B39" s="57"/>
      <c r="C39" s="58"/>
      <c r="D39" s="58"/>
      <c r="E39" s="58"/>
      <c r="F39" s="58"/>
      <c r="G39" s="58"/>
      <c r="H39" s="58"/>
      <c r="I39" s="149"/>
      <c r="J39" s="58"/>
      <c r="K39" s="59"/>
    </row>
    <row r="43" spans="2:11" s="1" customFormat="1" ht="6.95" customHeight="1">
      <c r="B43" s="150"/>
      <c r="C43" s="151"/>
      <c r="D43" s="151"/>
      <c r="E43" s="151"/>
      <c r="F43" s="151"/>
      <c r="G43" s="151"/>
      <c r="H43" s="151"/>
      <c r="I43" s="152"/>
      <c r="J43" s="151"/>
      <c r="K43" s="153"/>
    </row>
    <row r="44" spans="2:11" s="1" customFormat="1" ht="36.950000000000003" customHeight="1">
      <c r="B44" s="42"/>
      <c r="C44" s="31" t="s">
        <v>122</v>
      </c>
      <c r="D44" s="43"/>
      <c r="E44" s="43"/>
      <c r="F44" s="43"/>
      <c r="G44" s="43"/>
      <c r="H44" s="43"/>
      <c r="I44" s="128"/>
      <c r="J44" s="43"/>
      <c r="K44" s="46"/>
    </row>
    <row r="45" spans="2:11" s="1" customFormat="1" ht="6.95" customHeight="1">
      <c r="B45" s="42"/>
      <c r="C45" s="43"/>
      <c r="D45" s="43"/>
      <c r="E45" s="43"/>
      <c r="F45" s="43"/>
      <c r="G45" s="43"/>
      <c r="H45" s="43"/>
      <c r="I45" s="128"/>
      <c r="J45" s="43"/>
      <c r="K45" s="46"/>
    </row>
    <row r="46" spans="2:11" s="1" customFormat="1" ht="14.45" customHeight="1">
      <c r="B46" s="42"/>
      <c r="C46" s="38" t="s">
        <v>18</v>
      </c>
      <c r="D46" s="43"/>
      <c r="E46" s="43"/>
      <c r="F46" s="43"/>
      <c r="G46" s="43"/>
      <c r="H46" s="43"/>
      <c r="I46" s="128"/>
      <c r="J46" s="43"/>
      <c r="K46" s="46"/>
    </row>
    <row r="47" spans="2:11" s="1" customFormat="1" ht="22.5" customHeight="1">
      <c r="B47" s="42"/>
      <c r="C47" s="43"/>
      <c r="D47" s="43"/>
      <c r="E47" s="410" t="str">
        <f>E7</f>
        <v>Cholina - chodníky náves (DSP)</v>
      </c>
      <c r="F47" s="411"/>
      <c r="G47" s="411"/>
      <c r="H47" s="411"/>
      <c r="I47" s="128"/>
      <c r="J47" s="43"/>
      <c r="K47" s="46"/>
    </row>
    <row r="48" spans="2:11">
      <c r="B48" s="29"/>
      <c r="C48" s="38" t="s">
        <v>120</v>
      </c>
      <c r="D48" s="30"/>
      <c r="E48" s="30"/>
      <c r="F48" s="30"/>
      <c r="G48" s="30"/>
      <c r="H48" s="30"/>
      <c r="I48" s="127"/>
      <c r="J48" s="30"/>
      <c r="K48" s="32"/>
    </row>
    <row r="49" spans="2:47" s="1" customFormat="1" ht="22.5" customHeight="1">
      <c r="B49" s="42"/>
      <c r="C49" s="43"/>
      <c r="D49" s="43"/>
      <c r="E49" s="410" t="s">
        <v>1496</v>
      </c>
      <c r="F49" s="413"/>
      <c r="G49" s="413"/>
      <c r="H49" s="413"/>
      <c r="I49" s="128"/>
      <c r="J49" s="43"/>
      <c r="K49" s="46"/>
    </row>
    <row r="50" spans="2:47" s="1" customFormat="1" ht="14.45" customHeight="1">
      <c r="B50" s="42"/>
      <c r="C50" s="38" t="s">
        <v>283</v>
      </c>
      <c r="D50" s="43"/>
      <c r="E50" s="43"/>
      <c r="F50" s="43"/>
      <c r="G50" s="43"/>
      <c r="H50" s="43"/>
      <c r="I50" s="128"/>
      <c r="J50" s="43"/>
      <c r="K50" s="46"/>
    </row>
    <row r="51" spans="2:47" s="1" customFormat="1" ht="23.25" customHeight="1">
      <c r="B51" s="42"/>
      <c r="C51" s="43"/>
      <c r="D51" s="43"/>
      <c r="E51" s="412" t="str">
        <f>E11</f>
        <v>104_2 - SO 104 - Vjezdy (Nezpůsobilé výdaje)</v>
      </c>
      <c r="F51" s="413"/>
      <c r="G51" s="413"/>
      <c r="H51" s="413"/>
      <c r="I51" s="128"/>
      <c r="J51" s="43"/>
      <c r="K51" s="46"/>
    </row>
    <row r="52" spans="2:47" s="1" customFormat="1" ht="6.95" customHeight="1">
      <c r="B52" s="42"/>
      <c r="C52" s="43"/>
      <c r="D52" s="43"/>
      <c r="E52" s="43"/>
      <c r="F52" s="43"/>
      <c r="G52" s="43"/>
      <c r="H52" s="43"/>
      <c r="I52" s="128"/>
      <c r="J52" s="43"/>
      <c r="K52" s="46"/>
    </row>
    <row r="53" spans="2:47" s="1" customFormat="1" ht="18" customHeight="1">
      <c r="B53" s="42"/>
      <c r="C53" s="38" t="s">
        <v>25</v>
      </c>
      <c r="D53" s="43"/>
      <c r="E53" s="43"/>
      <c r="F53" s="36" t="str">
        <f>F14</f>
        <v>Cholina</v>
      </c>
      <c r="G53" s="43"/>
      <c r="H53" s="43"/>
      <c r="I53" s="129" t="s">
        <v>27</v>
      </c>
      <c r="J53" s="130" t="str">
        <f>IF(J14="","",J14)</f>
        <v>23.10.2017</v>
      </c>
      <c r="K53" s="46"/>
    </row>
    <row r="54" spans="2:47" s="1" customFormat="1" ht="6.95" customHeight="1">
      <c r="B54" s="42"/>
      <c r="C54" s="43"/>
      <c r="D54" s="43"/>
      <c r="E54" s="43"/>
      <c r="F54" s="43"/>
      <c r="G54" s="43"/>
      <c r="H54" s="43"/>
      <c r="I54" s="128"/>
      <c r="J54" s="43"/>
      <c r="K54" s="46"/>
    </row>
    <row r="55" spans="2:47" s="1" customFormat="1">
      <c r="B55" s="42"/>
      <c r="C55" s="38" t="s">
        <v>31</v>
      </c>
      <c r="D55" s="43"/>
      <c r="E55" s="43"/>
      <c r="F55" s="36" t="str">
        <f>E17</f>
        <v>Obec Cholina, Cholina 52, 78322 Cholina</v>
      </c>
      <c r="G55" s="43"/>
      <c r="H55" s="43"/>
      <c r="I55" s="129" t="s">
        <v>37</v>
      </c>
      <c r="J55" s="36" t="str">
        <f>E23</f>
        <v xml:space="preserve"> </v>
      </c>
      <c r="K55" s="46"/>
    </row>
    <row r="56" spans="2:47" s="1" customFormat="1" ht="14.45" customHeight="1">
      <c r="B56" s="42"/>
      <c r="C56" s="38" t="s">
        <v>35</v>
      </c>
      <c r="D56" s="43"/>
      <c r="E56" s="43"/>
      <c r="F56" s="36" t="str">
        <f>IF(E20="","",E20)</f>
        <v/>
      </c>
      <c r="G56" s="43"/>
      <c r="H56" s="43"/>
      <c r="I56" s="128"/>
      <c r="J56" s="43"/>
      <c r="K56" s="46"/>
    </row>
    <row r="57" spans="2:47" s="1" customFormat="1" ht="10.35" customHeight="1">
      <c r="B57" s="42"/>
      <c r="C57" s="43"/>
      <c r="D57" s="43"/>
      <c r="E57" s="43"/>
      <c r="F57" s="43"/>
      <c r="G57" s="43"/>
      <c r="H57" s="43"/>
      <c r="I57" s="128"/>
      <c r="J57" s="43"/>
      <c r="K57" s="46"/>
    </row>
    <row r="58" spans="2:47" s="1" customFormat="1" ht="29.25" customHeight="1">
      <c r="B58" s="42"/>
      <c r="C58" s="154" t="s">
        <v>123</v>
      </c>
      <c r="D58" s="142"/>
      <c r="E58" s="142"/>
      <c r="F58" s="142"/>
      <c r="G58" s="142"/>
      <c r="H58" s="142"/>
      <c r="I58" s="155"/>
      <c r="J58" s="156" t="s">
        <v>124</v>
      </c>
      <c r="K58" s="157"/>
    </row>
    <row r="59" spans="2:47" s="1" customFormat="1" ht="10.35" customHeight="1">
      <c r="B59" s="42"/>
      <c r="C59" s="43"/>
      <c r="D59" s="43"/>
      <c r="E59" s="43"/>
      <c r="F59" s="43"/>
      <c r="G59" s="43"/>
      <c r="H59" s="43"/>
      <c r="I59" s="128"/>
      <c r="J59" s="43"/>
      <c r="K59" s="46"/>
    </row>
    <row r="60" spans="2:47" s="1" customFormat="1" ht="29.25" customHeight="1">
      <c r="B60" s="42"/>
      <c r="C60" s="158" t="s">
        <v>125</v>
      </c>
      <c r="D60" s="43"/>
      <c r="E60" s="43"/>
      <c r="F60" s="43"/>
      <c r="G60" s="43"/>
      <c r="H60" s="43"/>
      <c r="I60" s="128"/>
      <c r="J60" s="138">
        <f>J96</f>
        <v>0</v>
      </c>
      <c r="K60" s="46"/>
      <c r="AU60" s="25" t="s">
        <v>126</v>
      </c>
    </row>
    <row r="61" spans="2:47" s="8" customFormat="1" ht="24.95" customHeight="1">
      <c r="B61" s="159"/>
      <c r="C61" s="160"/>
      <c r="D61" s="161" t="s">
        <v>127</v>
      </c>
      <c r="E61" s="162"/>
      <c r="F61" s="162"/>
      <c r="G61" s="162"/>
      <c r="H61" s="162"/>
      <c r="I61" s="163"/>
      <c r="J61" s="164">
        <f>J97</f>
        <v>0</v>
      </c>
      <c r="K61" s="165"/>
    </row>
    <row r="62" spans="2:47" s="9" customFormat="1" ht="19.899999999999999" customHeight="1">
      <c r="B62" s="166"/>
      <c r="C62" s="167"/>
      <c r="D62" s="168" t="s">
        <v>285</v>
      </c>
      <c r="E62" s="169"/>
      <c r="F62" s="169"/>
      <c r="G62" s="169"/>
      <c r="H62" s="169"/>
      <c r="I62" s="170"/>
      <c r="J62" s="171">
        <f>J98</f>
        <v>0</v>
      </c>
      <c r="K62" s="172"/>
    </row>
    <row r="63" spans="2:47" s="9" customFormat="1" ht="19.899999999999999" customHeight="1">
      <c r="B63" s="166"/>
      <c r="C63" s="167"/>
      <c r="D63" s="168" t="s">
        <v>286</v>
      </c>
      <c r="E63" s="169"/>
      <c r="F63" s="169"/>
      <c r="G63" s="169"/>
      <c r="H63" s="169"/>
      <c r="I63" s="170"/>
      <c r="J63" s="171">
        <f>J158</f>
        <v>0</v>
      </c>
      <c r="K63" s="172"/>
    </row>
    <row r="64" spans="2:47" s="9" customFormat="1" ht="19.899999999999999" customHeight="1">
      <c r="B64" s="166"/>
      <c r="C64" s="167"/>
      <c r="D64" s="168" t="s">
        <v>1064</v>
      </c>
      <c r="E64" s="169"/>
      <c r="F64" s="169"/>
      <c r="G64" s="169"/>
      <c r="H64" s="169"/>
      <c r="I64" s="170"/>
      <c r="J64" s="171">
        <f>J185</f>
        <v>0</v>
      </c>
      <c r="K64" s="172"/>
    </row>
    <row r="65" spans="2:12" s="9" customFormat="1" ht="19.899999999999999" customHeight="1">
      <c r="B65" s="166"/>
      <c r="C65" s="167"/>
      <c r="D65" s="168" t="s">
        <v>288</v>
      </c>
      <c r="E65" s="169"/>
      <c r="F65" s="169"/>
      <c r="G65" s="169"/>
      <c r="H65" s="169"/>
      <c r="I65" s="170"/>
      <c r="J65" s="171">
        <f>J190</f>
        <v>0</v>
      </c>
      <c r="K65" s="172"/>
    </row>
    <row r="66" spans="2:12" s="9" customFormat="1" ht="19.899999999999999" customHeight="1">
      <c r="B66" s="166"/>
      <c r="C66" s="167"/>
      <c r="D66" s="168" t="s">
        <v>289</v>
      </c>
      <c r="E66" s="169"/>
      <c r="F66" s="169"/>
      <c r="G66" s="169"/>
      <c r="H66" s="169"/>
      <c r="I66" s="170"/>
      <c r="J66" s="171">
        <f>J207</f>
        <v>0</v>
      </c>
      <c r="K66" s="172"/>
    </row>
    <row r="67" spans="2:12" s="9" customFormat="1" ht="19.899999999999999" customHeight="1">
      <c r="B67" s="166"/>
      <c r="C67" s="167"/>
      <c r="D67" s="168" t="s">
        <v>291</v>
      </c>
      <c r="E67" s="169"/>
      <c r="F67" s="169"/>
      <c r="G67" s="169"/>
      <c r="H67" s="169"/>
      <c r="I67" s="170"/>
      <c r="J67" s="171">
        <f>J231</f>
        <v>0</v>
      </c>
      <c r="K67" s="172"/>
    </row>
    <row r="68" spans="2:12" s="9" customFormat="1" ht="19.899999999999999" customHeight="1">
      <c r="B68" s="166"/>
      <c r="C68" s="167"/>
      <c r="D68" s="168" t="s">
        <v>128</v>
      </c>
      <c r="E68" s="169"/>
      <c r="F68" s="169"/>
      <c r="G68" s="169"/>
      <c r="H68" s="169"/>
      <c r="I68" s="170"/>
      <c r="J68" s="171">
        <f>J236</f>
        <v>0</v>
      </c>
      <c r="K68" s="172"/>
    </row>
    <row r="69" spans="2:12" s="9" customFormat="1" ht="19.899999999999999" customHeight="1">
      <c r="B69" s="166"/>
      <c r="C69" s="167"/>
      <c r="D69" s="168" t="s">
        <v>1498</v>
      </c>
      <c r="E69" s="169"/>
      <c r="F69" s="169"/>
      <c r="G69" s="169"/>
      <c r="H69" s="169"/>
      <c r="I69" s="170"/>
      <c r="J69" s="171">
        <f>J274</f>
        <v>0</v>
      </c>
      <c r="K69" s="172"/>
    </row>
    <row r="70" spans="2:12" s="9" customFormat="1" ht="19.899999999999999" customHeight="1">
      <c r="B70" s="166"/>
      <c r="C70" s="167"/>
      <c r="D70" s="168" t="s">
        <v>293</v>
      </c>
      <c r="E70" s="169"/>
      <c r="F70" s="169"/>
      <c r="G70" s="169"/>
      <c r="H70" s="169"/>
      <c r="I70" s="170"/>
      <c r="J70" s="171">
        <f>J286</f>
        <v>0</v>
      </c>
      <c r="K70" s="172"/>
    </row>
    <row r="71" spans="2:12" s="9" customFormat="1" ht="19.899999999999999" customHeight="1">
      <c r="B71" s="166"/>
      <c r="C71" s="167"/>
      <c r="D71" s="168" t="s">
        <v>129</v>
      </c>
      <c r="E71" s="169"/>
      <c r="F71" s="169"/>
      <c r="G71" s="169"/>
      <c r="H71" s="169"/>
      <c r="I71" s="170"/>
      <c r="J71" s="171">
        <f>J366</f>
        <v>0</v>
      </c>
      <c r="K71" s="172"/>
    </row>
    <row r="72" spans="2:12" s="8" customFormat="1" ht="24.95" customHeight="1">
      <c r="B72" s="159"/>
      <c r="C72" s="160"/>
      <c r="D72" s="161" t="s">
        <v>1065</v>
      </c>
      <c r="E72" s="162"/>
      <c r="F72" s="162"/>
      <c r="G72" s="162"/>
      <c r="H72" s="162"/>
      <c r="I72" s="163"/>
      <c r="J72" s="164">
        <f>J368</f>
        <v>0</v>
      </c>
      <c r="K72" s="165"/>
    </row>
    <row r="73" spans="2:12" s="9" customFormat="1" ht="19.899999999999999" customHeight="1">
      <c r="B73" s="166"/>
      <c r="C73" s="167"/>
      <c r="D73" s="168" t="s">
        <v>1066</v>
      </c>
      <c r="E73" s="169"/>
      <c r="F73" s="169"/>
      <c r="G73" s="169"/>
      <c r="H73" s="169"/>
      <c r="I73" s="170"/>
      <c r="J73" s="171">
        <f>J369</f>
        <v>0</v>
      </c>
      <c r="K73" s="172"/>
    </row>
    <row r="74" spans="2:12" s="9" customFormat="1" ht="19.899999999999999" customHeight="1">
      <c r="B74" s="166"/>
      <c r="C74" s="167"/>
      <c r="D74" s="168" t="s">
        <v>1067</v>
      </c>
      <c r="E74" s="169"/>
      <c r="F74" s="169"/>
      <c r="G74" s="169"/>
      <c r="H74" s="169"/>
      <c r="I74" s="170"/>
      <c r="J74" s="171">
        <f>J373</f>
        <v>0</v>
      </c>
      <c r="K74" s="172"/>
    </row>
    <row r="75" spans="2:12" s="1" customFormat="1" ht="21.75" customHeight="1">
      <c r="B75" s="42"/>
      <c r="C75" s="43"/>
      <c r="D75" s="43"/>
      <c r="E75" s="43"/>
      <c r="F75" s="43"/>
      <c r="G75" s="43"/>
      <c r="H75" s="43"/>
      <c r="I75" s="128"/>
      <c r="J75" s="43"/>
      <c r="K75" s="46"/>
    </row>
    <row r="76" spans="2:12" s="1" customFormat="1" ht="6.95" customHeight="1">
      <c r="B76" s="57"/>
      <c r="C76" s="58"/>
      <c r="D76" s="58"/>
      <c r="E76" s="58"/>
      <c r="F76" s="58"/>
      <c r="G76" s="58"/>
      <c r="H76" s="58"/>
      <c r="I76" s="149"/>
      <c r="J76" s="58"/>
      <c r="K76" s="59"/>
    </row>
    <row r="80" spans="2:12" s="1" customFormat="1" ht="6.95" customHeight="1">
      <c r="B80" s="60"/>
      <c r="C80" s="61"/>
      <c r="D80" s="61"/>
      <c r="E80" s="61"/>
      <c r="F80" s="61"/>
      <c r="G80" s="61"/>
      <c r="H80" s="61"/>
      <c r="I80" s="152"/>
      <c r="J80" s="61"/>
      <c r="K80" s="61"/>
      <c r="L80" s="62"/>
    </row>
    <row r="81" spans="2:63" s="1" customFormat="1" ht="36.950000000000003" customHeight="1">
      <c r="B81" s="42"/>
      <c r="C81" s="63" t="s">
        <v>130</v>
      </c>
      <c r="D81" s="64"/>
      <c r="E81" s="64"/>
      <c r="F81" s="64"/>
      <c r="G81" s="64"/>
      <c r="H81" s="64"/>
      <c r="I81" s="173"/>
      <c r="J81" s="64"/>
      <c r="K81" s="64"/>
      <c r="L81" s="62"/>
    </row>
    <row r="82" spans="2:63" s="1" customFormat="1" ht="6.95" customHeight="1">
      <c r="B82" s="42"/>
      <c r="C82" s="64"/>
      <c r="D82" s="64"/>
      <c r="E82" s="64"/>
      <c r="F82" s="64"/>
      <c r="G82" s="64"/>
      <c r="H82" s="64"/>
      <c r="I82" s="173"/>
      <c r="J82" s="64"/>
      <c r="K82" s="64"/>
      <c r="L82" s="62"/>
    </row>
    <row r="83" spans="2:63" s="1" customFormat="1" ht="14.45" customHeight="1">
      <c r="B83" s="42"/>
      <c r="C83" s="66" t="s">
        <v>18</v>
      </c>
      <c r="D83" s="64"/>
      <c r="E83" s="64"/>
      <c r="F83" s="64"/>
      <c r="G83" s="64"/>
      <c r="H83" s="64"/>
      <c r="I83" s="173"/>
      <c r="J83" s="64"/>
      <c r="K83" s="64"/>
      <c r="L83" s="62"/>
    </row>
    <row r="84" spans="2:63" s="1" customFormat="1" ht="22.5" customHeight="1">
      <c r="B84" s="42"/>
      <c r="C84" s="64"/>
      <c r="D84" s="64"/>
      <c r="E84" s="414" t="str">
        <f>E7</f>
        <v>Cholina - chodníky náves (DSP)</v>
      </c>
      <c r="F84" s="415"/>
      <c r="G84" s="415"/>
      <c r="H84" s="415"/>
      <c r="I84" s="173"/>
      <c r="J84" s="64"/>
      <c r="K84" s="64"/>
      <c r="L84" s="62"/>
    </row>
    <row r="85" spans="2:63">
      <c r="B85" s="29"/>
      <c r="C85" s="66" t="s">
        <v>120</v>
      </c>
      <c r="D85" s="261"/>
      <c r="E85" s="261"/>
      <c r="F85" s="261"/>
      <c r="G85" s="261"/>
      <c r="H85" s="261"/>
      <c r="J85" s="261"/>
      <c r="K85" s="261"/>
      <c r="L85" s="262"/>
    </row>
    <row r="86" spans="2:63" s="1" customFormat="1" ht="22.5" customHeight="1">
      <c r="B86" s="42"/>
      <c r="C86" s="64"/>
      <c r="D86" s="64"/>
      <c r="E86" s="414" t="s">
        <v>1496</v>
      </c>
      <c r="F86" s="416"/>
      <c r="G86" s="416"/>
      <c r="H86" s="416"/>
      <c r="I86" s="173"/>
      <c r="J86" s="64"/>
      <c r="K86" s="64"/>
      <c r="L86" s="62"/>
    </row>
    <row r="87" spans="2:63" s="1" customFormat="1" ht="14.45" customHeight="1">
      <c r="B87" s="42"/>
      <c r="C87" s="66" t="s">
        <v>283</v>
      </c>
      <c r="D87" s="64"/>
      <c r="E87" s="64"/>
      <c r="F87" s="64"/>
      <c r="G87" s="64"/>
      <c r="H87" s="64"/>
      <c r="I87" s="173"/>
      <c r="J87" s="64"/>
      <c r="K87" s="64"/>
      <c r="L87" s="62"/>
    </row>
    <row r="88" spans="2:63" s="1" customFormat="1" ht="23.25" customHeight="1">
      <c r="B88" s="42"/>
      <c r="C88" s="64"/>
      <c r="D88" s="64"/>
      <c r="E88" s="386" t="str">
        <f>E11</f>
        <v>104_2 - SO 104 - Vjezdy (Nezpůsobilé výdaje)</v>
      </c>
      <c r="F88" s="416"/>
      <c r="G88" s="416"/>
      <c r="H88" s="416"/>
      <c r="I88" s="173"/>
      <c r="J88" s="64"/>
      <c r="K88" s="64"/>
      <c r="L88" s="62"/>
    </row>
    <row r="89" spans="2:63" s="1" customFormat="1" ht="6.95" customHeight="1">
      <c r="B89" s="42"/>
      <c r="C89" s="64"/>
      <c r="D89" s="64"/>
      <c r="E89" s="64"/>
      <c r="F89" s="64"/>
      <c r="G89" s="64"/>
      <c r="H89" s="64"/>
      <c r="I89" s="173"/>
      <c r="J89" s="64"/>
      <c r="K89" s="64"/>
      <c r="L89" s="62"/>
    </row>
    <row r="90" spans="2:63" s="1" customFormat="1" ht="18" customHeight="1">
      <c r="B90" s="42"/>
      <c r="C90" s="66" t="s">
        <v>25</v>
      </c>
      <c r="D90" s="64"/>
      <c r="E90" s="64"/>
      <c r="F90" s="174" t="str">
        <f>F14</f>
        <v>Cholina</v>
      </c>
      <c r="G90" s="64"/>
      <c r="H90" s="64"/>
      <c r="I90" s="175" t="s">
        <v>27</v>
      </c>
      <c r="J90" s="74" t="str">
        <f>IF(J14="","",J14)</f>
        <v>23.10.2017</v>
      </c>
      <c r="K90" s="64"/>
      <c r="L90" s="62"/>
    </row>
    <row r="91" spans="2:63" s="1" customFormat="1" ht="6.95" customHeight="1">
      <c r="B91" s="42"/>
      <c r="C91" s="64"/>
      <c r="D91" s="64"/>
      <c r="E91" s="64"/>
      <c r="F91" s="64"/>
      <c r="G91" s="64"/>
      <c r="H91" s="64"/>
      <c r="I91" s="173"/>
      <c r="J91" s="64"/>
      <c r="K91" s="64"/>
      <c r="L91" s="62"/>
    </row>
    <row r="92" spans="2:63" s="1" customFormat="1">
      <c r="B92" s="42"/>
      <c r="C92" s="66" t="s">
        <v>31</v>
      </c>
      <c r="D92" s="64"/>
      <c r="E92" s="64"/>
      <c r="F92" s="174" t="str">
        <f>E17</f>
        <v>Obec Cholina, Cholina 52, 78322 Cholina</v>
      </c>
      <c r="G92" s="64"/>
      <c r="H92" s="64"/>
      <c r="I92" s="175" t="s">
        <v>37</v>
      </c>
      <c r="J92" s="174" t="str">
        <f>E23</f>
        <v xml:space="preserve"> </v>
      </c>
      <c r="K92" s="64"/>
      <c r="L92" s="62"/>
    </row>
    <row r="93" spans="2:63" s="1" customFormat="1" ht="14.45" customHeight="1">
      <c r="B93" s="42"/>
      <c r="C93" s="66" t="s">
        <v>35</v>
      </c>
      <c r="D93" s="64"/>
      <c r="E93" s="64"/>
      <c r="F93" s="174" t="str">
        <f>IF(E20="","",E20)</f>
        <v/>
      </c>
      <c r="G93" s="64"/>
      <c r="H93" s="64"/>
      <c r="I93" s="173"/>
      <c r="J93" s="64"/>
      <c r="K93" s="64"/>
      <c r="L93" s="62"/>
    </row>
    <row r="94" spans="2:63" s="1" customFormat="1" ht="10.35" customHeight="1">
      <c r="B94" s="42"/>
      <c r="C94" s="64"/>
      <c r="D94" s="64"/>
      <c r="E94" s="64"/>
      <c r="F94" s="64"/>
      <c r="G94" s="64"/>
      <c r="H94" s="64"/>
      <c r="I94" s="173"/>
      <c r="J94" s="64"/>
      <c r="K94" s="64"/>
      <c r="L94" s="62"/>
    </row>
    <row r="95" spans="2:63" s="10" customFormat="1" ht="29.25" customHeight="1">
      <c r="B95" s="176"/>
      <c r="C95" s="177" t="s">
        <v>131</v>
      </c>
      <c r="D95" s="178" t="s">
        <v>61</v>
      </c>
      <c r="E95" s="178" t="s">
        <v>57</v>
      </c>
      <c r="F95" s="178" t="s">
        <v>132</v>
      </c>
      <c r="G95" s="178" t="s">
        <v>133</v>
      </c>
      <c r="H95" s="178" t="s">
        <v>134</v>
      </c>
      <c r="I95" s="179" t="s">
        <v>135</v>
      </c>
      <c r="J95" s="178" t="s">
        <v>124</v>
      </c>
      <c r="K95" s="180" t="s">
        <v>136</v>
      </c>
      <c r="L95" s="181"/>
      <c r="M95" s="82" t="s">
        <v>137</v>
      </c>
      <c r="N95" s="83" t="s">
        <v>46</v>
      </c>
      <c r="O95" s="83" t="s">
        <v>138</v>
      </c>
      <c r="P95" s="83" t="s">
        <v>139</v>
      </c>
      <c r="Q95" s="83" t="s">
        <v>140</v>
      </c>
      <c r="R95" s="83" t="s">
        <v>141</v>
      </c>
      <c r="S95" s="83" t="s">
        <v>142</v>
      </c>
      <c r="T95" s="84" t="s">
        <v>143</v>
      </c>
    </row>
    <row r="96" spans="2:63" s="1" customFormat="1" ht="29.25" customHeight="1">
      <c r="B96" s="42"/>
      <c r="C96" s="88" t="s">
        <v>125</v>
      </c>
      <c r="D96" s="64"/>
      <c r="E96" s="64"/>
      <c r="F96" s="64"/>
      <c r="G96" s="64"/>
      <c r="H96" s="64"/>
      <c r="I96" s="173"/>
      <c r="J96" s="182">
        <f>BK96</f>
        <v>0</v>
      </c>
      <c r="K96" s="64"/>
      <c r="L96" s="62"/>
      <c r="M96" s="85"/>
      <c r="N96" s="86"/>
      <c r="O96" s="86"/>
      <c r="P96" s="183">
        <f>P97+P368</f>
        <v>0</v>
      </c>
      <c r="Q96" s="86"/>
      <c r="R96" s="183">
        <f>R97+R368</f>
        <v>133.74546068399999</v>
      </c>
      <c r="S96" s="86"/>
      <c r="T96" s="184">
        <f>T97+T368</f>
        <v>121.125</v>
      </c>
      <c r="AT96" s="25" t="s">
        <v>75</v>
      </c>
      <c r="AU96" s="25" t="s">
        <v>126</v>
      </c>
      <c r="BK96" s="185">
        <f>BK97+BK368</f>
        <v>0</v>
      </c>
    </row>
    <row r="97" spans="2:65" s="11" customFormat="1" ht="37.35" customHeight="1">
      <c r="B97" s="186"/>
      <c r="C97" s="187"/>
      <c r="D97" s="188" t="s">
        <v>75</v>
      </c>
      <c r="E97" s="189" t="s">
        <v>144</v>
      </c>
      <c r="F97" s="189" t="s">
        <v>145</v>
      </c>
      <c r="G97" s="187"/>
      <c r="H97" s="187"/>
      <c r="I97" s="190"/>
      <c r="J97" s="191">
        <f>BK97</f>
        <v>0</v>
      </c>
      <c r="K97" s="187"/>
      <c r="L97" s="192"/>
      <c r="M97" s="193"/>
      <c r="N97" s="194"/>
      <c r="O97" s="194"/>
      <c r="P97" s="195">
        <f>P98+P158+P185+P190+P207+P231+P236+P274+P286+P366</f>
        <v>0</v>
      </c>
      <c r="Q97" s="194"/>
      <c r="R97" s="195">
        <f>R98+R158+R185+R190+R207+R231+R236+R274+R286+R366</f>
        <v>133.743889884</v>
      </c>
      <c r="S97" s="194"/>
      <c r="T97" s="196">
        <f>T98+T158+T185+T190+T207+T231+T236+T274+T286+T366</f>
        <v>121.125</v>
      </c>
      <c r="AR97" s="197" t="s">
        <v>24</v>
      </c>
      <c r="AT97" s="198" t="s">
        <v>75</v>
      </c>
      <c r="AU97" s="198" t="s">
        <v>76</v>
      </c>
      <c r="AY97" s="197" t="s">
        <v>146</v>
      </c>
      <c r="BK97" s="199">
        <f>BK98+BK158+BK185+BK190+BK207+BK231+BK236+BK274+BK286+BK366</f>
        <v>0</v>
      </c>
    </row>
    <row r="98" spans="2:65" s="11" customFormat="1" ht="19.899999999999999" customHeight="1">
      <c r="B98" s="186"/>
      <c r="C98" s="187"/>
      <c r="D98" s="200" t="s">
        <v>75</v>
      </c>
      <c r="E98" s="201" t="s">
        <v>29</v>
      </c>
      <c r="F98" s="201" t="s">
        <v>294</v>
      </c>
      <c r="G98" s="187"/>
      <c r="H98" s="187"/>
      <c r="I98" s="190"/>
      <c r="J98" s="202">
        <f>BK98</f>
        <v>0</v>
      </c>
      <c r="K98" s="187"/>
      <c r="L98" s="192"/>
      <c r="M98" s="193"/>
      <c r="N98" s="194"/>
      <c r="O98" s="194"/>
      <c r="P98" s="195">
        <f>SUM(P99:P157)</f>
        <v>0</v>
      </c>
      <c r="Q98" s="194"/>
      <c r="R98" s="195">
        <f>SUM(R99:R157)</f>
        <v>10.641</v>
      </c>
      <c r="S98" s="194"/>
      <c r="T98" s="196">
        <f>SUM(T99:T157)</f>
        <v>0</v>
      </c>
      <c r="AR98" s="197" t="s">
        <v>24</v>
      </c>
      <c r="AT98" s="198" t="s">
        <v>75</v>
      </c>
      <c r="AU98" s="198" t="s">
        <v>24</v>
      </c>
      <c r="AY98" s="197" t="s">
        <v>146</v>
      </c>
      <c r="BK98" s="199">
        <f>SUM(BK99:BK157)</f>
        <v>0</v>
      </c>
    </row>
    <row r="99" spans="2:65" s="1" customFormat="1" ht="31.5" customHeight="1">
      <c r="B99" s="42"/>
      <c r="C99" s="203" t="s">
        <v>24</v>
      </c>
      <c r="D99" s="203" t="s">
        <v>149</v>
      </c>
      <c r="E99" s="204" t="s">
        <v>302</v>
      </c>
      <c r="F99" s="205" t="s">
        <v>303</v>
      </c>
      <c r="G99" s="206" t="s">
        <v>268</v>
      </c>
      <c r="H99" s="207">
        <v>79.06</v>
      </c>
      <c r="I99" s="208"/>
      <c r="J99" s="209">
        <f>ROUND(I99*H99,2)</f>
        <v>0</v>
      </c>
      <c r="K99" s="205" t="s">
        <v>153</v>
      </c>
      <c r="L99" s="62"/>
      <c r="M99" s="210" t="s">
        <v>22</v>
      </c>
      <c r="N99" s="211" t="s">
        <v>47</v>
      </c>
      <c r="O99" s="43"/>
      <c r="P99" s="212">
        <f>O99*H99</f>
        <v>0</v>
      </c>
      <c r="Q99" s="212">
        <v>0</v>
      </c>
      <c r="R99" s="212">
        <f>Q99*H99</f>
        <v>0</v>
      </c>
      <c r="S99" s="212">
        <v>0</v>
      </c>
      <c r="T99" s="213">
        <f>S99*H99</f>
        <v>0</v>
      </c>
      <c r="AR99" s="25" t="s">
        <v>154</v>
      </c>
      <c r="AT99" s="25" t="s">
        <v>149</v>
      </c>
      <c r="AU99" s="25" t="s">
        <v>85</v>
      </c>
      <c r="AY99" s="25" t="s">
        <v>146</v>
      </c>
      <c r="BE99" s="214">
        <f>IF(N99="základní",J99,0)</f>
        <v>0</v>
      </c>
      <c r="BF99" s="214">
        <f>IF(N99="snížená",J99,0)</f>
        <v>0</v>
      </c>
      <c r="BG99" s="214">
        <f>IF(N99="zákl. přenesená",J99,0)</f>
        <v>0</v>
      </c>
      <c r="BH99" s="214">
        <f>IF(N99="sníž. přenesená",J99,0)</f>
        <v>0</v>
      </c>
      <c r="BI99" s="214">
        <f>IF(N99="nulová",J99,0)</f>
        <v>0</v>
      </c>
      <c r="BJ99" s="25" t="s">
        <v>24</v>
      </c>
      <c r="BK99" s="214">
        <f>ROUND(I99*H99,2)</f>
        <v>0</v>
      </c>
      <c r="BL99" s="25" t="s">
        <v>154</v>
      </c>
      <c r="BM99" s="25" t="s">
        <v>1576</v>
      </c>
    </row>
    <row r="100" spans="2:65" s="1" customFormat="1" ht="94.5">
      <c r="B100" s="42"/>
      <c r="C100" s="64"/>
      <c r="D100" s="215" t="s">
        <v>156</v>
      </c>
      <c r="E100" s="64"/>
      <c r="F100" s="216" t="s">
        <v>305</v>
      </c>
      <c r="G100" s="64"/>
      <c r="H100" s="64"/>
      <c r="I100" s="173"/>
      <c r="J100" s="64"/>
      <c r="K100" s="64"/>
      <c r="L100" s="62"/>
      <c r="M100" s="217"/>
      <c r="N100" s="43"/>
      <c r="O100" s="43"/>
      <c r="P100" s="43"/>
      <c r="Q100" s="43"/>
      <c r="R100" s="43"/>
      <c r="S100" s="43"/>
      <c r="T100" s="79"/>
      <c r="AT100" s="25" t="s">
        <v>156</v>
      </c>
      <c r="AU100" s="25" t="s">
        <v>85</v>
      </c>
    </row>
    <row r="101" spans="2:65" s="12" customFormat="1" ht="13.5">
      <c r="B101" s="218"/>
      <c r="C101" s="219"/>
      <c r="D101" s="215" t="s">
        <v>158</v>
      </c>
      <c r="E101" s="220" t="s">
        <v>22</v>
      </c>
      <c r="F101" s="221" t="s">
        <v>491</v>
      </c>
      <c r="G101" s="219"/>
      <c r="H101" s="222" t="s">
        <v>22</v>
      </c>
      <c r="I101" s="223"/>
      <c r="J101" s="219"/>
      <c r="K101" s="219"/>
      <c r="L101" s="224"/>
      <c r="M101" s="225"/>
      <c r="N101" s="226"/>
      <c r="O101" s="226"/>
      <c r="P101" s="226"/>
      <c r="Q101" s="226"/>
      <c r="R101" s="226"/>
      <c r="S101" s="226"/>
      <c r="T101" s="227"/>
      <c r="AT101" s="228" t="s">
        <v>158</v>
      </c>
      <c r="AU101" s="228" t="s">
        <v>85</v>
      </c>
      <c r="AV101" s="12" t="s">
        <v>24</v>
      </c>
      <c r="AW101" s="12" t="s">
        <v>39</v>
      </c>
      <c r="AX101" s="12" t="s">
        <v>76</v>
      </c>
      <c r="AY101" s="228" t="s">
        <v>146</v>
      </c>
    </row>
    <row r="102" spans="2:65" s="12" customFormat="1" ht="13.5">
      <c r="B102" s="218"/>
      <c r="C102" s="219"/>
      <c r="D102" s="215" t="s">
        <v>158</v>
      </c>
      <c r="E102" s="220" t="s">
        <v>22</v>
      </c>
      <c r="F102" s="221" t="s">
        <v>300</v>
      </c>
      <c r="G102" s="219"/>
      <c r="H102" s="222" t="s">
        <v>22</v>
      </c>
      <c r="I102" s="223"/>
      <c r="J102" s="219"/>
      <c r="K102" s="219"/>
      <c r="L102" s="224"/>
      <c r="M102" s="225"/>
      <c r="N102" s="226"/>
      <c r="O102" s="226"/>
      <c r="P102" s="226"/>
      <c r="Q102" s="226"/>
      <c r="R102" s="226"/>
      <c r="S102" s="226"/>
      <c r="T102" s="227"/>
      <c r="AT102" s="228" t="s">
        <v>158</v>
      </c>
      <c r="AU102" s="228" t="s">
        <v>85</v>
      </c>
      <c r="AV102" s="12" t="s">
        <v>24</v>
      </c>
      <c r="AW102" s="12" t="s">
        <v>39</v>
      </c>
      <c r="AX102" s="12" t="s">
        <v>76</v>
      </c>
      <c r="AY102" s="228" t="s">
        <v>146</v>
      </c>
    </row>
    <row r="103" spans="2:65" s="13" customFormat="1" ht="13.5">
      <c r="B103" s="229"/>
      <c r="C103" s="230"/>
      <c r="D103" s="215" t="s">
        <v>158</v>
      </c>
      <c r="E103" s="231" t="s">
        <v>22</v>
      </c>
      <c r="F103" s="232" t="s">
        <v>1577</v>
      </c>
      <c r="G103" s="230"/>
      <c r="H103" s="233">
        <v>25.78</v>
      </c>
      <c r="I103" s="234"/>
      <c r="J103" s="230"/>
      <c r="K103" s="230"/>
      <c r="L103" s="235"/>
      <c r="M103" s="236"/>
      <c r="N103" s="237"/>
      <c r="O103" s="237"/>
      <c r="P103" s="237"/>
      <c r="Q103" s="237"/>
      <c r="R103" s="237"/>
      <c r="S103" s="237"/>
      <c r="T103" s="238"/>
      <c r="AT103" s="239" t="s">
        <v>158</v>
      </c>
      <c r="AU103" s="239" t="s">
        <v>85</v>
      </c>
      <c r="AV103" s="13" t="s">
        <v>85</v>
      </c>
      <c r="AW103" s="13" t="s">
        <v>39</v>
      </c>
      <c r="AX103" s="13" t="s">
        <v>76</v>
      </c>
      <c r="AY103" s="239" t="s">
        <v>146</v>
      </c>
    </row>
    <row r="104" spans="2:65" s="12" customFormat="1" ht="13.5">
      <c r="B104" s="218"/>
      <c r="C104" s="219"/>
      <c r="D104" s="215" t="s">
        <v>158</v>
      </c>
      <c r="E104" s="220" t="s">
        <v>22</v>
      </c>
      <c r="F104" s="221" t="s">
        <v>1072</v>
      </c>
      <c r="G104" s="219"/>
      <c r="H104" s="222" t="s">
        <v>22</v>
      </c>
      <c r="I104" s="223"/>
      <c r="J104" s="219"/>
      <c r="K104" s="219"/>
      <c r="L104" s="224"/>
      <c r="M104" s="225"/>
      <c r="N104" s="226"/>
      <c r="O104" s="226"/>
      <c r="P104" s="226"/>
      <c r="Q104" s="226"/>
      <c r="R104" s="226"/>
      <c r="S104" s="226"/>
      <c r="T104" s="227"/>
      <c r="AT104" s="228" t="s">
        <v>158</v>
      </c>
      <c r="AU104" s="228" t="s">
        <v>85</v>
      </c>
      <c r="AV104" s="12" t="s">
        <v>24</v>
      </c>
      <c r="AW104" s="12" t="s">
        <v>39</v>
      </c>
      <c r="AX104" s="12" t="s">
        <v>76</v>
      </c>
      <c r="AY104" s="228" t="s">
        <v>146</v>
      </c>
    </row>
    <row r="105" spans="2:65" s="13" customFormat="1" ht="13.5">
      <c r="B105" s="229"/>
      <c r="C105" s="230"/>
      <c r="D105" s="215" t="s">
        <v>158</v>
      </c>
      <c r="E105" s="231" t="s">
        <v>22</v>
      </c>
      <c r="F105" s="232" t="s">
        <v>1578</v>
      </c>
      <c r="G105" s="230"/>
      <c r="H105" s="233">
        <v>53.28</v>
      </c>
      <c r="I105" s="234"/>
      <c r="J105" s="230"/>
      <c r="K105" s="230"/>
      <c r="L105" s="235"/>
      <c r="M105" s="236"/>
      <c r="N105" s="237"/>
      <c r="O105" s="237"/>
      <c r="P105" s="237"/>
      <c r="Q105" s="237"/>
      <c r="R105" s="237"/>
      <c r="S105" s="237"/>
      <c r="T105" s="238"/>
      <c r="AT105" s="239" t="s">
        <v>158</v>
      </c>
      <c r="AU105" s="239" t="s">
        <v>85</v>
      </c>
      <c r="AV105" s="13" t="s">
        <v>85</v>
      </c>
      <c r="AW105" s="13" t="s">
        <v>39</v>
      </c>
      <c r="AX105" s="13" t="s">
        <v>76</v>
      </c>
      <c r="AY105" s="239" t="s">
        <v>146</v>
      </c>
    </row>
    <row r="106" spans="2:65" s="14" customFormat="1" ht="13.5">
      <c r="B106" s="240"/>
      <c r="C106" s="241"/>
      <c r="D106" s="242" t="s">
        <v>158</v>
      </c>
      <c r="E106" s="243" t="s">
        <v>1566</v>
      </c>
      <c r="F106" s="244" t="s">
        <v>162</v>
      </c>
      <c r="G106" s="241"/>
      <c r="H106" s="245">
        <v>79.06</v>
      </c>
      <c r="I106" s="246"/>
      <c r="J106" s="241"/>
      <c r="K106" s="241"/>
      <c r="L106" s="247"/>
      <c r="M106" s="248"/>
      <c r="N106" s="249"/>
      <c r="O106" s="249"/>
      <c r="P106" s="249"/>
      <c r="Q106" s="249"/>
      <c r="R106" s="249"/>
      <c r="S106" s="249"/>
      <c r="T106" s="250"/>
      <c r="AT106" s="251" t="s">
        <v>158</v>
      </c>
      <c r="AU106" s="251" t="s">
        <v>85</v>
      </c>
      <c r="AV106" s="14" t="s">
        <v>154</v>
      </c>
      <c r="AW106" s="14" t="s">
        <v>39</v>
      </c>
      <c r="AX106" s="14" t="s">
        <v>24</v>
      </c>
      <c r="AY106" s="251" t="s">
        <v>146</v>
      </c>
    </row>
    <row r="107" spans="2:65" s="1" customFormat="1" ht="44.25" customHeight="1">
      <c r="B107" s="42"/>
      <c r="C107" s="203" t="s">
        <v>85</v>
      </c>
      <c r="D107" s="203" t="s">
        <v>149</v>
      </c>
      <c r="E107" s="204" t="s">
        <v>307</v>
      </c>
      <c r="F107" s="205" t="s">
        <v>308</v>
      </c>
      <c r="G107" s="206" t="s">
        <v>268</v>
      </c>
      <c r="H107" s="207">
        <v>19.765000000000001</v>
      </c>
      <c r="I107" s="208"/>
      <c r="J107" s="209">
        <f>ROUND(I107*H107,2)</f>
        <v>0</v>
      </c>
      <c r="K107" s="205" t="s">
        <v>153</v>
      </c>
      <c r="L107" s="62"/>
      <c r="M107" s="210" t="s">
        <v>22</v>
      </c>
      <c r="N107" s="211" t="s">
        <v>47</v>
      </c>
      <c r="O107" s="43"/>
      <c r="P107" s="212">
        <f>O107*H107</f>
        <v>0</v>
      </c>
      <c r="Q107" s="212">
        <v>0</v>
      </c>
      <c r="R107" s="212">
        <f>Q107*H107</f>
        <v>0</v>
      </c>
      <c r="S107" s="212">
        <v>0</v>
      </c>
      <c r="T107" s="213">
        <f>S107*H107</f>
        <v>0</v>
      </c>
      <c r="AR107" s="25" t="s">
        <v>154</v>
      </c>
      <c r="AT107" s="25" t="s">
        <v>149</v>
      </c>
      <c r="AU107" s="25" t="s">
        <v>85</v>
      </c>
      <c r="AY107" s="25" t="s">
        <v>146</v>
      </c>
      <c r="BE107" s="214">
        <f>IF(N107="základní",J107,0)</f>
        <v>0</v>
      </c>
      <c r="BF107" s="214">
        <f>IF(N107="snížená",J107,0)</f>
        <v>0</v>
      </c>
      <c r="BG107" s="214">
        <f>IF(N107="zákl. přenesená",J107,0)</f>
        <v>0</v>
      </c>
      <c r="BH107" s="214">
        <f>IF(N107="sníž. přenesená",J107,0)</f>
        <v>0</v>
      </c>
      <c r="BI107" s="214">
        <f>IF(N107="nulová",J107,0)</f>
        <v>0</v>
      </c>
      <c r="BJ107" s="25" t="s">
        <v>24</v>
      </c>
      <c r="BK107" s="214">
        <f>ROUND(I107*H107,2)</f>
        <v>0</v>
      </c>
      <c r="BL107" s="25" t="s">
        <v>154</v>
      </c>
      <c r="BM107" s="25" t="s">
        <v>1579</v>
      </c>
    </row>
    <row r="108" spans="2:65" s="1" customFormat="1" ht="94.5">
      <c r="B108" s="42"/>
      <c r="C108" s="64"/>
      <c r="D108" s="215" t="s">
        <v>156</v>
      </c>
      <c r="E108" s="64"/>
      <c r="F108" s="216" t="s">
        <v>305</v>
      </c>
      <c r="G108" s="64"/>
      <c r="H108" s="64"/>
      <c r="I108" s="173"/>
      <c r="J108" s="64"/>
      <c r="K108" s="64"/>
      <c r="L108" s="62"/>
      <c r="M108" s="217"/>
      <c r="N108" s="43"/>
      <c r="O108" s="43"/>
      <c r="P108" s="43"/>
      <c r="Q108" s="43"/>
      <c r="R108" s="43"/>
      <c r="S108" s="43"/>
      <c r="T108" s="79"/>
      <c r="AT108" s="25" t="s">
        <v>156</v>
      </c>
      <c r="AU108" s="25" t="s">
        <v>85</v>
      </c>
    </row>
    <row r="109" spans="2:65" s="12" customFormat="1" ht="13.5">
      <c r="B109" s="218"/>
      <c r="C109" s="219"/>
      <c r="D109" s="215" t="s">
        <v>158</v>
      </c>
      <c r="E109" s="220" t="s">
        <v>22</v>
      </c>
      <c r="F109" s="221" t="s">
        <v>1580</v>
      </c>
      <c r="G109" s="219"/>
      <c r="H109" s="222" t="s">
        <v>22</v>
      </c>
      <c r="I109" s="223"/>
      <c r="J109" s="219"/>
      <c r="K109" s="219"/>
      <c r="L109" s="224"/>
      <c r="M109" s="225"/>
      <c r="N109" s="226"/>
      <c r="O109" s="226"/>
      <c r="P109" s="226"/>
      <c r="Q109" s="226"/>
      <c r="R109" s="226"/>
      <c r="S109" s="226"/>
      <c r="T109" s="227"/>
      <c r="AT109" s="228" t="s">
        <v>158</v>
      </c>
      <c r="AU109" s="228" t="s">
        <v>85</v>
      </c>
      <c r="AV109" s="12" t="s">
        <v>24</v>
      </c>
      <c r="AW109" s="12" t="s">
        <v>39</v>
      </c>
      <c r="AX109" s="12" t="s">
        <v>76</v>
      </c>
      <c r="AY109" s="228" t="s">
        <v>146</v>
      </c>
    </row>
    <row r="110" spans="2:65" s="13" customFormat="1" ht="13.5">
      <c r="B110" s="229"/>
      <c r="C110" s="230"/>
      <c r="D110" s="242" t="s">
        <v>158</v>
      </c>
      <c r="E110" s="252" t="s">
        <v>22</v>
      </c>
      <c r="F110" s="253" t="s">
        <v>1581</v>
      </c>
      <c r="G110" s="230"/>
      <c r="H110" s="254">
        <v>19.765000000000001</v>
      </c>
      <c r="I110" s="234"/>
      <c r="J110" s="230"/>
      <c r="K110" s="230"/>
      <c r="L110" s="235"/>
      <c r="M110" s="236"/>
      <c r="N110" s="237"/>
      <c r="O110" s="237"/>
      <c r="P110" s="237"/>
      <c r="Q110" s="237"/>
      <c r="R110" s="237"/>
      <c r="S110" s="237"/>
      <c r="T110" s="238"/>
      <c r="AT110" s="239" t="s">
        <v>158</v>
      </c>
      <c r="AU110" s="239" t="s">
        <v>85</v>
      </c>
      <c r="AV110" s="13" t="s">
        <v>85</v>
      </c>
      <c r="AW110" s="13" t="s">
        <v>39</v>
      </c>
      <c r="AX110" s="13" t="s">
        <v>24</v>
      </c>
      <c r="AY110" s="239" t="s">
        <v>146</v>
      </c>
    </row>
    <row r="111" spans="2:65" s="1" customFormat="1" ht="31.5" customHeight="1">
      <c r="B111" s="42"/>
      <c r="C111" s="203" t="s">
        <v>169</v>
      </c>
      <c r="D111" s="203" t="s">
        <v>149</v>
      </c>
      <c r="E111" s="204" t="s">
        <v>313</v>
      </c>
      <c r="F111" s="205" t="s">
        <v>314</v>
      </c>
      <c r="G111" s="206" t="s">
        <v>268</v>
      </c>
      <c r="H111" s="207">
        <v>12.32</v>
      </c>
      <c r="I111" s="208"/>
      <c r="J111" s="209">
        <f>ROUND(I111*H111,2)</f>
        <v>0</v>
      </c>
      <c r="K111" s="205" t="s">
        <v>153</v>
      </c>
      <c r="L111" s="62"/>
      <c r="M111" s="210" t="s">
        <v>22</v>
      </c>
      <c r="N111" s="211" t="s">
        <v>47</v>
      </c>
      <c r="O111" s="43"/>
      <c r="P111" s="212">
        <f>O111*H111</f>
        <v>0</v>
      </c>
      <c r="Q111" s="212">
        <v>0</v>
      </c>
      <c r="R111" s="212">
        <f>Q111*H111</f>
        <v>0</v>
      </c>
      <c r="S111" s="212">
        <v>0</v>
      </c>
      <c r="T111" s="213">
        <f>S111*H111</f>
        <v>0</v>
      </c>
      <c r="AR111" s="25" t="s">
        <v>154</v>
      </c>
      <c r="AT111" s="25" t="s">
        <v>149</v>
      </c>
      <c r="AU111" s="25" t="s">
        <v>85</v>
      </c>
      <c r="AY111" s="25" t="s">
        <v>146</v>
      </c>
      <c r="BE111" s="214">
        <f>IF(N111="základní",J111,0)</f>
        <v>0</v>
      </c>
      <c r="BF111" s="214">
        <f>IF(N111="snížená",J111,0)</f>
        <v>0</v>
      </c>
      <c r="BG111" s="214">
        <f>IF(N111="zákl. přenesená",J111,0)</f>
        <v>0</v>
      </c>
      <c r="BH111" s="214">
        <f>IF(N111="sníž. přenesená",J111,0)</f>
        <v>0</v>
      </c>
      <c r="BI111" s="214">
        <f>IF(N111="nulová",J111,0)</f>
        <v>0</v>
      </c>
      <c r="BJ111" s="25" t="s">
        <v>24</v>
      </c>
      <c r="BK111" s="214">
        <f>ROUND(I111*H111,2)</f>
        <v>0</v>
      </c>
      <c r="BL111" s="25" t="s">
        <v>154</v>
      </c>
      <c r="BM111" s="25" t="s">
        <v>1582</v>
      </c>
    </row>
    <row r="112" spans="2:65" s="1" customFormat="1" ht="175.5">
      <c r="B112" s="42"/>
      <c r="C112" s="64"/>
      <c r="D112" s="215" t="s">
        <v>156</v>
      </c>
      <c r="E112" s="64"/>
      <c r="F112" s="216" t="s">
        <v>316</v>
      </c>
      <c r="G112" s="64"/>
      <c r="H112" s="64"/>
      <c r="I112" s="173"/>
      <c r="J112" s="64"/>
      <c r="K112" s="64"/>
      <c r="L112" s="62"/>
      <c r="M112" s="217"/>
      <c r="N112" s="43"/>
      <c r="O112" s="43"/>
      <c r="P112" s="43"/>
      <c r="Q112" s="43"/>
      <c r="R112" s="43"/>
      <c r="S112" s="43"/>
      <c r="T112" s="79"/>
      <c r="AT112" s="25" t="s">
        <v>156</v>
      </c>
      <c r="AU112" s="25" t="s">
        <v>85</v>
      </c>
    </row>
    <row r="113" spans="2:65" s="12" customFormat="1" ht="13.5">
      <c r="B113" s="218"/>
      <c r="C113" s="219"/>
      <c r="D113" s="215" t="s">
        <v>158</v>
      </c>
      <c r="E113" s="220" t="s">
        <v>22</v>
      </c>
      <c r="F113" s="221" t="s">
        <v>1082</v>
      </c>
      <c r="G113" s="219"/>
      <c r="H113" s="222" t="s">
        <v>22</v>
      </c>
      <c r="I113" s="223"/>
      <c r="J113" s="219"/>
      <c r="K113" s="219"/>
      <c r="L113" s="224"/>
      <c r="M113" s="225"/>
      <c r="N113" s="226"/>
      <c r="O113" s="226"/>
      <c r="P113" s="226"/>
      <c r="Q113" s="226"/>
      <c r="R113" s="226"/>
      <c r="S113" s="226"/>
      <c r="T113" s="227"/>
      <c r="AT113" s="228" t="s">
        <v>158</v>
      </c>
      <c r="AU113" s="228" t="s">
        <v>85</v>
      </c>
      <c r="AV113" s="12" t="s">
        <v>24</v>
      </c>
      <c r="AW113" s="12" t="s">
        <v>39</v>
      </c>
      <c r="AX113" s="12" t="s">
        <v>76</v>
      </c>
      <c r="AY113" s="228" t="s">
        <v>146</v>
      </c>
    </row>
    <row r="114" spans="2:65" s="13" customFormat="1" ht="13.5">
      <c r="B114" s="229"/>
      <c r="C114" s="230"/>
      <c r="D114" s="215" t="s">
        <v>158</v>
      </c>
      <c r="E114" s="231" t="s">
        <v>22</v>
      </c>
      <c r="F114" s="232" t="s">
        <v>1583</v>
      </c>
      <c r="G114" s="230"/>
      <c r="H114" s="233">
        <v>12.32</v>
      </c>
      <c r="I114" s="234"/>
      <c r="J114" s="230"/>
      <c r="K114" s="230"/>
      <c r="L114" s="235"/>
      <c r="M114" s="236"/>
      <c r="N114" s="237"/>
      <c r="O114" s="237"/>
      <c r="P114" s="237"/>
      <c r="Q114" s="237"/>
      <c r="R114" s="237"/>
      <c r="S114" s="237"/>
      <c r="T114" s="238"/>
      <c r="AT114" s="239" t="s">
        <v>158</v>
      </c>
      <c r="AU114" s="239" t="s">
        <v>85</v>
      </c>
      <c r="AV114" s="13" t="s">
        <v>85</v>
      </c>
      <c r="AW114" s="13" t="s">
        <v>39</v>
      </c>
      <c r="AX114" s="13" t="s">
        <v>76</v>
      </c>
      <c r="AY114" s="239" t="s">
        <v>146</v>
      </c>
    </row>
    <row r="115" spans="2:65" s="14" customFormat="1" ht="13.5">
      <c r="B115" s="240"/>
      <c r="C115" s="241"/>
      <c r="D115" s="242" t="s">
        <v>158</v>
      </c>
      <c r="E115" s="243" t="s">
        <v>1569</v>
      </c>
      <c r="F115" s="244" t="s">
        <v>162</v>
      </c>
      <c r="G115" s="241"/>
      <c r="H115" s="245">
        <v>12.32</v>
      </c>
      <c r="I115" s="246"/>
      <c r="J115" s="241"/>
      <c r="K115" s="241"/>
      <c r="L115" s="247"/>
      <c r="M115" s="248"/>
      <c r="N115" s="249"/>
      <c r="O115" s="249"/>
      <c r="P115" s="249"/>
      <c r="Q115" s="249"/>
      <c r="R115" s="249"/>
      <c r="S115" s="249"/>
      <c r="T115" s="250"/>
      <c r="AT115" s="251" t="s">
        <v>158</v>
      </c>
      <c r="AU115" s="251" t="s">
        <v>85</v>
      </c>
      <c r="AV115" s="14" t="s">
        <v>154</v>
      </c>
      <c r="AW115" s="14" t="s">
        <v>39</v>
      </c>
      <c r="AX115" s="14" t="s">
        <v>24</v>
      </c>
      <c r="AY115" s="251" t="s">
        <v>146</v>
      </c>
    </row>
    <row r="116" spans="2:65" s="1" customFormat="1" ht="31.5" customHeight="1">
      <c r="B116" s="42"/>
      <c r="C116" s="203" t="s">
        <v>154</v>
      </c>
      <c r="D116" s="203" t="s">
        <v>149</v>
      </c>
      <c r="E116" s="204" t="s">
        <v>322</v>
      </c>
      <c r="F116" s="205" t="s">
        <v>323</v>
      </c>
      <c r="G116" s="206" t="s">
        <v>268</v>
      </c>
      <c r="H116" s="207">
        <v>3.6960000000000002</v>
      </c>
      <c r="I116" s="208"/>
      <c r="J116" s="209">
        <f>ROUND(I116*H116,2)</f>
        <v>0</v>
      </c>
      <c r="K116" s="205" t="s">
        <v>153</v>
      </c>
      <c r="L116" s="62"/>
      <c r="M116" s="210" t="s">
        <v>22</v>
      </c>
      <c r="N116" s="211" t="s">
        <v>47</v>
      </c>
      <c r="O116" s="43"/>
      <c r="P116" s="212">
        <f>O116*H116</f>
        <v>0</v>
      </c>
      <c r="Q116" s="212">
        <v>0</v>
      </c>
      <c r="R116" s="212">
        <f>Q116*H116</f>
        <v>0</v>
      </c>
      <c r="S116" s="212">
        <v>0</v>
      </c>
      <c r="T116" s="213">
        <f>S116*H116</f>
        <v>0</v>
      </c>
      <c r="AR116" s="25" t="s">
        <v>154</v>
      </c>
      <c r="AT116" s="25" t="s">
        <v>149</v>
      </c>
      <c r="AU116" s="25" t="s">
        <v>85</v>
      </c>
      <c r="AY116" s="25" t="s">
        <v>146</v>
      </c>
      <c r="BE116" s="214">
        <f>IF(N116="základní",J116,0)</f>
        <v>0</v>
      </c>
      <c r="BF116" s="214">
        <f>IF(N116="snížená",J116,0)</f>
        <v>0</v>
      </c>
      <c r="BG116" s="214">
        <f>IF(N116="zákl. přenesená",J116,0)</f>
        <v>0</v>
      </c>
      <c r="BH116" s="214">
        <f>IF(N116="sníž. přenesená",J116,0)</f>
        <v>0</v>
      </c>
      <c r="BI116" s="214">
        <f>IF(N116="nulová",J116,0)</f>
        <v>0</v>
      </c>
      <c r="BJ116" s="25" t="s">
        <v>24</v>
      </c>
      <c r="BK116" s="214">
        <f>ROUND(I116*H116,2)</f>
        <v>0</v>
      </c>
      <c r="BL116" s="25" t="s">
        <v>154</v>
      </c>
      <c r="BM116" s="25" t="s">
        <v>1584</v>
      </c>
    </row>
    <row r="117" spans="2:65" s="1" customFormat="1" ht="175.5">
      <c r="B117" s="42"/>
      <c r="C117" s="64"/>
      <c r="D117" s="215" t="s">
        <v>156</v>
      </c>
      <c r="E117" s="64"/>
      <c r="F117" s="216" t="s">
        <v>316</v>
      </c>
      <c r="G117" s="64"/>
      <c r="H117" s="64"/>
      <c r="I117" s="173"/>
      <c r="J117" s="64"/>
      <c r="K117" s="64"/>
      <c r="L117" s="62"/>
      <c r="M117" s="217"/>
      <c r="N117" s="43"/>
      <c r="O117" s="43"/>
      <c r="P117" s="43"/>
      <c r="Q117" s="43"/>
      <c r="R117" s="43"/>
      <c r="S117" s="43"/>
      <c r="T117" s="79"/>
      <c r="AT117" s="25" t="s">
        <v>156</v>
      </c>
      <c r="AU117" s="25" t="s">
        <v>85</v>
      </c>
    </row>
    <row r="118" spans="2:65" s="1" customFormat="1" ht="27">
      <c r="B118" s="42"/>
      <c r="C118" s="64"/>
      <c r="D118" s="215" t="s">
        <v>166</v>
      </c>
      <c r="E118" s="64"/>
      <c r="F118" s="216" t="s">
        <v>325</v>
      </c>
      <c r="G118" s="64"/>
      <c r="H118" s="64"/>
      <c r="I118" s="173"/>
      <c r="J118" s="64"/>
      <c r="K118" s="64"/>
      <c r="L118" s="62"/>
      <c r="M118" s="217"/>
      <c r="N118" s="43"/>
      <c r="O118" s="43"/>
      <c r="P118" s="43"/>
      <c r="Q118" s="43"/>
      <c r="R118" s="43"/>
      <c r="S118" s="43"/>
      <c r="T118" s="79"/>
      <c r="AT118" s="25" t="s">
        <v>166</v>
      </c>
      <c r="AU118" s="25" t="s">
        <v>85</v>
      </c>
    </row>
    <row r="119" spans="2:65" s="12" customFormat="1" ht="13.5">
      <c r="B119" s="218"/>
      <c r="C119" s="219"/>
      <c r="D119" s="215" t="s">
        <v>158</v>
      </c>
      <c r="E119" s="220" t="s">
        <v>22</v>
      </c>
      <c r="F119" s="221" t="s">
        <v>970</v>
      </c>
      <c r="G119" s="219"/>
      <c r="H119" s="222" t="s">
        <v>22</v>
      </c>
      <c r="I119" s="223"/>
      <c r="J119" s="219"/>
      <c r="K119" s="219"/>
      <c r="L119" s="224"/>
      <c r="M119" s="225"/>
      <c r="N119" s="226"/>
      <c r="O119" s="226"/>
      <c r="P119" s="226"/>
      <c r="Q119" s="226"/>
      <c r="R119" s="226"/>
      <c r="S119" s="226"/>
      <c r="T119" s="227"/>
      <c r="AT119" s="228" t="s">
        <v>158</v>
      </c>
      <c r="AU119" s="228" t="s">
        <v>85</v>
      </c>
      <c r="AV119" s="12" t="s">
        <v>24</v>
      </c>
      <c r="AW119" s="12" t="s">
        <v>39</v>
      </c>
      <c r="AX119" s="12" t="s">
        <v>76</v>
      </c>
      <c r="AY119" s="228" t="s">
        <v>146</v>
      </c>
    </row>
    <row r="120" spans="2:65" s="13" customFormat="1" ht="13.5">
      <c r="B120" s="229"/>
      <c r="C120" s="230"/>
      <c r="D120" s="215" t="s">
        <v>158</v>
      </c>
      <c r="E120" s="231" t="s">
        <v>22</v>
      </c>
      <c r="F120" s="232" t="s">
        <v>1585</v>
      </c>
      <c r="G120" s="230"/>
      <c r="H120" s="233">
        <v>3.6960000000000002</v>
      </c>
      <c r="I120" s="234"/>
      <c r="J120" s="230"/>
      <c r="K120" s="230"/>
      <c r="L120" s="235"/>
      <c r="M120" s="236"/>
      <c r="N120" s="237"/>
      <c r="O120" s="237"/>
      <c r="P120" s="237"/>
      <c r="Q120" s="237"/>
      <c r="R120" s="237"/>
      <c r="S120" s="237"/>
      <c r="T120" s="238"/>
      <c r="AT120" s="239" t="s">
        <v>158</v>
      </c>
      <c r="AU120" s="239" t="s">
        <v>85</v>
      </c>
      <c r="AV120" s="13" t="s">
        <v>85</v>
      </c>
      <c r="AW120" s="13" t="s">
        <v>39</v>
      </c>
      <c r="AX120" s="13" t="s">
        <v>76</v>
      </c>
      <c r="AY120" s="239" t="s">
        <v>146</v>
      </c>
    </row>
    <row r="121" spans="2:65" s="14" customFormat="1" ht="13.5">
      <c r="B121" s="240"/>
      <c r="C121" s="241"/>
      <c r="D121" s="242" t="s">
        <v>158</v>
      </c>
      <c r="E121" s="243" t="s">
        <v>22</v>
      </c>
      <c r="F121" s="244" t="s">
        <v>162</v>
      </c>
      <c r="G121" s="241"/>
      <c r="H121" s="245">
        <v>3.6960000000000002</v>
      </c>
      <c r="I121" s="246"/>
      <c r="J121" s="241"/>
      <c r="K121" s="241"/>
      <c r="L121" s="247"/>
      <c r="M121" s="248"/>
      <c r="N121" s="249"/>
      <c r="O121" s="249"/>
      <c r="P121" s="249"/>
      <c r="Q121" s="249"/>
      <c r="R121" s="249"/>
      <c r="S121" s="249"/>
      <c r="T121" s="250"/>
      <c r="AT121" s="251" t="s">
        <v>158</v>
      </c>
      <c r="AU121" s="251" t="s">
        <v>85</v>
      </c>
      <c r="AV121" s="14" t="s">
        <v>154</v>
      </c>
      <c r="AW121" s="14" t="s">
        <v>39</v>
      </c>
      <c r="AX121" s="14" t="s">
        <v>24</v>
      </c>
      <c r="AY121" s="251" t="s">
        <v>146</v>
      </c>
    </row>
    <row r="122" spans="2:65" s="1" customFormat="1" ht="44.25" customHeight="1">
      <c r="B122" s="42"/>
      <c r="C122" s="203" t="s">
        <v>179</v>
      </c>
      <c r="D122" s="203" t="s">
        <v>149</v>
      </c>
      <c r="E122" s="204" t="s">
        <v>360</v>
      </c>
      <c r="F122" s="205" t="s">
        <v>361</v>
      </c>
      <c r="G122" s="206" t="s">
        <v>268</v>
      </c>
      <c r="H122" s="207">
        <v>91.38</v>
      </c>
      <c r="I122" s="208"/>
      <c r="J122" s="209">
        <f>ROUND(I122*H122,2)</f>
        <v>0</v>
      </c>
      <c r="K122" s="205" t="s">
        <v>153</v>
      </c>
      <c r="L122" s="62"/>
      <c r="M122" s="210" t="s">
        <v>22</v>
      </c>
      <c r="N122" s="211" t="s">
        <v>47</v>
      </c>
      <c r="O122" s="43"/>
      <c r="P122" s="212">
        <f>O122*H122</f>
        <v>0</v>
      </c>
      <c r="Q122" s="212">
        <v>0</v>
      </c>
      <c r="R122" s="212">
        <f>Q122*H122</f>
        <v>0</v>
      </c>
      <c r="S122" s="212">
        <v>0</v>
      </c>
      <c r="T122" s="213">
        <f>S122*H122</f>
        <v>0</v>
      </c>
      <c r="AR122" s="25" t="s">
        <v>154</v>
      </c>
      <c r="AT122" s="25" t="s">
        <v>149</v>
      </c>
      <c r="AU122" s="25" t="s">
        <v>85</v>
      </c>
      <c r="AY122" s="25" t="s">
        <v>146</v>
      </c>
      <c r="BE122" s="214">
        <f>IF(N122="základní",J122,0)</f>
        <v>0</v>
      </c>
      <c r="BF122" s="214">
        <f>IF(N122="snížená",J122,0)</f>
        <v>0</v>
      </c>
      <c r="BG122" s="214">
        <f>IF(N122="zákl. přenesená",J122,0)</f>
        <v>0</v>
      </c>
      <c r="BH122" s="214">
        <f>IF(N122="sníž. přenesená",J122,0)</f>
        <v>0</v>
      </c>
      <c r="BI122" s="214">
        <f>IF(N122="nulová",J122,0)</f>
        <v>0</v>
      </c>
      <c r="BJ122" s="25" t="s">
        <v>24</v>
      </c>
      <c r="BK122" s="214">
        <f>ROUND(I122*H122,2)</f>
        <v>0</v>
      </c>
      <c r="BL122" s="25" t="s">
        <v>154</v>
      </c>
      <c r="BM122" s="25" t="s">
        <v>1586</v>
      </c>
    </row>
    <row r="123" spans="2:65" s="1" customFormat="1" ht="175.5">
      <c r="B123" s="42"/>
      <c r="C123" s="64"/>
      <c r="D123" s="215" t="s">
        <v>156</v>
      </c>
      <c r="E123" s="64"/>
      <c r="F123" s="216" t="s">
        <v>344</v>
      </c>
      <c r="G123" s="64"/>
      <c r="H123" s="64"/>
      <c r="I123" s="173"/>
      <c r="J123" s="64"/>
      <c r="K123" s="64"/>
      <c r="L123" s="62"/>
      <c r="M123" s="217"/>
      <c r="N123" s="43"/>
      <c r="O123" s="43"/>
      <c r="P123" s="43"/>
      <c r="Q123" s="43"/>
      <c r="R123" s="43"/>
      <c r="S123" s="43"/>
      <c r="T123" s="79"/>
      <c r="AT123" s="25" t="s">
        <v>156</v>
      </c>
      <c r="AU123" s="25" t="s">
        <v>85</v>
      </c>
    </row>
    <row r="124" spans="2:65" s="12" customFormat="1" ht="13.5">
      <c r="B124" s="218"/>
      <c r="C124" s="219"/>
      <c r="D124" s="215" t="s">
        <v>158</v>
      </c>
      <c r="E124" s="220" t="s">
        <v>22</v>
      </c>
      <c r="F124" s="221" t="s">
        <v>363</v>
      </c>
      <c r="G124" s="219"/>
      <c r="H124" s="222" t="s">
        <v>22</v>
      </c>
      <c r="I124" s="223"/>
      <c r="J124" s="219"/>
      <c r="K124" s="219"/>
      <c r="L124" s="224"/>
      <c r="M124" s="225"/>
      <c r="N124" s="226"/>
      <c r="O124" s="226"/>
      <c r="P124" s="226"/>
      <c r="Q124" s="226"/>
      <c r="R124" s="226"/>
      <c r="S124" s="226"/>
      <c r="T124" s="227"/>
      <c r="AT124" s="228" t="s">
        <v>158</v>
      </c>
      <c r="AU124" s="228" t="s">
        <v>85</v>
      </c>
      <c r="AV124" s="12" t="s">
        <v>24</v>
      </c>
      <c r="AW124" s="12" t="s">
        <v>39</v>
      </c>
      <c r="AX124" s="12" t="s">
        <v>76</v>
      </c>
      <c r="AY124" s="228" t="s">
        <v>146</v>
      </c>
    </row>
    <row r="125" spans="2:65" s="13" customFormat="1" ht="13.5">
      <c r="B125" s="229"/>
      <c r="C125" s="230"/>
      <c r="D125" s="215" t="s">
        <v>158</v>
      </c>
      <c r="E125" s="231" t="s">
        <v>22</v>
      </c>
      <c r="F125" s="232" t="s">
        <v>1566</v>
      </c>
      <c r="G125" s="230"/>
      <c r="H125" s="233">
        <v>79.06</v>
      </c>
      <c r="I125" s="234"/>
      <c r="J125" s="230"/>
      <c r="K125" s="230"/>
      <c r="L125" s="235"/>
      <c r="M125" s="236"/>
      <c r="N125" s="237"/>
      <c r="O125" s="237"/>
      <c r="P125" s="237"/>
      <c r="Q125" s="237"/>
      <c r="R125" s="237"/>
      <c r="S125" s="237"/>
      <c r="T125" s="238"/>
      <c r="AT125" s="239" t="s">
        <v>158</v>
      </c>
      <c r="AU125" s="239" t="s">
        <v>85</v>
      </c>
      <c r="AV125" s="13" t="s">
        <v>85</v>
      </c>
      <c r="AW125" s="13" t="s">
        <v>39</v>
      </c>
      <c r="AX125" s="13" t="s">
        <v>76</v>
      </c>
      <c r="AY125" s="239" t="s">
        <v>146</v>
      </c>
    </row>
    <row r="126" spans="2:65" s="13" customFormat="1" ht="13.5">
      <c r="B126" s="229"/>
      <c r="C126" s="230"/>
      <c r="D126" s="215" t="s">
        <v>158</v>
      </c>
      <c r="E126" s="231" t="s">
        <v>22</v>
      </c>
      <c r="F126" s="232" t="s">
        <v>1569</v>
      </c>
      <c r="G126" s="230"/>
      <c r="H126" s="233">
        <v>12.32</v>
      </c>
      <c r="I126" s="234"/>
      <c r="J126" s="230"/>
      <c r="K126" s="230"/>
      <c r="L126" s="235"/>
      <c r="M126" s="236"/>
      <c r="N126" s="237"/>
      <c r="O126" s="237"/>
      <c r="P126" s="237"/>
      <c r="Q126" s="237"/>
      <c r="R126" s="237"/>
      <c r="S126" s="237"/>
      <c r="T126" s="238"/>
      <c r="AT126" s="239" t="s">
        <v>158</v>
      </c>
      <c r="AU126" s="239" t="s">
        <v>85</v>
      </c>
      <c r="AV126" s="13" t="s">
        <v>85</v>
      </c>
      <c r="AW126" s="13" t="s">
        <v>39</v>
      </c>
      <c r="AX126" s="13" t="s">
        <v>76</v>
      </c>
      <c r="AY126" s="239" t="s">
        <v>146</v>
      </c>
    </row>
    <row r="127" spans="2:65" s="14" customFormat="1" ht="13.5">
      <c r="B127" s="240"/>
      <c r="C127" s="241"/>
      <c r="D127" s="242" t="s">
        <v>158</v>
      </c>
      <c r="E127" s="243" t="s">
        <v>22</v>
      </c>
      <c r="F127" s="244" t="s">
        <v>162</v>
      </c>
      <c r="G127" s="241"/>
      <c r="H127" s="245">
        <v>91.38</v>
      </c>
      <c r="I127" s="246"/>
      <c r="J127" s="241"/>
      <c r="K127" s="241"/>
      <c r="L127" s="247"/>
      <c r="M127" s="248"/>
      <c r="N127" s="249"/>
      <c r="O127" s="249"/>
      <c r="P127" s="249"/>
      <c r="Q127" s="249"/>
      <c r="R127" s="249"/>
      <c r="S127" s="249"/>
      <c r="T127" s="250"/>
      <c r="AT127" s="251" t="s">
        <v>158</v>
      </c>
      <c r="AU127" s="251" t="s">
        <v>85</v>
      </c>
      <c r="AV127" s="14" t="s">
        <v>154</v>
      </c>
      <c r="AW127" s="14" t="s">
        <v>39</v>
      </c>
      <c r="AX127" s="14" t="s">
        <v>24</v>
      </c>
      <c r="AY127" s="251" t="s">
        <v>146</v>
      </c>
    </row>
    <row r="128" spans="2:65" s="1" customFormat="1" ht="44.25" customHeight="1">
      <c r="B128" s="42"/>
      <c r="C128" s="203" t="s">
        <v>185</v>
      </c>
      <c r="D128" s="203" t="s">
        <v>149</v>
      </c>
      <c r="E128" s="204" t="s">
        <v>366</v>
      </c>
      <c r="F128" s="205" t="s">
        <v>367</v>
      </c>
      <c r="G128" s="206" t="s">
        <v>268</v>
      </c>
      <c r="H128" s="207">
        <v>1370.7</v>
      </c>
      <c r="I128" s="208"/>
      <c r="J128" s="209">
        <f>ROUND(I128*H128,2)</f>
        <v>0</v>
      </c>
      <c r="K128" s="205" t="s">
        <v>153</v>
      </c>
      <c r="L128" s="62"/>
      <c r="M128" s="210" t="s">
        <v>22</v>
      </c>
      <c r="N128" s="211" t="s">
        <v>47</v>
      </c>
      <c r="O128" s="43"/>
      <c r="P128" s="212">
        <f>O128*H128</f>
        <v>0</v>
      </c>
      <c r="Q128" s="212">
        <v>0</v>
      </c>
      <c r="R128" s="212">
        <f>Q128*H128</f>
        <v>0</v>
      </c>
      <c r="S128" s="212">
        <v>0</v>
      </c>
      <c r="T128" s="213">
        <f>S128*H128</f>
        <v>0</v>
      </c>
      <c r="AR128" s="25" t="s">
        <v>154</v>
      </c>
      <c r="AT128" s="25" t="s">
        <v>149</v>
      </c>
      <c r="AU128" s="25" t="s">
        <v>85</v>
      </c>
      <c r="AY128" s="25" t="s">
        <v>146</v>
      </c>
      <c r="BE128" s="214">
        <f>IF(N128="základní",J128,0)</f>
        <v>0</v>
      </c>
      <c r="BF128" s="214">
        <f>IF(N128="snížená",J128,0)</f>
        <v>0</v>
      </c>
      <c r="BG128" s="214">
        <f>IF(N128="zákl. přenesená",J128,0)</f>
        <v>0</v>
      </c>
      <c r="BH128" s="214">
        <f>IF(N128="sníž. přenesená",J128,0)</f>
        <v>0</v>
      </c>
      <c r="BI128" s="214">
        <f>IF(N128="nulová",J128,0)</f>
        <v>0</v>
      </c>
      <c r="BJ128" s="25" t="s">
        <v>24</v>
      </c>
      <c r="BK128" s="214">
        <f>ROUND(I128*H128,2)</f>
        <v>0</v>
      </c>
      <c r="BL128" s="25" t="s">
        <v>154</v>
      </c>
      <c r="BM128" s="25" t="s">
        <v>1587</v>
      </c>
    </row>
    <row r="129" spans="2:65" s="1" customFormat="1" ht="175.5">
      <c r="B129" s="42"/>
      <c r="C129" s="64"/>
      <c r="D129" s="215" t="s">
        <v>156</v>
      </c>
      <c r="E129" s="64"/>
      <c r="F129" s="216" t="s">
        <v>344</v>
      </c>
      <c r="G129" s="64"/>
      <c r="H129" s="64"/>
      <c r="I129" s="173"/>
      <c r="J129" s="64"/>
      <c r="K129" s="64"/>
      <c r="L129" s="62"/>
      <c r="M129" s="217"/>
      <c r="N129" s="43"/>
      <c r="O129" s="43"/>
      <c r="P129" s="43"/>
      <c r="Q129" s="43"/>
      <c r="R129" s="43"/>
      <c r="S129" s="43"/>
      <c r="T129" s="79"/>
      <c r="AT129" s="25" t="s">
        <v>156</v>
      </c>
      <c r="AU129" s="25" t="s">
        <v>85</v>
      </c>
    </row>
    <row r="130" spans="2:65" s="12" customFormat="1" ht="13.5">
      <c r="B130" s="218"/>
      <c r="C130" s="219"/>
      <c r="D130" s="215" t="s">
        <v>158</v>
      </c>
      <c r="E130" s="220" t="s">
        <v>22</v>
      </c>
      <c r="F130" s="221" t="s">
        <v>369</v>
      </c>
      <c r="G130" s="219"/>
      <c r="H130" s="222" t="s">
        <v>22</v>
      </c>
      <c r="I130" s="223"/>
      <c r="J130" s="219"/>
      <c r="K130" s="219"/>
      <c r="L130" s="224"/>
      <c r="M130" s="225"/>
      <c r="N130" s="226"/>
      <c r="O130" s="226"/>
      <c r="P130" s="226"/>
      <c r="Q130" s="226"/>
      <c r="R130" s="226"/>
      <c r="S130" s="226"/>
      <c r="T130" s="227"/>
      <c r="AT130" s="228" t="s">
        <v>158</v>
      </c>
      <c r="AU130" s="228" t="s">
        <v>85</v>
      </c>
      <c r="AV130" s="12" t="s">
        <v>24</v>
      </c>
      <c r="AW130" s="12" t="s">
        <v>39</v>
      </c>
      <c r="AX130" s="12" t="s">
        <v>76</v>
      </c>
      <c r="AY130" s="228" t="s">
        <v>146</v>
      </c>
    </row>
    <row r="131" spans="2:65" s="13" customFormat="1" ht="13.5">
      <c r="B131" s="229"/>
      <c r="C131" s="230"/>
      <c r="D131" s="215" t="s">
        <v>158</v>
      </c>
      <c r="E131" s="231" t="s">
        <v>22</v>
      </c>
      <c r="F131" s="232" t="s">
        <v>1588</v>
      </c>
      <c r="G131" s="230"/>
      <c r="H131" s="233">
        <v>1185.9000000000001</v>
      </c>
      <c r="I131" s="234"/>
      <c r="J131" s="230"/>
      <c r="K131" s="230"/>
      <c r="L131" s="235"/>
      <c r="M131" s="236"/>
      <c r="N131" s="237"/>
      <c r="O131" s="237"/>
      <c r="P131" s="237"/>
      <c r="Q131" s="237"/>
      <c r="R131" s="237"/>
      <c r="S131" s="237"/>
      <c r="T131" s="238"/>
      <c r="AT131" s="239" t="s">
        <v>158</v>
      </c>
      <c r="AU131" s="239" t="s">
        <v>85</v>
      </c>
      <c r="AV131" s="13" t="s">
        <v>85</v>
      </c>
      <c r="AW131" s="13" t="s">
        <v>39</v>
      </c>
      <c r="AX131" s="13" t="s">
        <v>76</v>
      </c>
      <c r="AY131" s="239" t="s">
        <v>146</v>
      </c>
    </row>
    <row r="132" spans="2:65" s="13" customFormat="1" ht="13.5">
      <c r="B132" s="229"/>
      <c r="C132" s="230"/>
      <c r="D132" s="215" t="s">
        <v>158</v>
      </c>
      <c r="E132" s="231" t="s">
        <v>22</v>
      </c>
      <c r="F132" s="232" t="s">
        <v>1589</v>
      </c>
      <c r="G132" s="230"/>
      <c r="H132" s="233">
        <v>184.8</v>
      </c>
      <c r="I132" s="234"/>
      <c r="J132" s="230"/>
      <c r="K132" s="230"/>
      <c r="L132" s="235"/>
      <c r="M132" s="236"/>
      <c r="N132" s="237"/>
      <c r="O132" s="237"/>
      <c r="P132" s="237"/>
      <c r="Q132" s="237"/>
      <c r="R132" s="237"/>
      <c r="S132" s="237"/>
      <c r="T132" s="238"/>
      <c r="AT132" s="239" t="s">
        <v>158</v>
      </c>
      <c r="AU132" s="239" t="s">
        <v>85</v>
      </c>
      <c r="AV132" s="13" t="s">
        <v>85</v>
      </c>
      <c r="AW132" s="13" t="s">
        <v>39</v>
      </c>
      <c r="AX132" s="13" t="s">
        <v>76</v>
      </c>
      <c r="AY132" s="239" t="s">
        <v>146</v>
      </c>
    </row>
    <row r="133" spans="2:65" s="14" customFormat="1" ht="13.5">
      <c r="B133" s="240"/>
      <c r="C133" s="241"/>
      <c r="D133" s="242" t="s">
        <v>158</v>
      </c>
      <c r="E133" s="243" t="s">
        <v>22</v>
      </c>
      <c r="F133" s="244" t="s">
        <v>162</v>
      </c>
      <c r="G133" s="241"/>
      <c r="H133" s="245">
        <v>1370.7</v>
      </c>
      <c r="I133" s="246"/>
      <c r="J133" s="241"/>
      <c r="K133" s="241"/>
      <c r="L133" s="247"/>
      <c r="M133" s="248"/>
      <c r="N133" s="249"/>
      <c r="O133" s="249"/>
      <c r="P133" s="249"/>
      <c r="Q133" s="249"/>
      <c r="R133" s="249"/>
      <c r="S133" s="249"/>
      <c r="T133" s="250"/>
      <c r="AT133" s="251" t="s">
        <v>158</v>
      </c>
      <c r="AU133" s="251" t="s">
        <v>85</v>
      </c>
      <c r="AV133" s="14" t="s">
        <v>154</v>
      </c>
      <c r="AW133" s="14" t="s">
        <v>39</v>
      </c>
      <c r="AX133" s="14" t="s">
        <v>24</v>
      </c>
      <c r="AY133" s="251" t="s">
        <v>146</v>
      </c>
    </row>
    <row r="134" spans="2:65" s="1" customFormat="1" ht="22.5" customHeight="1">
      <c r="B134" s="42"/>
      <c r="C134" s="203" t="s">
        <v>189</v>
      </c>
      <c r="D134" s="203" t="s">
        <v>149</v>
      </c>
      <c r="E134" s="204" t="s">
        <v>386</v>
      </c>
      <c r="F134" s="205" t="s">
        <v>387</v>
      </c>
      <c r="G134" s="206" t="s">
        <v>268</v>
      </c>
      <c r="H134" s="207">
        <v>91.38</v>
      </c>
      <c r="I134" s="208"/>
      <c r="J134" s="209">
        <f>ROUND(I134*H134,2)</f>
        <v>0</v>
      </c>
      <c r="K134" s="205" t="s">
        <v>153</v>
      </c>
      <c r="L134" s="62"/>
      <c r="M134" s="210" t="s">
        <v>22</v>
      </c>
      <c r="N134" s="211" t="s">
        <v>47</v>
      </c>
      <c r="O134" s="43"/>
      <c r="P134" s="212">
        <f>O134*H134</f>
        <v>0</v>
      </c>
      <c r="Q134" s="212">
        <v>0</v>
      </c>
      <c r="R134" s="212">
        <f>Q134*H134</f>
        <v>0</v>
      </c>
      <c r="S134" s="212">
        <v>0</v>
      </c>
      <c r="T134" s="213">
        <f>S134*H134</f>
        <v>0</v>
      </c>
      <c r="AR134" s="25" t="s">
        <v>154</v>
      </c>
      <c r="AT134" s="25" t="s">
        <v>149</v>
      </c>
      <c r="AU134" s="25" t="s">
        <v>85</v>
      </c>
      <c r="AY134" s="25" t="s">
        <v>146</v>
      </c>
      <c r="BE134" s="214">
        <f>IF(N134="základní",J134,0)</f>
        <v>0</v>
      </c>
      <c r="BF134" s="214">
        <f>IF(N134="snížená",J134,0)</f>
        <v>0</v>
      </c>
      <c r="BG134" s="214">
        <f>IF(N134="zákl. přenesená",J134,0)</f>
        <v>0</v>
      </c>
      <c r="BH134" s="214">
        <f>IF(N134="sníž. přenesená",J134,0)</f>
        <v>0</v>
      </c>
      <c r="BI134" s="214">
        <f>IF(N134="nulová",J134,0)</f>
        <v>0</v>
      </c>
      <c r="BJ134" s="25" t="s">
        <v>24</v>
      </c>
      <c r="BK134" s="214">
        <f>ROUND(I134*H134,2)</f>
        <v>0</v>
      </c>
      <c r="BL134" s="25" t="s">
        <v>154</v>
      </c>
      <c r="BM134" s="25" t="s">
        <v>1590</v>
      </c>
    </row>
    <row r="135" spans="2:65" s="1" customFormat="1" ht="175.5">
      <c r="B135" s="42"/>
      <c r="C135" s="64"/>
      <c r="D135" s="215" t="s">
        <v>156</v>
      </c>
      <c r="E135" s="64"/>
      <c r="F135" s="216" t="s">
        <v>389</v>
      </c>
      <c r="G135" s="64"/>
      <c r="H135" s="64"/>
      <c r="I135" s="173"/>
      <c r="J135" s="64"/>
      <c r="K135" s="64"/>
      <c r="L135" s="62"/>
      <c r="M135" s="217"/>
      <c r="N135" s="43"/>
      <c r="O135" s="43"/>
      <c r="P135" s="43"/>
      <c r="Q135" s="43"/>
      <c r="R135" s="43"/>
      <c r="S135" s="43"/>
      <c r="T135" s="79"/>
      <c r="AT135" s="25" t="s">
        <v>156</v>
      </c>
      <c r="AU135" s="25" t="s">
        <v>85</v>
      </c>
    </row>
    <row r="136" spans="2:65" s="13" customFormat="1" ht="13.5">
      <c r="B136" s="229"/>
      <c r="C136" s="230"/>
      <c r="D136" s="215" t="s">
        <v>158</v>
      </c>
      <c r="E136" s="231" t="s">
        <v>22</v>
      </c>
      <c r="F136" s="232" t="s">
        <v>1566</v>
      </c>
      <c r="G136" s="230"/>
      <c r="H136" s="233">
        <v>79.06</v>
      </c>
      <c r="I136" s="234"/>
      <c r="J136" s="230"/>
      <c r="K136" s="230"/>
      <c r="L136" s="235"/>
      <c r="M136" s="236"/>
      <c r="N136" s="237"/>
      <c r="O136" s="237"/>
      <c r="P136" s="237"/>
      <c r="Q136" s="237"/>
      <c r="R136" s="237"/>
      <c r="S136" s="237"/>
      <c r="T136" s="238"/>
      <c r="AT136" s="239" t="s">
        <v>158</v>
      </c>
      <c r="AU136" s="239" t="s">
        <v>85</v>
      </c>
      <c r="AV136" s="13" t="s">
        <v>85</v>
      </c>
      <c r="AW136" s="13" t="s">
        <v>39</v>
      </c>
      <c r="AX136" s="13" t="s">
        <v>76</v>
      </c>
      <c r="AY136" s="239" t="s">
        <v>146</v>
      </c>
    </row>
    <row r="137" spans="2:65" s="13" customFormat="1" ht="13.5">
      <c r="B137" s="229"/>
      <c r="C137" s="230"/>
      <c r="D137" s="215" t="s">
        <v>158</v>
      </c>
      <c r="E137" s="231" t="s">
        <v>22</v>
      </c>
      <c r="F137" s="232" t="s">
        <v>1569</v>
      </c>
      <c r="G137" s="230"/>
      <c r="H137" s="233">
        <v>12.32</v>
      </c>
      <c r="I137" s="234"/>
      <c r="J137" s="230"/>
      <c r="K137" s="230"/>
      <c r="L137" s="235"/>
      <c r="M137" s="236"/>
      <c r="N137" s="237"/>
      <c r="O137" s="237"/>
      <c r="P137" s="237"/>
      <c r="Q137" s="237"/>
      <c r="R137" s="237"/>
      <c r="S137" s="237"/>
      <c r="T137" s="238"/>
      <c r="AT137" s="239" t="s">
        <v>158</v>
      </c>
      <c r="AU137" s="239" t="s">
        <v>85</v>
      </c>
      <c r="AV137" s="13" t="s">
        <v>85</v>
      </c>
      <c r="AW137" s="13" t="s">
        <v>39</v>
      </c>
      <c r="AX137" s="13" t="s">
        <v>76</v>
      </c>
      <c r="AY137" s="239" t="s">
        <v>146</v>
      </c>
    </row>
    <row r="138" spans="2:65" s="14" customFormat="1" ht="13.5">
      <c r="B138" s="240"/>
      <c r="C138" s="241"/>
      <c r="D138" s="242" t="s">
        <v>158</v>
      </c>
      <c r="E138" s="243" t="s">
        <v>22</v>
      </c>
      <c r="F138" s="244" t="s">
        <v>162</v>
      </c>
      <c r="G138" s="241"/>
      <c r="H138" s="245">
        <v>91.38</v>
      </c>
      <c r="I138" s="246"/>
      <c r="J138" s="241"/>
      <c r="K138" s="241"/>
      <c r="L138" s="247"/>
      <c r="M138" s="248"/>
      <c r="N138" s="249"/>
      <c r="O138" s="249"/>
      <c r="P138" s="249"/>
      <c r="Q138" s="249"/>
      <c r="R138" s="249"/>
      <c r="S138" s="249"/>
      <c r="T138" s="250"/>
      <c r="AT138" s="251" t="s">
        <v>158</v>
      </c>
      <c r="AU138" s="251" t="s">
        <v>85</v>
      </c>
      <c r="AV138" s="14" t="s">
        <v>154</v>
      </c>
      <c r="AW138" s="14" t="s">
        <v>39</v>
      </c>
      <c r="AX138" s="14" t="s">
        <v>24</v>
      </c>
      <c r="AY138" s="251" t="s">
        <v>146</v>
      </c>
    </row>
    <row r="139" spans="2:65" s="1" customFormat="1" ht="22.5" customHeight="1">
      <c r="B139" s="42"/>
      <c r="C139" s="203" t="s">
        <v>193</v>
      </c>
      <c r="D139" s="203" t="s">
        <v>149</v>
      </c>
      <c r="E139" s="204" t="s">
        <v>390</v>
      </c>
      <c r="F139" s="205" t="s">
        <v>391</v>
      </c>
      <c r="G139" s="206" t="s">
        <v>264</v>
      </c>
      <c r="H139" s="207">
        <v>164.48400000000001</v>
      </c>
      <c r="I139" s="208"/>
      <c r="J139" s="209">
        <f>ROUND(I139*H139,2)</f>
        <v>0</v>
      </c>
      <c r="K139" s="205" t="s">
        <v>22</v>
      </c>
      <c r="L139" s="62"/>
      <c r="M139" s="210" t="s">
        <v>22</v>
      </c>
      <c r="N139" s="211" t="s">
        <v>47</v>
      </c>
      <c r="O139" s="43"/>
      <c r="P139" s="212">
        <f>O139*H139</f>
        <v>0</v>
      </c>
      <c r="Q139" s="212">
        <v>0</v>
      </c>
      <c r="R139" s="212">
        <f>Q139*H139</f>
        <v>0</v>
      </c>
      <c r="S139" s="212">
        <v>0</v>
      </c>
      <c r="T139" s="213">
        <f>S139*H139</f>
        <v>0</v>
      </c>
      <c r="AR139" s="25" t="s">
        <v>154</v>
      </c>
      <c r="AT139" s="25" t="s">
        <v>149</v>
      </c>
      <c r="AU139" s="25" t="s">
        <v>85</v>
      </c>
      <c r="AY139" s="25" t="s">
        <v>146</v>
      </c>
      <c r="BE139" s="214">
        <f>IF(N139="základní",J139,0)</f>
        <v>0</v>
      </c>
      <c r="BF139" s="214">
        <f>IF(N139="snížená",J139,0)</f>
        <v>0</v>
      </c>
      <c r="BG139" s="214">
        <f>IF(N139="zákl. přenesená",J139,0)</f>
        <v>0</v>
      </c>
      <c r="BH139" s="214">
        <f>IF(N139="sníž. přenesená",J139,0)</f>
        <v>0</v>
      </c>
      <c r="BI139" s="214">
        <f>IF(N139="nulová",J139,0)</f>
        <v>0</v>
      </c>
      <c r="BJ139" s="25" t="s">
        <v>24</v>
      </c>
      <c r="BK139" s="214">
        <f>ROUND(I139*H139,2)</f>
        <v>0</v>
      </c>
      <c r="BL139" s="25" t="s">
        <v>154</v>
      </c>
      <c r="BM139" s="25" t="s">
        <v>1591</v>
      </c>
    </row>
    <row r="140" spans="2:65" s="12" customFormat="1" ht="13.5">
      <c r="B140" s="218"/>
      <c r="C140" s="219"/>
      <c r="D140" s="215" t="s">
        <v>158</v>
      </c>
      <c r="E140" s="220" t="s">
        <v>22</v>
      </c>
      <c r="F140" s="221" t="s">
        <v>393</v>
      </c>
      <c r="G140" s="219"/>
      <c r="H140" s="222" t="s">
        <v>22</v>
      </c>
      <c r="I140" s="223"/>
      <c r="J140" s="219"/>
      <c r="K140" s="219"/>
      <c r="L140" s="224"/>
      <c r="M140" s="225"/>
      <c r="N140" s="226"/>
      <c r="O140" s="226"/>
      <c r="P140" s="226"/>
      <c r="Q140" s="226"/>
      <c r="R140" s="226"/>
      <c r="S140" s="226"/>
      <c r="T140" s="227"/>
      <c r="AT140" s="228" t="s">
        <v>158</v>
      </c>
      <c r="AU140" s="228" t="s">
        <v>85</v>
      </c>
      <c r="AV140" s="12" t="s">
        <v>24</v>
      </c>
      <c r="AW140" s="12" t="s">
        <v>39</v>
      </c>
      <c r="AX140" s="12" t="s">
        <v>76</v>
      </c>
      <c r="AY140" s="228" t="s">
        <v>146</v>
      </c>
    </row>
    <row r="141" spans="2:65" s="13" customFormat="1" ht="13.5">
      <c r="B141" s="229"/>
      <c r="C141" s="230"/>
      <c r="D141" s="215" t="s">
        <v>158</v>
      </c>
      <c r="E141" s="231" t="s">
        <v>22</v>
      </c>
      <c r="F141" s="232" t="s">
        <v>1592</v>
      </c>
      <c r="G141" s="230"/>
      <c r="H141" s="233">
        <v>142.30799999999999</v>
      </c>
      <c r="I141" s="234"/>
      <c r="J141" s="230"/>
      <c r="K141" s="230"/>
      <c r="L141" s="235"/>
      <c r="M141" s="236"/>
      <c r="N141" s="237"/>
      <c r="O141" s="237"/>
      <c r="P141" s="237"/>
      <c r="Q141" s="237"/>
      <c r="R141" s="237"/>
      <c r="S141" s="237"/>
      <c r="T141" s="238"/>
      <c r="AT141" s="239" t="s">
        <v>158</v>
      </c>
      <c r="AU141" s="239" t="s">
        <v>85</v>
      </c>
      <c r="AV141" s="13" t="s">
        <v>85</v>
      </c>
      <c r="AW141" s="13" t="s">
        <v>39</v>
      </c>
      <c r="AX141" s="13" t="s">
        <v>76</v>
      </c>
      <c r="AY141" s="239" t="s">
        <v>146</v>
      </c>
    </row>
    <row r="142" spans="2:65" s="13" customFormat="1" ht="13.5">
      <c r="B142" s="229"/>
      <c r="C142" s="230"/>
      <c r="D142" s="215" t="s">
        <v>158</v>
      </c>
      <c r="E142" s="231" t="s">
        <v>22</v>
      </c>
      <c r="F142" s="232" t="s">
        <v>1593</v>
      </c>
      <c r="G142" s="230"/>
      <c r="H142" s="233">
        <v>22.175999999999998</v>
      </c>
      <c r="I142" s="234"/>
      <c r="J142" s="230"/>
      <c r="K142" s="230"/>
      <c r="L142" s="235"/>
      <c r="M142" s="236"/>
      <c r="N142" s="237"/>
      <c r="O142" s="237"/>
      <c r="P142" s="237"/>
      <c r="Q142" s="237"/>
      <c r="R142" s="237"/>
      <c r="S142" s="237"/>
      <c r="T142" s="238"/>
      <c r="AT142" s="239" t="s">
        <v>158</v>
      </c>
      <c r="AU142" s="239" t="s">
        <v>85</v>
      </c>
      <c r="AV142" s="13" t="s">
        <v>85</v>
      </c>
      <c r="AW142" s="13" t="s">
        <v>39</v>
      </c>
      <c r="AX142" s="13" t="s">
        <v>76</v>
      </c>
      <c r="AY142" s="239" t="s">
        <v>146</v>
      </c>
    </row>
    <row r="143" spans="2:65" s="14" customFormat="1" ht="13.5">
      <c r="B143" s="240"/>
      <c r="C143" s="241"/>
      <c r="D143" s="242" t="s">
        <v>158</v>
      </c>
      <c r="E143" s="243" t="s">
        <v>22</v>
      </c>
      <c r="F143" s="244" t="s">
        <v>162</v>
      </c>
      <c r="G143" s="241"/>
      <c r="H143" s="245">
        <v>164.48400000000001</v>
      </c>
      <c r="I143" s="246"/>
      <c r="J143" s="241"/>
      <c r="K143" s="241"/>
      <c r="L143" s="247"/>
      <c r="M143" s="248"/>
      <c r="N143" s="249"/>
      <c r="O143" s="249"/>
      <c r="P143" s="249"/>
      <c r="Q143" s="249"/>
      <c r="R143" s="249"/>
      <c r="S143" s="249"/>
      <c r="T143" s="250"/>
      <c r="AT143" s="251" t="s">
        <v>158</v>
      </c>
      <c r="AU143" s="251" t="s">
        <v>85</v>
      </c>
      <c r="AV143" s="14" t="s">
        <v>154</v>
      </c>
      <c r="AW143" s="14" t="s">
        <v>39</v>
      </c>
      <c r="AX143" s="14" t="s">
        <v>24</v>
      </c>
      <c r="AY143" s="251" t="s">
        <v>146</v>
      </c>
    </row>
    <row r="144" spans="2:65" s="1" customFormat="1" ht="31.5" customHeight="1">
      <c r="B144" s="42"/>
      <c r="C144" s="203" t="s">
        <v>197</v>
      </c>
      <c r="D144" s="203" t="s">
        <v>149</v>
      </c>
      <c r="E144" s="204" t="s">
        <v>401</v>
      </c>
      <c r="F144" s="205" t="s">
        <v>402</v>
      </c>
      <c r="G144" s="206" t="s">
        <v>268</v>
      </c>
      <c r="H144" s="207">
        <v>5.1040000000000001</v>
      </c>
      <c r="I144" s="208"/>
      <c r="J144" s="209">
        <f>ROUND(I144*H144,2)</f>
        <v>0</v>
      </c>
      <c r="K144" s="205" t="s">
        <v>153</v>
      </c>
      <c r="L144" s="62"/>
      <c r="M144" s="210" t="s">
        <v>22</v>
      </c>
      <c r="N144" s="211" t="s">
        <v>47</v>
      </c>
      <c r="O144" s="43"/>
      <c r="P144" s="212">
        <f>O144*H144</f>
        <v>0</v>
      </c>
      <c r="Q144" s="212">
        <v>0</v>
      </c>
      <c r="R144" s="212">
        <f>Q144*H144</f>
        <v>0</v>
      </c>
      <c r="S144" s="212">
        <v>0</v>
      </c>
      <c r="T144" s="213">
        <f>S144*H144</f>
        <v>0</v>
      </c>
      <c r="AR144" s="25" t="s">
        <v>154</v>
      </c>
      <c r="AT144" s="25" t="s">
        <v>149</v>
      </c>
      <c r="AU144" s="25" t="s">
        <v>85</v>
      </c>
      <c r="AY144" s="25" t="s">
        <v>146</v>
      </c>
      <c r="BE144" s="214">
        <f>IF(N144="základní",J144,0)</f>
        <v>0</v>
      </c>
      <c r="BF144" s="214">
        <f>IF(N144="snížená",J144,0)</f>
        <v>0</v>
      </c>
      <c r="BG144" s="214">
        <f>IF(N144="zákl. přenesená",J144,0)</f>
        <v>0</v>
      </c>
      <c r="BH144" s="214">
        <f>IF(N144="sníž. přenesená",J144,0)</f>
        <v>0</v>
      </c>
      <c r="BI144" s="214">
        <f>IF(N144="nulová",J144,0)</f>
        <v>0</v>
      </c>
      <c r="BJ144" s="25" t="s">
        <v>24</v>
      </c>
      <c r="BK144" s="214">
        <f>ROUND(I144*H144,2)</f>
        <v>0</v>
      </c>
      <c r="BL144" s="25" t="s">
        <v>154</v>
      </c>
      <c r="BM144" s="25" t="s">
        <v>1594</v>
      </c>
    </row>
    <row r="145" spans="2:65" s="1" customFormat="1" ht="175.5">
      <c r="B145" s="42"/>
      <c r="C145" s="64"/>
      <c r="D145" s="215" t="s">
        <v>156</v>
      </c>
      <c r="E145" s="64"/>
      <c r="F145" s="216" t="s">
        <v>404</v>
      </c>
      <c r="G145" s="64"/>
      <c r="H145" s="64"/>
      <c r="I145" s="173"/>
      <c r="J145" s="64"/>
      <c r="K145" s="64"/>
      <c r="L145" s="62"/>
      <c r="M145" s="217"/>
      <c r="N145" s="43"/>
      <c r="O145" s="43"/>
      <c r="P145" s="43"/>
      <c r="Q145" s="43"/>
      <c r="R145" s="43"/>
      <c r="S145" s="43"/>
      <c r="T145" s="79"/>
      <c r="AT145" s="25" t="s">
        <v>156</v>
      </c>
      <c r="AU145" s="25" t="s">
        <v>85</v>
      </c>
    </row>
    <row r="146" spans="2:65" s="12" customFormat="1" ht="13.5">
      <c r="B146" s="218"/>
      <c r="C146" s="219"/>
      <c r="D146" s="215" t="s">
        <v>158</v>
      </c>
      <c r="E146" s="220" t="s">
        <v>22</v>
      </c>
      <c r="F146" s="221" t="s">
        <v>491</v>
      </c>
      <c r="G146" s="219"/>
      <c r="H146" s="222" t="s">
        <v>22</v>
      </c>
      <c r="I146" s="223"/>
      <c r="J146" s="219"/>
      <c r="K146" s="219"/>
      <c r="L146" s="224"/>
      <c r="M146" s="225"/>
      <c r="N146" s="226"/>
      <c r="O146" s="226"/>
      <c r="P146" s="226"/>
      <c r="Q146" s="226"/>
      <c r="R146" s="226"/>
      <c r="S146" s="226"/>
      <c r="T146" s="227"/>
      <c r="AT146" s="228" t="s">
        <v>158</v>
      </c>
      <c r="AU146" s="228" t="s">
        <v>85</v>
      </c>
      <c r="AV146" s="12" t="s">
        <v>24</v>
      </c>
      <c r="AW146" s="12" t="s">
        <v>39</v>
      </c>
      <c r="AX146" s="12" t="s">
        <v>76</v>
      </c>
      <c r="AY146" s="228" t="s">
        <v>146</v>
      </c>
    </row>
    <row r="147" spans="2:65" s="12" customFormat="1" ht="13.5">
      <c r="B147" s="218"/>
      <c r="C147" s="219"/>
      <c r="D147" s="215" t="s">
        <v>158</v>
      </c>
      <c r="E147" s="220" t="s">
        <v>22</v>
      </c>
      <c r="F147" s="221" t="s">
        <v>1081</v>
      </c>
      <c r="G147" s="219"/>
      <c r="H147" s="222" t="s">
        <v>22</v>
      </c>
      <c r="I147" s="223"/>
      <c r="J147" s="219"/>
      <c r="K147" s="219"/>
      <c r="L147" s="224"/>
      <c r="M147" s="225"/>
      <c r="N147" s="226"/>
      <c r="O147" s="226"/>
      <c r="P147" s="226"/>
      <c r="Q147" s="226"/>
      <c r="R147" s="226"/>
      <c r="S147" s="226"/>
      <c r="T147" s="227"/>
      <c r="AT147" s="228" t="s">
        <v>158</v>
      </c>
      <c r="AU147" s="228" t="s">
        <v>85</v>
      </c>
      <c r="AV147" s="12" t="s">
        <v>24</v>
      </c>
      <c r="AW147" s="12" t="s">
        <v>39</v>
      </c>
      <c r="AX147" s="12" t="s">
        <v>76</v>
      </c>
      <c r="AY147" s="228" t="s">
        <v>146</v>
      </c>
    </row>
    <row r="148" spans="2:65" s="12" customFormat="1" ht="13.5">
      <c r="B148" s="218"/>
      <c r="C148" s="219"/>
      <c r="D148" s="215" t="s">
        <v>158</v>
      </c>
      <c r="E148" s="220" t="s">
        <v>22</v>
      </c>
      <c r="F148" s="221" t="s">
        <v>1339</v>
      </c>
      <c r="G148" s="219"/>
      <c r="H148" s="222" t="s">
        <v>22</v>
      </c>
      <c r="I148" s="223"/>
      <c r="J148" s="219"/>
      <c r="K148" s="219"/>
      <c r="L148" s="224"/>
      <c r="M148" s="225"/>
      <c r="N148" s="226"/>
      <c r="O148" s="226"/>
      <c r="P148" s="226"/>
      <c r="Q148" s="226"/>
      <c r="R148" s="226"/>
      <c r="S148" s="226"/>
      <c r="T148" s="227"/>
      <c r="AT148" s="228" t="s">
        <v>158</v>
      </c>
      <c r="AU148" s="228" t="s">
        <v>85</v>
      </c>
      <c r="AV148" s="12" t="s">
        <v>24</v>
      </c>
      <c r="AW148" s="12" t="s">
        <v>39</v>
      </c>
      <c r="AX148" s="12" t="s">
        <v>76</v>
      </c>
      <c r="AY148" s="228" t="s">
        <v>146</v>
      </c>
    </row>
    <row r="149" spans="2:65" s="13" customFormat="1" ht="13.5">
      <c r="B149" s="229"/>
      <c r="C149" s="230"/>
      <c r="D149" s="215" t="s">
        <v>158</v>
      </c>
      <c r="E149" s="231" t="s">
        <v>22</v>
      </c>
      <c r="F149" s="232" t="s">
        <v>1595</v>
      </c>
      <c r="G149" s="230"/>
      <c r="H149" s="233">
        <v>5.1040000000000001</v>
      </c>
      <c r="I149" s="234"/>
      <c r="J149" s="230"/>
      <c r="K149" s="230"/>
      <c r="L149" s="235"/>
      <c r="M149" s="236"/>
      <c r="N149" s="237"/>
      <c r="O149" s="237"/>
      <c r="P149" s="237"/>
      <c r="Q149" s="237"/>
      <c r="R149" s="237"/>
      <c r="S149" s="237"/>
      <c r="T149" s="238"/>
      <c r="AT149" s="239" t="s">
        <v>158</v>
      </c>
      <c r="AU149" s="239" t="s">
        <v>85</v>
      </c>
      <c r="AV149" s="13" t="s">
        <v>85</v>
      </c>
      <c r="AW149" s="13" t="s">
        <v>39</v>
      </c>
      <c r="AX149" s="13" t="s">
        <v>76</v>
      </c>
      <c r="AY149" s="239" t="s">
        <v>146</v>
      </c>
    </row>
    <row r="150" spans="2:65" s="14" customFormat="1" ht="13.5">
      <c r="B150" s="240"/>
      <c r="C150" s="241"/>
      <c r="D150" s="242" t="s">
        <v>158</v>
      </c>
      <c r="E150" s="243" t="s">
        <v>1572</v>
      </c>
      <c r="F150" s="244" t="s">
        <v>162</v>
      </c>
      <c r="G150" s="241"/>
      <c r="H150" s="245">
        <v>5.1040000000000001</v>
      </c>
      <c r="I150" s="246"/>
      <c r="J150" s="241"/>
      <c r="K150" s="241"/>
      <c r="L150" s="247"/>
      <c r="M150" s="248"/>
      <c r="N150" s="249"/>
      <c r="O150" s="249"/>
      <c r="P150" s="249"/>
      <c r="Q150" s="249"/>
      <c r="R150" s="249"/>
      <c r="S150" s="249"/>
      <c r="T150" s="250"/>
      <c r="AT150" s="251" t="s">
        <v>158</v>
      </c>
      <c r="AU150" s="251" t="s">
        <v>85</v>
      </c>
      <c r="AV150" s="14" t="s">
        <v>154</v>
      </c>
      <c r="AW150" s="14" t="s">
        <v>39</v>
      </c>
      <c r="AX150" s="14" t="s">
        <v>24</v>
      </c>
      <c r="AY150" s="251" t="s">
        <v>146</v>
      </c>
    </row>
    <row r="151" spans="2:65" s="1" customFormat="1" ht="22.5" customHeight="1">
      <c r="B151" s="42"/>
      <c r="C151" s="263" t="s">
        <v>29</v>
      </c>
      <c r="D151" s="263" t="s">
        <v>411</v>
      </c>
      <c r="E151" s="264" t="s">
        <v>412</v>
      </c>
      <c r="F151" s="265" t="s">
        <v>413</v>
      </c>
      <c r="G151" s="266" t="s">
        <v>264</v>
      </c>
      <c r="H151" s="267">
        <v>10.641</v>
      </c>
      <c r="I151" s="268"/>
      <c r="J151" s="269">
        <f>ROUND(I151*H151,2)</f>
        <v>0</v>
      </c>
      <c r="K151" s="265" t="s">
        <v>153</v>
      </c>
      <c r="L151" s="270"/>
      <c r="M151" s="271" t="s">
        <v>22</v>
      </c>
      <c r="N151" s="272" t="s">
        <v>47</v>
      </c>
      <c r="O151" s="43"/>
      <c r="P151" s="212">
        <f>O151*H151</f>
        <v>0</v>
      </c>
      <c r="Q151" s="212">
        <v>1</v>
      </c>
      <c r="R151" s="212">
        <f>Q151*H151</f>
        <v>10.641</v>
      </c>
      <c r="S151" s="212">
        <v>0</v>
      </c>
      <c r="T151" s="213">
        <f>S151*H151</f>
        <v>0</v>
      </c>
      <c r="AR151" s="25" t="s">
        <v>193</v>
      </c>
      <c r="AT151" s="25" t="s">
        <v>411</v>
      </c>
      <c r="AU151" s="25" t="s">
        <v>85</v>
      </c>
      <c r="AY151" s="25" t="s">
        <v>146</v>
      </c>
      <c r="BE151" s="214">
        <f>IF(N151="základní",J151,0)</f>
        <v>0</v>
      </c>
      <c r="BF151" s="214">
        <f>IF(N151="snížená",J151,0)</f>
        <v>0</v>
      </c>
      <c r="BG151" s="214">
        <f>IF(N151="zákl. přenesená",J151,0)</f>
        <v>0</v>
      </c>
      <c r="BH151" s="214">
        <f>IF(N151="sníž. přenesená",J151,0)</f>
        <v>0</v>
      </c>
      <c r="BI151" s="214">
        <f>IF(N151="nulová",J151,0)</f>
        <v>0</v>
      </c>
      <c r="BJ151" s="25" t="s">
        <v>24</v>
      </c>
      <c r="BK151" s="214">
        <f>ROUND(I151*H151,2)</f>
        <v>0</v>
      </c>
      <c r="BL151" s="25" t="s">
        <v>154</v>
      </c>
      <c r="BM151" s="25" t="s">
        <v>1596</v>
      </c>
    </row>
    <row r="152" spans="2:65" s="13" customFormat="1" ht="13.5">
      <c r="B152" s="229"/>
      <c r="C152" s="230"/>
      <c r="D152" s="242" t="s">
        <v>158</v>
      </c>
      <c r="E152" s="252" t="s">
        <v>22</v>
      </c>
      <c r="F152" s="253" t="s">
        <v>1597</v>
      </c>
      <c r="G152" s="230"/>
      <c r="H152" s="254">
        <v>10.641</v>
      </c>
      <c r="I152" s="234"/>
      <c r="J152" s="230"/>
      <c r="K152" s="230"/>
      <c r="L152" s="235"/>
      <c r="M152" s="236"/>
      <c r="N152" s="237"/>
      <c r="O152" s="237"/>
      <c r="P152" s="237"/>
      <c r="Q152" s="237"/>
      <c r="R152" s="237"/>
      <c r="S152" s="237"/>
      <c r="T152" s="238"/>
      <c r="AT152" s="239" t="s">
        <v>158</v>
      </c>
      <c r="AU152" s="239" t="s">
        <v>85</v>
      </c>
      <c r="AV152" s="13" t="s">
        <v>85</v>
      </c>
      <c r="AW152" s="13" t="s">
        <v>39</v>
      </c>
      <c r="AX152" s="13" t="s">
        <v>24</v>
      </c>
      <c r="AY152" s="239" t="s">
        <v>146</v>
      </c>
    </row>
    <row r="153" spans="2:65" s="1" customFormat="1" ht="22.5" customHeight="1">
      <c r="B153" s="42"/>
      <c r="C153" s="203" t="s">
        <v>207</v>
      </c>
      <c r="D153" s="203" t="s">
        <v>149</v>
      </c>
      <c r="E153" s="204" t="s">
        <v>449</v>
      </c>
      <c r="F153" s="205" t="s">
        <v>450</v>
      </c>
      <c r="G153" s="206" t="s">
        <v>244</v>
      </c>
      <c r="H153" s="207">
        <v>147.30000000000001</v>
      </c>
      <c r="I153" s="208"/>
      <c r="J153" s="209">
        <f>ROUND(I153*H153,2)</f>
        <v>0</v>
      </c>
      <c r="K153" s="205" t="s">
        <v>153</v>
      </c>
      <c r="L153" s="62"/>
      <c r="M153" s="210" t="s">
        <v>22</v>
      </c>
      <c r="N153" s="211" t="s">
        <v>47</v>
      </c>
      <c r="O153" s="43"/>
      <c r="P153" s="212">
        <f>O153*H153</f>
        <v>0</v>
      </c>
      <c r="Q153" s="212">
        <v>0</v>
      </c>
      <c r="R153" s="212">
        <f>Q153*H153</f>
        <v>0</v>
      </c>
      <c r="S153" s="212">
        <v>0</v>
      </c>
      <c r="T153" s="213">
        <f>S153*H153</f>
        <v>0</v>
      </c>
      <c r="AR153" s="25" t="s">
        <v>154</v>
      </c>
      <c r="AT153" s="25" t="s">
        <v>149</v>
      </c>
      <c r="AU153" s="25" t="s">
        <v>85</v>
      </c>
      <c r="AY153" s="25" t="s">
        <v>146</v>
      </c>
      <c r="BE153" s="214">
        <f>IF(N153="základní",J153,0)</f>
        <v>0</v>
      </c>
      <c r="BF153" s="214">
        <f>IF(N153="snížená",J153,0)</f>
        <v>0</v>
      </c>
      <c r="BG153" s="214">
        <f>IF(N153="zákl. přenesená",J153,0)</f>
        <v>0</v>
      </c>
      <c r="BH153" s="214">
        <f>IF(N153="sníž. přenesená",J153,0)</f>
        <v>0</v>
      </c>
      <c r="BI153" s="214">
        <f>IF(N153="nulová",J153,0)</f>
        <v>0</v>
      </c>
      <c r="BJ153" s="25" t="s">
        <v>24</v>
      </c>
      <c r="BK153" s="214">
        <f>ROUND(I153*H153,2)</f>
        <v>0</v>
      </c>
      <c r="BL153" s="25" t="s">
        <v>154</v>
      </c>
      <c r="BM153" s="25" t="s">
        <v>1598</v>
      </c>
    </row>
    <row r="154" spans="2:65" s="1" customFormat="1" ht="162">
      <c r="B154" s="42"/>
      <c r="C154" s="64"/>
      <c r="D154" s="215" t="s">
        <v>156</v>
      </c>
      <c r="E154" s="64"/>
      <c r="F154" s="216" t="s">
        <v>452</v>
      </c>
      <c r="G154" s="64"/>
      <c r="H154" s="64"/>
      <c r="I154" s="173"/>
      <c r="J154" s="64"/>
      <c r="K154" s="64"/>
      <c r="L154" s="62"/>
      <c r="M154" s="217"/>
      <c r="N154" s="43"/>
      <c r="O154" s="43"/>
      <c r="P154" s="43"/>
      <c r="Q154" s="43"/>
      <c r="R154" s="43"/>
      <c r="S154" s="43"/>
      <c r="T154" s="79"/>
      <c r="AT154" s="25" t="s">
        <v>156</v>
      </c>
      <c r="AU154" s="25" t="s">
        <v>85</v>
      </c>
    </row>
    <row r="155" spans="2:65" s="12" customFormat="1" ht="13.5">
      <c r="B155" s="218"/>
      <c r="C155" s="219"/>
      <c r="D155" s="215" t="s">
        <v>158</v>
      </c>
      <c r="E155" s="220" t="s">
        <v>22</v>
      </c>
      <c r="F155" s="221" t="s">
        <v>491</v>
      </c>
      <c r="G155" s="219"/>
      <c r="H155" s="222" t="s">
        <v>22</v>
      </c>
      <c r="I155" s="223"/>
      <c r="J155" s="219"/>
      <c r="K155" s="219"/>
      <c r="L155" s="224"/>
      <c r="M155" s="225"/>
      <c r="N155" s="226"/>
      <c r="O155" s="226"/>
      <c r="P155" s="226"/>
      <c r="Q155" s="226"/>
      <c r="R155" s="226"/>
      <c r="S155" s="226"/>
      <c r="T155" s="227"/>
      <c r="AT155" s="228" t="s">
        <v>158</v>
      </c>
      <c r="AU155" s="228" t="s">
        <v>85</v>
      </c>
      <c r="AV155" s="12" t="s">
        <v>24</v>
      </c>
      <c r="AW155" s="12" t="s">
        <v>39</v>
      </c>
      <c r="AX155" s="12" t="s">
        <v>76</v>
      </c>
      <c r="AY155" s="228" t="s">
        <v>146</v>
      </c>
    </row>
    <row r="156" spans="2:65" s="12" customFormat="1" ht="13.5">
      <c r="B156" s="218"/>
      <c r="C156" s="219"/>
      <c r="D156" s="215" t="s">
        <v>158</v>
      </c>
      <c r="E156" s="220" t="s">
        <v>22</v>
      </c>
      <c r="F156" s="221" t="s">
        <v>300</v>
      </c>
      <c r="G156" s="219"/>
      <c r="H156" s="222" t="s">
        <v>22</v>
      </c>
      <c r="I156" s="223"/>
      <c r="J156" s="219"/>
      <c r="K156" s="219"/>
      <c r="L156" s="224"/>
      <c r="M156" s="225"/>
      <c r="N156" s="226"/>
      <c r="O156" s="226"/>
      <c r="P156" s="226"/>
      <c r="Q156" s="226"/>
      <c r="R156" s="226"/>
      <c r="S156" s="226"/>
      <c r="T156" s="227"/>
      <c r="AT156" s="228" t="s">
        <v>158</v>
      </c>
      <c r="AU156" s="228" t="s">
        <v>85</v>
      </c>
      <c r="AV156" s="12" t="s">
        <v>24</v>
      </c>
      <c r="AW156" s="12" t="s">
        <v>39</v>
      </c>
      <c r="AX156" s="12" t="s">
        <v>76</v>
      </c>
      <c r="AY156" s="228" t="s">
        <v>146</v>
      </c>
    </row>
    <row r="157" spans="2:65" s="13" customFormat="1" ht="13.5">
      <c r="B157" s="229"/>
      <c r="C157" s="230"/>
      <c r="D157" s="215" t="s">
        <v>158</v>
      </c>
      <c r="E157" s="231" t="s">
        <v>22</v>
      </c>
      <c r="F157" s="232" t="s">
        <v>1599</v>
      </c>
      <c r="G157" s="230"/>
      <c r="H157" s="233">
        <v>147.30000000000001</v>
      </c>
      <c r="I157" s="234"/>
      <c r="J157" s="230"/>
      <c r="K157" s="230"/>
      <c r="L157" s="235"/>
      <c r="M157" s="236"/>
      <c r="N157" s="237"/>
      <c r="O157" s="237"/>
      <c r="P157" s="237"/>
      <c r="Q157" s="237"/>
      <c r="R157" s="237"/>
      <c r="S157" s="237"/>
      <c r="T157" s="238"/>
      <c r="AT157" s="239" t="s">
        <v>158</v>
      </c>
      <c r="AU157" s="239" t="s">
        <v>85</v>
      </c>
      <c r="AV157" s="13" t="s">
        <v>85</v>
      </c>
      <c r="AW157" s="13" t="s">
        <v>39</v>
      </c>
      <c r="AX157" s="13" t="s">
        <v>24</v>
      </c>
      <c r="AY157" s="239" t="s">
        <v>146</v>
      </c>
    </row>
    <row r="158" spans="2:65" s="11" customFormat="1" ht="29.85" customHeight="1">
      <c r="B158" s="186"/>
      <c r="C158" s="187"/>
      <c r="D158" s="200" t="s">
        <v>75</v>
      </c>
      <c r="E158" s="201" t="s">
        <v>207</v>
      </c>
      <c r="F158" s="201" t="s">
        <v>485</v>
      </c>
      <c r="G158" s="187"/>
      <c r="H158" s="187"/>
      <c r="I158" s="190"/>
      <c r="J158" s="202">
        <f>BK158</f>
        <v>0</v>
      </c>
      <c r="K158" s="187"/>
      <c r="L158" s="192"/>
      <c r="M158" s="193"/>
      <c r="N158" s="194"/>
      <c r="O158" s="194"/>
      <c r="P158" s="195">
        <f>SUM(P159:P184)</f>
        <v>0</v>
      </c>
      <c r="Q158" s="194"/>
      <c r="R158" s="195">
        <f>SUM(R159:R184)</f>
        <v>0</v>
      </c>
      <c r="S158" s="194"/>
      <c r="T158" s="196">
        <f>SUM(T159:T184)</f>
        <v>121.125</v>
      </c>
      <c r="AR158" s="197" t="s">
        <v>24</v>
      </c>
      <c r="AT158" s="198" t="s">
        <v>75</v>
      </c>
      <c r="AU158" s="198" t="s">
        <v>24</v>
      </c>
      <c r="AY158" s="197" t="s">
        <v>146</v>
      </c>
      <c r="BK158" s="199">
        <f>SUM(BK159:BK184)</f>
        <v>0</v>
      </c>
    </row>
    <row r="159" spans="2:65" s="1" customFormat="1" ht="44.25" customHeight="1">
      <c r="B159" s="42"/>
      <c r="C159" s="203" t="s">
        <v>211</v>
      </c>
      <c r="D159" s="203" t="s">
        <v>149</v>
      </c>
      <c r="E159" s="204" t="s">
        <v>1121</v>
      </c>
      <c r="F159" s="205" t="s">
        <v>1122</v>
      </c>
      <c r="G159" s="206" t="s">
        <v>244</v>
      </c>
      <c r="H159" s="207">
        <v>70</v>
      </c>
      <c r="I159" s="208"/>
      <c r="J159" s="209">
        <f>ROUND(I159*H159,2)</f>
        <v>0</v>
      </c>
      <c r="K159" s="205" t="s">
        <v>153</v>
      </c>
      <c r="L159" s="62"/>
      <c r="M159" s="210" t="s">
        <v>22</v>
      </c>
      <c r="N159" s="211" t="s">
        <v>47</v>
      </c>
      <c r="O159" s="43"/>
      <c r="P159" s="212">
        <f>O159*H159</f>
        <v>0</v>
      </c>
      <c r="Q159" s="212">
        <v>0</v>
      </c>
      <c r="R159" s="212">
        <f>Q159*H159</f>
        <v>0</v>
      </c>
      <c r="S159" s="212">
        <v>0.58599999999999997</v>
      </c>
      <c r="T159" s="213">
        <f>S159*H159</f>
        <v>41.019999999999996</v>
      </c>
      <c r="AR159" s="25" t="s">
        <v>154</v>
      </c>
      <c r="AT159" s="25" t="s">
        <v>149</v>
      </c>
      <c r="AU159" s="25" t="s">
        <v>85</v>
      </c>
      <c r="AY159" s="25" t="s">
        <v>146</v>
      </c>
      <c r="BE159" s="214">
        <f>IF(N159="základní",J159,0)</f>
        <v>0</v>
      </c>
      <c r="BF159" s="214">
        <f>IF(N159="snížená",J159,0)</f>
        <v>0</v>
      </c>
      <c r="BG159" s="214">
        <f>IF(N159="zákl. přenesená",J159,0)</f>
        <v>0</v>
      </c>
      <c r="BH159" s="214">
        <f>IF(N159="sníž. přenesená",J159,0)</f>
        <v>0</v>
      </c>
      <c r="BI159" s="214">
        <f>IF(N159="nulová",J159,0)</f>
        <v>0</v>
      </c>
      <c r="BJ159" s="25" t="s">
        <v>24</v>
      </c>
      <c r="BK159" s="214">
        <f>ROUND(I159*H159,2)</f>
        <v>0</v>
      </c>
      <c r="BL159" s="25" t="s">
        <v>154</v>
      </c>
      <c r="BM159" s="25" t="s">
        <v>1600</v>
      </c>
    </row>
    <row r="160" spans="2:65" s="1" customFormat="1" ht="81">
      <c r="B160" s="42"/>
      <c r="C160" s="64"/>
      <c r="D160" s="215" t="s">
        <v>156</v>
      </c>
      <c r="E160" s="64"/>
      <c r="F160" s="216" t="s">
        <v>1124</v>
      </c>
      <c r="G160" s="64"/>
      <c r="H160" s="64"/>
      <c r="I160" s="173"/>
      <c r="J160" s="64"/>
      <c r="K160" s="64"/>
      <c r="L160" s="62"/>
      <c r="M160" s="217"/>
      <c r="N160" s="43"/>
      <c r="O160" s="43"/>
      <c r="P160" s="43"/>
      <c r="Q160" s="43"/>
      <c r="R160" s="43"/>
      <c r="S160" s="43"/>
      <c r="T160" s="79"/>
      <c r="AT160" s="25" t="s">
        <v>156</v>
      </c>
      <c r="AU160" s="25" t="s">
        <v>85</v>
      </c>
    </row>
    <row r="161" spans="2:65" s="12" customFormat="1" ht="13.5">
      <c r="B161" s="218"/>
      <c r="C161" s="219"/>
      <c r="D161" s="215" t="s">
        <v>158</v>
      </c>
      <c r="E161" s="220" t="s">
        <v>22</v>
      </c>
      <c r="F161" s="221" t="s">
        <v>491</v>
      </c>
      <c r="G161" s="219"/>
      <c r="H161" s="222" t="s">
        <v>22</v>
      </c>
      <c r="I161" s="223"/>
      <c r="J161" s="219"/>
      <c r="K161" s="219"/>
      <c r="L161" s="224"/>
      <c r="M161" s="225"/>
      <c r="N161" s="226"/>
      <c r="O161" s="226"/>
      <c r="P161" s="226"/>
      <c r="Q161" s="226"/>
      <c r="R161" s="226"/>
      <c r="S161" s="226"/>
      <c r="T161" s="227"/>
      <c r="AT161" s="228" t="s">
        <v>158</v>
      </c>
      <c r="AU161" s="228" t="s">
        <v>85</v>
      </c>
      <c r="AV161" s="12" t="s">
        <v>24</v>
      </c>
      <c r="AW161" s="12" t="s">
        <v>39</v>
      </c>
      <c r="AX161" s="12" t="s">
        <v>76</v>
      </c>
      <c r="AY161" s="228" t="s">
        <v>146</v>
      </c>
    </row>
    <row r="162" spans="2:65" s="13" customFormat="1" ht="13.5">
      <c r="B162" s="229"/>
      <c r="C162" s="230"/>
      <c r="D162" s="242" t="s">
        <v>158</v>
      </c>
      <c r="E162" s="252" t="s">
        <v>22</v>
      </c>
      <c r="F162" s="253" t="s">
        <v>1601</v>
      </c>
      <c r="G162" s="230"/>
      <c r="H162" s="254">
        <v>70</v>
      </c>
      <c r="I162" s="234"/>
      <c r="J162" s="230"/>
      <c r="K162" s="230"/>
      <c r="L162" s="235"/>
      <c r="M162" s="236"/>
      <c r="N162" s="237"/>
      <c r="O162" s="237"/>
      <c r="P162" s="237"/>
      <c r="Q162" s="237"/>
      <c r="R162" s="237"/>
      <c r="S162" s="237"/>
      <c r="T162" s="238"/>
      <c r="AT162" s="239" t="s">
        <v>158</v>
      </c>
      <c r="AU162" s="239" t="s">
        <v>85</v>
      </c>
      <c r="AV162" s="13" t="s">
        <v>85</v>
      </c>
      <c r="AW162" s="13" t="s">
        <v>39</v>
      </c>
      <c r="AX162" s="13" t="s">
        <v>24</v>
      </c>
      <c r="AY162" s="239" t="s">
        <v>146</v>
      </c>
    </row>
    <row r="163" spans="2:65" s="1" customFormat="1" ht="57" customHeight="1">
      <c r="B163" s="42"/>
      <c r="C163" s="203" t="s">
        <v>215</v>
      </c>
      <c r="D163" s="203" t="s">
        <v>149</v>
      </c>
      <c r="E163" s="204" t="s">
        <v>501</v>
      </c>
      <c r="F163" s="205" t="s">
        <v>502</v>
      </c>
      <c r="G163" s="206" t="s">
        <v>244</v>
      </c>
      <c r="H163" s="207">
        <v>5</v>
      </c>
      <c r="I163" s="208"/>
      <c r="J163" s="209">
        <f>ROUND(I163*H163,2)</f>
        <v>0</v>
      </c>
      <c r="K163" s="205" t="s">
        <v>153</v>
      </c>
      <c r="L163" s="62"/>
      <c r="M163" s="210" t="s">
        <v>22</v>
      </c>
      <c r="N163" s="211" t="s">
        <v>47</v>
      </c>
      <c r="O163" s="43"/>
      <c r="P163" s="212">
        <f>O163*H163</f>
        <v>0</v>
      </c>
      <c r="Q163" s="212">
        <v>0</v>
      </c>
      <c r="R163" s="212">
        <f>Q163*H163</f>
        <v>0</v>
      </c>
      <c r="S163" s="212">
        <v>0.255</v>
      </c>
      <c r="T163" s="213">
        <f>S163*H163</f>
        <v>1.2749999999999999</v>
      </c>
      <c r="AR163" s="25" t="s">
        <v>154</v>
      </c>
      <c r="AT163" s="25" t="s">
        <v>149</v>
      </c>
      <c r="AU163" s="25" t="s">
        <v>85</v>
      </c>
      <c r="AY163" s="25" t="s">
        <v>146</v>
      </c>
      <c r="BE163" s="214">
        <f>IF(N163="základní",J163,0)</f>
        <v>0</v>
      </c>
      <c r="BF163" s="214">
        <f>IF(N163="snížená",J163,0)</f>
        <v>0</v>
      </c>
      <c r="BG163" s="214">
        <f>IF(N163="zákl. přenesená",J163,0)</f>
        <v>0</v>
      </c>
      <c r="BH163" s="214">
        <f>IF(N163="sníž. přenesená",J163,0)</f>
        <v>0</v>
      </c>
      <c r="BI163" s="214">
        <f>IF(N163="nulová",J163,0)</f>
        <v>0</v>
      </c>
      <c r="BJ163" s="25" t="s">
        <v>24</v>
      </c>
      <c r="BK163" s="214">
        <f>ROUND(I163*H163,2)</f>
        <v>0</v>
      </c>
      <c r="BL163" s="25" t="s">
        <v>154</v>
      </c>
      <c r="BM163" s="25" t="s">
        <v>1602</v>
      </c>
    </row>
    <row r="164" spans="2:65" s="1" customFormat="1" ht="175.5">
      <c r="B164" s="42"/>
      <c r="C164" s="64"/>
      <c r="D164" s="215" t="s">
        <v>156</v>
      </c>
      <c r="E164" s="64"/>
      <c r="F164" s="216" t="s">
        <v>504</v>
      </c>
      <c r="G164" s="64"/>
      <c r="H164" s="64"/>
      <c r="I164" s="173"/>
      <c r="J164" s="64"/>
      <c r="K164" s="64"/>
      <c r="L164" s="62"/>
      <c r="M164" s="217"/>
      <c r="N164" s="43"/>
      <c r="O164" s="43"/>
      <c r="P164" s="43"/>
      <c r="Q164" s="43"/>
      <c r="R164" s="43"/>
      <c r="S164" s="43"/>
      <c r="T164" s="79"/>
      <c r="AT164" s="25" t="s">
        <v>156</v>
      </c>
      <c r="AU164" s="25" t="s">
        <v>85</v>
      </c>
    </row>
    <row r="165" spans="2:65" s="12" customFormat="1" ht="13.5">
      <c r="B165" s="218"/>
      <c r="C165" s="219"/>
      <c r="D165" s="215" t="s">
        <v>158</v>
      </c>
      <c r="E165" s="220" t="s">
        <v>22</v>
      </c>
      <c r="F165" s="221" t="s">
        <v>491</v>
      </c>
      <c r="G165" s="219"/>
      <c r="H165" s="222" t="s">
        <v>22</v>
      </c>
      <c r="I165" s="223"/>
      <c r="J165" s="219"/>
      <c r="K165" s="219"/>
      <c r="L165" s="224"/>
      <c r="M165" s="225"/>
      <c r="N165" s="226"/>
      <c r="O165" s="226"/>
      <c r="P165" s="226"/>
      <c r="Q165" s="226"/>
      <c r="R165" s="226"/>
      <c r="S165" s="226"/>
      <c r="T165" s="227"/>
      <c r="AT165" s="228" t="s">
        <v>158</v>
      </c>
      <c r="AU165" s="228" t="s">
        <v>85</v>
      </c>
      <c r="AV165" s="12" t="s">
        <v>24</v>
      </c>
      <c r="AW165" s="12" t="s">
        <v>39</v>
      </c>
      <c r="AX165" s="12" t="s">
        <v>76</v>
      </c>
      <c r="AY165" s="228" t="s">
        <v>146</v>
      </c>
    </row>
    <row r="166" spans="2:65" s="13" customFormat="1" ht="13.5">
      <c r="B166" s="229"/>
      <c r="C166" s="230"/>
      <c r="D166" s="215" t="s">
        <v>158</v>
      </c>
      <c r="E166" s="231" t="s">
        <v>22</v>
      </c>
      <c r="F166" s="232" t="s">
        <v>1603</v>
      </c>
      <c r="G166" s="230"/>
      <c r="H166" s="233">
        <v>5</v>
      </c>
      <c r="I166" s="234"/>
      <c r="J166" s="230"/>
      <c r="K166" s="230"/>
      <c r="L166" s="235"/>
      <c r="M166" s="236"/>
      <c r="N166" s="237"/>
      <c r="O166" s="237"/>
      <c r="P166" s="237"/>
      <c r="Q166" s="237"/>
      <c r="R166" s="237"/>
      <c r="S166" s="237"/>
      <c r="T166" s="238"/>
      <c r="AT166" s="239" t="s">
        <v>158</v>
      </c>
      <c r="AU166" s="239" t="s">
        <v>85</v>
      </c>
      <c r="AV166" s="13" t="s">
        <v>85</v>
      </c>
      <c r="AW166" s="13" t="s">
        <v>39</v>
      </c>
      <c r="AX166" s="13" t="s">
        <v>76</v>
      </c>
      <c r="AY166" s="239" t="s">
        <v>146</v>
      </c>
    </row>
    <row r="167" spans="2:65" s="14" customFormat="1" ht="13.5">
      <c r="B167" s="240"/>
      <c r="C167" s="241"/>
      <c r="D167" s="242" t="s">
        <v>158</v>
      </c>
      <c r="E167" s="243" t="s">
        <v>22</v>
      </c>
      <c r="F167" s="244" t="s">
        <v>162</v>
      </c>
      <c r="G167" s="241"/>
      <c r="H167" s="245">
        <v>5</v>
      </c>
      <c r="I167" s="246"/>
      <c r="J167" s="241"/>
      <c r="K167" s="241"/>
      <c r="L167" s="247"/>
      <c r="M167" s="248"/>
      <c r="N167" s="249"/>
      <c r="O167" s="249"/>
      <c r="P167" s="249"/>
      <c r="Q167" s="249"/>
      <c r="R167" s="249"/>
      <c r="S167" s="249"/>
      <c r="T167" s="250"/>
      <c r="AT167" s="251" t="s">
        <v>158</v>
      </c>
      <c r="AU167" s="251" t="s">
        <v>85</v>
      </c>
      <c r="AV167" s="14" t="s">
        <v>154</v>
      </c>
      <c r="AW167" s="14" t="s">
        <v>39</v>
      </c>
      <c r="AX167" s="14" t="s">
        <v>24</v>
      </c>
      <c r="AY167" s="251" t="s">
        <v>146</v>
      </c>
    </row>
    <row r="168" spans="2:65" s="1" customFormat="1" ht="44.25" customHeight="1">
      <c r="B168" s="42"/>
      <c r="C168" s="203" t="s">
        <v>220</v>
      </c>
      <c r="D168" s="203" t="s">
        <v>149</v>
      </c>
      <c r="E168" s="204" t="s">
        <v>1515</v>
      </c>
      <c r="F168" s="205" t="s">
        <v>1516</v>
      </c>
      <c r="G168" s="206" t="s">
        <v>244</v>
      </c>
      <c r="H168" s="207">
        <v>61</v>
      </c>
      <c r="I168" s="208"/>
      <c r="J168" s="209">
        <f>ROUND(I168*H168,2)</f>
        <v>0</v>
      </c>
      <c r="K168" s="205" t="s">
        <v>153</v>
      </c>
      <c r="L168" s="62"/>
      <c r="M168" s="210" t="s">
        <v>22</v>
      </c>
      <c r="N168" s="211" t="s">
        <v>47</v>
      </c>
      <c r="O168" s="43"/>
      <c r="P168" s="212">
        <f>O168*H168</f>
        <v>0</v>
      </c>
      <c r="Q168" s="212">
        <v>0</v>
      </c>
      <c r="R168" s="212">
        <f>Q168*H168</f>
        <v>0</v>
      </c>
      <c r="S168" s="212">
        <v>0.32</v>
      </c>
      <c r="T168" s="213">
        <f>S168*H168</f>
        <v>19.52</v>
      </c>
      <c r="AR168" s="25" t="s">
        <v>154</v>
      </c>
      <c r="AT168" s="25" t="s">
        <v>149</v>
      </c>
      <c r="AU168" s="25" t="s">
        <v>85</v>
      </c>
      <c r="AY168" s="25" t="s">
        <v>146</v>
      </c>
      <c r="BE168" s="214">
        <f>IF(N168="základní",J168,0)</f>
        <v>0</v>
      </c>
      <c r="BF168" s="214">
        <f>IF(N168="snížená",J168,0)</f>
        <v>0</v>
      </c>
      <c r="BG168" s="214">
        <f>IF(N168="zákl. přenesená",J168,0)</f>
        <v>0</v>
      </c>
      <c r="BH168" s="214">
        <f>IF(N168="sníž. přenesená",J168,0)</f>
        <v>0</v>
      </c>
      <c r="BI168" s="214">
        <f>IF(N168="nulová",J168,0)</f>
        <v>0</v>
      </c>
      <c r="BJ168" s="25" t="s">
        <v>24</v>
      </c>
      <c r="BK168" s="214">
        <f>ROUND(I168*H168,2)</f>
        <v>0</v>
      </c>
      <c r="BL168" s="25" t="s">
        <v>154</v>
      </c>
      <c r="BM168" s="25" t="s">
        <v>1604</v>
      </c>
    </row>
    <row r="169" spans="2:65" s="1" customFormat="1" ht="175.5">
      <c r="B169" s="42"/>
      <c r="C169" s="64"/>
      <c r="D169" s="215" t="s">
        <v>156</v>
      </c>
      <c r="E169" s="64"/>
      <c r="F169" s="216" t="s">
        <v>504</v>
      </c>
      <c r="G169" s="64"/>
      <c r="H169" s="64"/>
      <c r="I169" s="173"/>
      <c r="J169" s="64"/>
      <c r="K169" s="64"/>
      <c r="L169" s="62"/>
      <c r="M169" s="217"/>
      <c r="N169" s="43"/>
      <c r="O169" s="43"/>
      <c r="P169" s="43"/>
      <c r="Q169" s="43"/>
      <c r="R169" s="43"/>
      <c r="S169" s="43"/>
      <c r="T169" s="79"/>
      <c r="AT169" s="25" t="s">
        <v>156</v>
      </c>
      <c r="AU169" s="25" t="s">
        <v>85</v>
      </c>
    </row>
    <row r="170" spans="2:65" s="12" customFormat="1" ht="13.5">
      <c r="B170" s="218"/>
      <c r="C170" s="219"/>
      <c r="D170" s="215" t="s">
        <v>158</v>
      </c>
      <c r="E170" s="220" t="s">
        <v>22</v>
      </c>
      <c r="F170" s="221" t="s">
        <v>491</v>
      </c>
      <c r="G170" s="219"/>
      <c r="H170" s="222" t="s">
        <v>22</v>
      </c>
      <c r="I170" s="223"/>
      <c r="J170" s="219"/>
      <c r="K170" s="219"/>
      <c r="L170" s="224"/>
      <c r="M170" s="225"/>
      <c r="N170" s="226"/>
      <c r="O170" s="226"/>
      <c r="P170" s="226"/>
      <c r="Q170" s="226"/>
      <c r="R170" s="226"/>
      <c r="S170" s="226"/>
      <c r="T170" s="227"/>
      <c r="AT170" s="228" t="s">
        <v>158</v>
      </c>
      <c r="AU170" s="228" t="s">
        <v>85</v>
      </c>
      <c r="AV170" s="12" t="s">
        <v>24</v>
      </c>
      <c r="AW170" s="12" t="s">
        <v>39</v>
      </c>
      <c r="AX170" s="12" t="s">
        <v>76</v>
      </c>
      <c r="AY170" s="228" t="s">
        <v>146</v>
      </c>
    </row>
    <row r="171" spans="2:65" s="13" customFormat="1" ht="13.5">
      <c r="B171" s="229"/>
      <c r="C171" s="230"/>
      <c r="D171" s="215" t="s">
        <v>158</v>
      </c>
      <c r="E171" s="231" t="s">
        <v>22</v>
      </c>
      <c r="F171" s="232" t="s">
        <v>1605</v>
      </c>
      <c r="G171" s="230"/>
      <c r="H171" s="233">
        <v>23</v>
      </c>
      <c r="I171" s="234"/>
      <c r="J171" s="230"/>
      <c r="K171" s="230"/>
      <c r="L171" s="235"/>
      <c r="M171" s="236"/>
      <c r="N171" s="237"/>
      <c r="O171" s="237"/>
      <c r="P171" s="237"/>
      <c r="Q171" s="237"/>
      <c r="R171" s="237"/>
      <c r="S171" s="237"/>
      <c r="T171" s="238"/>
      <c r="AT171" s="239" t="s">
        <v>158</v>
      </c>
      <c r="AU171" s="239" t="s">
        <v>85</v>
      </c>
      <c r="AV171" s="13" t="s">
        <v>85</v>
      </c>
      <c r="AW171" s="13" t="s">
        <v>39</v>
      </c>
      <c r="AX171" s="13" t="s">
        <v>76</v>
      </c>
      <c r="AY171" s="239" t="s">
        <v>146</v>
      </c>
    </row>
    <row r="172" spans="2:65" s="13" customFormat="1" ht="13.5">
      <c r="B172" s="229"/>
      <c r="C172" s="230"/>
      <c r="D172" s="215" t="s">
        <v>158</v>
      </c>
      <c r="E172" s="231" t="s">
        <v>22</v>
      </c>
      <c r="F172" s="232" t="s">
        <v>1606</v>
      </c>
      <c r="G172" s="230"/>
      <c r="H172" s="233">
        <v>38</v>
      </c>
      <c r="I172" s="234"/>
      <c r="J172" s="230"/>
      <c r="K172" s="230"/>
      <c r="L172" s="235"/>
      <c r="M172" s="236"/>
      <c r="N172" s="237"/>
      <c r="O172" s="237"/>
      <c r="P172" s="237"/>
      <c r="Q172" s="237"/>
      <c r="R172" s="237"/>
      <c r="S172" s="237"/>
      <c r="T172" s="238"/>
      <c r="AT172" s="239" t="s">
        <v>158</v>
      </c>
      <c r="AU172" s="239" t="s">
        <v>85</v>
      </c>
      <c r="AV172" s="13" t="s">
        <v>85</v>
      </c>
      <c r="AW172" s="13" t="s">
        <v>39</v>
      </c>
      <c r="AX172" s="13" t="s">
        <v>76</v>
      </c>
      <c r="AY172" s="239" t="s">
        <v>146</v>
      </c>
    </row>
    <row r="173" spans="2:65" s="14" customFormat="1" ht="13.5">
      <c r="B173" s="240"/>
      <c r="C173" s="241"/>
      <c r="D173" s="242" t="s">
        <v>158</v>
      </c>
      <c r="E173" s="243" t="s">
        <v>22</v>
      </c>
      <c r="F173" s="244" t="s">
        <v>162</v>
      </c>
      <c r="G173" s="241"/>
      <c r="H173" s="245">
        <v>61</v>
      </c>
      <c r="I173" s="246"/>
      <c r="J173" s="241"/>
      <c r="K173" s="241"/>
      <c r="L173" s="247"/>
      <c r="M173" s="248"/>
      <c r="N173" s="249"/>
      <c r="O173" s="249"/>
      <c r="P173" s="249"/>
      <c r="Q173" s="249"/>
      <c r="R173" s="249"/>
      <c r="S173" s="249"/>
      <c r="T173" s="250"/>
      <c r="AT173" s="251" t="s">
        <v>158</v>
      </c>
      <c r="AU173" s="251" t="s">
        <v>85</v>
      </c>
      <c r="AV173" s="14" t="s">
        <v>154</v>
      </c>
      <c r="AW173" s="14" t="s">
        <v>39</v>
      </c>
      <c r="AX173" s="14" t="s">
        <v>24</v>
      </c>
      <c r="AY173" s="251" t="s">
        <v>146</v>
      </c>
    </row>
    <row r="174" spans="2:65" s="1" customFormat="1" ht="44.25" customHeight="1">
      <c r="B174" s="42"/>
      <c r="C174" s="203" t="s">
        <v>10</v>
      </c>
      <c r="D174" s="203" t="s">
        <v>149</v>
      </c>
      <c r="E174" s="204" t="s">
        <v>507</v>
      </c>
      <c r="F174" s="205" t="s">
        <v>508</v>
      </c>
      <c r="G174" s="206" t="s">
        <v>244</v>
      </c>
      <c r="H174" s="207">
        <v>174</v>
      </c>
      <c r="I174" s="208"/>
      <c r="J174" s="209">
        <f>ROUND(I174*H174,2)</f>
        <v>0</v>
      </c>
      <c r="K174" s="205" t="s">
        <v>153</v>
      </c>
      <c r="L174" s="62"/>
      <c r="M174" s="210" t="s">
        <v>22</v>
      </c>
      <c r="N174" s="211" t="s">
        <v>47</v>
      </c>
      <c r="O174" s="43"/>
      <c r="P174" s="212">
        <f>O174*H174</f>
        <v>0</v>
      </c>
      <c r="Q174" s="212">
        <v>0</v>
      </c>
      <c r="R174" s="212">
        <f>Q174*H174</f>
        <v>0</v>
      </c>
      <c r="S174" s="212">
        <v>0.32</v>
      </c>
      <c r="T174" s="213">
        <f>S174*H174</f>
        <v>55.68</v>
      </c>
      <c r="AR174" s="25" t="s">
        <v>154</v>
      </c>
      <c r="AT174" s="25" t="s">
        <v>149</v>
      </c>
      <c r="AU174" s="25" t="s">
        <v>85</v>
      </c>
      <c r="AY174" s="25" t="s">
        <v>146</v>
      </c>
      <c r="BE174" s="214">
        <f>IF(N174="základní",J174,0)</f>
        <v>0</v>
      </c>
      <c r="BF174" s="214">
        <f>IF(N174="snížená",J174,0)</f>
        <v>0</v>
      </c>
      <c r="BG174" s="214">
        <f>IF(N174="zákl. přenesená",J174,0)</f>
        <v>0</v>
      </c>
      <c r="BH174" s="214">
        <f>IF(N174="sníž. přenesená",J174,0)</f>
        <v>0</v>
      </c>
      <c r="BI174" s="214">
        <f>IF(N174="nulová",J174,0)</f>
        <v>0</v>
      </c>
      <c r="BJ174" s="25" t="s">
        <v>24</v>
      </c>
      <c r="BK174" s="214">
        <f>ROUND(I174*H174,2)</f>
        <v>0</v>
      </c>
      <c r="BL174" s="25" t="s">
        <v>154</v>
      </c>
      <c r="BM174" s="25" t="s">
        <v>1607</v>
      </c>
    </row>
    <row r="175" spans="2:65" s="1" customFormat="1" ht="175.5">
      <c r="B175" s="42"/>
      <c r="C175" s="64"/>
      <c r="D175" s="215" t="s">
        <v>156</v>
      </c>
      <c r="E175" s="64"/>
      <c r="F175" s="216" t="s">
        <v>504</v>
      </c>
      <c r="G175" s="64"/>
      <c r="H175" s="64"/>
      <c r="I175" s="173"/>
      <c r="J175" s="64"/>
      <c r="K175" s="64"/>
      <c r="L175" s="62"/>
      <c r="M175" s="217"/>
      <c r="N175" s="43"/>
      <c r="O175" s="43"/>
      <c r="P175" s="43"/>
      <c r="Q175" s="43"/>
      <c r="R175" s="43"/>
      <c r="S175" s="43"/>
      <c r="T175" s="79"/>
      <c r="AT175" s="25" t="s">
        <v>156</v>
      </c>
      <c r="AU175" s="25" t="s">
        <v>85</v>
      </c>
    </row>
    <row r="176" spans="2:65" s="12" customFormat="1" ht="13.5">
      <c r="B176" s="218"/>
      <c r="C176" s="219"/>
      <c r="D176" s="215" t="s">
        <v>158</v>
      </c>
      <c r="E176" s="220" t="s">
        <v>22</v>
      </c>
      <c r="F176" s="221" t="s">
        <v>491</v>
      </c>
      <c r="G176" s="219"/>
      <c r="H176" s="222" t="s">
        <v>22</v>
      </c>
      <c r="I176" s="223"/>
      <c r="J176" s="219"/>
      <c r="K176" s="219"/>
      <c r="L176" s="224"/>
      <c r="M176" s="225"/>
      <c r="N176" s="226"/>
      <c r="O176" s="226"/>
      <c r="P176" s="226"/>
      <c r="Q176" s="226"/>
      <c r="R176" s="226"/>
      <c r="S176" s="226"/>
      <c r="T176" s="227"/>
      <c r="AT176" s="228" t="s">
        <v>158</v>
      </c>
      <c r="AU176" s="228" t="s">
        <v>85</v>
      </c>
      <c r="AV176" s="12" t="s">
        <v>24</v>
      </c>
      <c r="AW176" s="12" t="s">
        <v>39</v>
      </c>
      <c r="AX176" s="12" t="s">
        <v>76</v>
      </c>
      <c r="AY176" s="228" t="s">
        <v>146</v>
      </c>
    </row>
    <row r="177" spans="2:65" s="12" customFormat="1" ht="13.5">
      <c r="B177" s="218"/>
      <c r="C177" s="219"/>
      <c r="D177" s="215" t="s">
        <v>158</v>
      </c>
      <c r="E177" s="220" t="s">
        <v>22</v>
      </c>
      <c r="F177" s="221" t="s">
        <v>491</v>
      </c>
      <c r="G177" s="219"/>
      <c r="H177" s="222" t="s">
        <v>22</v>
      </c>
      <c r="I177" s="223"/>
      <c r="J177" s="219"/>
      <c r="K177" s="219"/>
      <c r="L177" s="224"/>
      <c r="M177" s="225"/>
      <c r="N177" s="226"/>
      <c r="O177" s="226"/>
      <c r="P177" s="226"/>
      <c r="Q177" s="226"/>
      <c r="R177" s="226"/>
      <c r="S177" s="226"/>
      <c r="T177" s="227"/>
      <c r="AT177" s="228" t="s">
        <v>158</v>
      </c>
      <c r="AU177" s="228" t="s">
        <v>85</v>
      </c>
      <c r="AV177" s="12" t="s">
        <v>24</v>
      </c>
      <c r="AW177" s="12" t="s">
        <v>39</v>
      </c>
      <c r="AX177" s="12" t="s">
        <v>76</v>
      </c>
      <c r="AY177" s="228" t="s">
        <v>146</v>
      </c>
    </row>
    <row r="178" spans="2:65" s="13" customFormat="1" ht="13.5">
      <c r="B178" s="229"/>
      <c r="C178" s="230"/>
      <c r="D178" s="215" t="s">
        <v>158</v>
      </c>
      <c r="E178" s="231" t="s">
        <v>22</v>
      </c>
      <c r="F178" s="232" t="s">
        <v>1608</v>
      </c>
      <c r="G178" s="230"/>
      <c r="H178" s="233">
        <v>174</v>
      </c>
      <c r="I178" s="234"/>
      <c r="J178" s="230"/>
      <c r="K178" s="230"/>
      <c r="L178" s="235"/>
      <c r="M178" s="236"/>
      <c r="N178" s="237"/>
      <c r="O178" s="237"/>
      <c r="P178" s="237"/>
      <c r="Q178" s="237"/>
      <c r="R178" s="237"/>
      <c r="S178" s="237"/>
      <c r="T178" s="238"/>
      <c r="AT178" s="239" t="s">
        <v>158</v>
      </c>
      <c r="AU178" s="239" t="s">
        <v>85</v>
      </c>
      <c r="AV178" s="13" t="s">
        <v>85</v>
      </c>
      <c r="AW178" s="13" t="s">
        <v>39</v>
      </c>
      <c r="AX178" s="13" t="s">
        <v>76</v>
      </c>
      <c r="AY178" s="239" t="s">
        <v>146</v>
      </c>
    </row>
    <row r="179" spans="2:65" s="14" customFormat="1" ht="13.5">
      <c r="B179" s="240"/>
      <c r="C179" s="241"/>
      <c r="D179" s="242" t="s">
        <v>158</v>
      </c>
      <c r="E179" s="243" t="s">
        <v>22</v>
      </c>
      <c r="F179" s="244" t="s">
        <v>162</v>
      </c>
      <c r="G179" s="241"/>
      <c r="H179" s="245">
        <v>174</v>
      </c>
      <c r="I179" s="246"/>
      <c r="J179" s="241"/>
      <c r="K179" s="241"/>
      <c r="L179" s="247"/>
      <c r="M179" s="248"/>
      <c r="N179" s="249"/>
      <c r="O179" s="249"/>
      <c r="P179" s="249"/>
      <c r="Q179" s="249"/>
      <c r="R179" s="249"/>
      <c r="S179" s="249"/>
      <c r="T179" s="250"/>
      <c r="AT179" s="251" t="s">
        <v>158</v>
      </c>
      <c r="AU179" s="251" t="s">
        <v>85</v>
      </c>
      <c r="AV179" s="14" t="s">
        <v>154</v>
      </c>
      <c r="AW179" s="14" t="s">
        <v>39</v>
      </c>
      <c r="AX179" s="14" t="s">
        <v>24</v>
      </c>
      <c r="AY179" s="251" t="s">
        <v>146</v>
      </c>
    </row>
    <row r="180" spans="2:65" s="1" customFormat="1" ht="44.25" customHeight="1">
      <c r="B180" s="42"/>
      <c r="C180" s="203" t="s">
        <v>229</v>
      </c>
      <c r="D180" s="203" t="s">
        <v>149</v>
      </c>
      <c r="E180" s="204" t="s">
        <v>1609</v>
      </c>
      <c r="F180" s="205" t="s">
        <v>1610</v>
      </c>
      <c r="G180" s="206" t="s">
        <v>244</v>
      </c>
      <c r="H180" s="207">
        <v>11</v>
      </c>
      <c r="I180" s="208"/>
      <c r="J180" s="209">
        <f>ROUND(I180*H180,2)</f>
        <v>0</v>
      </c>
      <c r="K180" s="205" t="s">
        <v>153</v>
      </c>
      <c r="L180" s="62"/>
      <c r="M180" s="210" t="s">
        <v>22</v>
      </c>
      <c r="N180" s="211" t="s">
        <v>47</v>
      </c>
      <c r="O180" s="43"/>
      <c r="P180" s="212">
        <f>O180*H180</f>
        <v>0</v>
      </c>
      <c r="Q180" s="212">
        <v>0</v>
      </c>
      <c r="R180" s="212">
        <f>Q180*H180</f>
        <v>0</v>
      </c>
      <c r="S180" s="212">
        <v>0.33</v>
      </c>
      <c r="T180" s="213">
        <f>S180*H180</f>
        <v>3.6300000000000003</v>
      </c>
      <c r="AR180" s="25" t="s">
        <v>154</v>
      </c>
      <c r="AT180" s="25" t="s">
        <v>149</v>
      </c>
      <c r="AU180" s="25" t="s">
        <v>85</v>
      </c>
      <c r="AY180" s="25" t="s">
        <v>146</v>
      </c>
      <c r="BE180" s="214">
        <f>IF(N180="základní",J180,0)</f>
        <v>0</v>
      </c>
      <c r="BF180" s="214">
        <f>IF(N180="snížená",J180,0)</f>
        <v>0</v>
      </c>
      <c r="BG180" s="214">
        <f>IF(N180="zákl. přenesená",J180,0)</f>
        <v>0</v>
      </c>
      <c r="BH180" s="214">
        <f>IF(N180="sníž. přenesená",J180,0)</f>
        <v>0</v>
      </c>
      <c r="BI180" s="214">
        <f>IF(N180="nulová",J180,0)</f>
        <v>0</v>
      </c>
      <c r="BJ180" s="25" t="s">
        <v>24</v>
      </c>
      <c r="BK180" s="214">
        <f>ROUND(I180*H180,2)</f>
        <v>0</v>
      </c>
      <c r="BL180" s="25" t="s">
        <v>154</v>
      </c>
      <c r="BM180" s="25" t="s">
        <v>1611</v>
      </c>
    </row>
    <row r="181" spans="2:65" s="1" customFormat="1" ht="175.5">
      <c r="B181" s="42"/>
      <c r="C181" s="64"/>
      <c r="D181" s="215" t="s">
        <v>156</v>
      </c>
      <c r="E181" s="64"/>
      <c r="F181" s="216" t="s">
        <v>516</v>
      </c>
      <c r="G181" s="64"/>
      <c r="H181" s="64"/>
      <c r="I181" s="173"/>
      <c r="J181" s="64"/>
      <c r="K181" s="64"/>
      <c r="L181" s="62"/>
      <c r="M181" s="217"/>
      <c r="N181" s="43"/>
      <c r="O181" s="43"/>
      <c r="P181" s="43"/>
      <c r="Q181" s="43"/>
      <c r="R181" s="43"/>
      <c r="S181" s="43"/>
      <c r="T181" s="79"/>
      <c r="AT181" s="25" t="s">
        <v>156</v>
      </c>
      <c r="AU181" s="25" t="s">
        <v>85</v>
      </c>
    </row>
    <row r="182" spans="2:65" s="12" customFormat="1" ht="13.5">
      <c r="B182" s="218"/>
      <c r="C182" s="219"/>
      <c r="D182" s="215" t="s">
        <v>158</v>
      </c>
      <c r="E182" s="220" t="s">
        <v>22</v>
      </c>
      <c r="F182" s="221" t="s">
        <v>491</v>
      </c>
      <c r="G182" s="219"/>
      <c r="H182" s="222" t="s">
        <v>22</v>
      </c>
      <c r="I182" s="223"/>
      <c r="J182" s="219"/>
      <c r="K182" s="219"/>
      <c r="L182" s="224"/>
      <c r="M182" s="225"/>
      <c r="N182" s="226"/>
      <c r="O182" s="226"/>
      <c r="P182" s="226"/>
      <c r="Q182" s="226"/>
      <c r="R182" s="226"/>
      <c r="S182" s="226"/>
      <c r="T182" s="227"/>
      <c r="AT182" s="228" t="s">
        <v>158</v>
      </c>
      <c r="AU182" s="228" t="s">
        <v>85</v>
      </c>
      <c r="AV182" s="12" t="s">
        <v>24</v>
      </c>
      <c r="AW182" s="12" t="s">
        <v>39</v>
      </c>
      <c r="AX182" s="12" t="s">
        <v>76</v>
      </c>
      <c r="AY182" s="228" t="s">
        <v>146</v>
      </c>
    </row>
    <row r="183" spans="2:65" s="13" customFormat="1" ht="13.5">
      <c r="B183" s="229"/>
      <c r="C183" s="230"/>
      <c r="D183" s="215" t="s">
        <v>158</v>
      </c>
      <c r="E183" s="231" t="s">
        <v>22</v>
      </c>
      <c r="F183" s="232" t="s">
        <v>1612</v>
      </c>
      <c r="G183" s="230"/>
      <c r="H183" s="233">
        <v>11</v>
      </c>
      <c r="I183" s="234"/>
      <c r="J183" s="230"/>
      <c r="K183" s="230"/>
      <c r="L183" s="235"/>
      <c r="M183" s="236"/>
      <c r="N183" s="237"/>
      <c r="O183" s="237"/>
      <c r="P183" s="237"/>
      <c r="Q183" s="237"/>
      <c r="R183" s="237"/>
      <c r="S183" s="237"/>
      <c r="T183" s="238"/>
      <c r="AT183" s="239" t="s">
        <v>158</v>
      </c>
      <c r="AU183" s="239" t="s">
        <v>85</v>
      </c>
      <c r="AV183" s="13" t="s">
        <v>85</v>
      </c>
      <c r="AW183" s="13" t="s">
        <v>39</v>
      </c>
      <c r="AX183" s="13" t="s">
        <v>76</v>
      </c>
      <c r="AY183" s="239" t="s">
        <v>146</v>
      </c>
    </row>
    <row r="184" spans="2:65" s="14" customFormat="1" ht="13.5">
      <c r="B184" s="240"/>
      <c r="C184" s="241"/>
      <c r="D184" s="215" t="s">
        <v>158</v>
      </c>
      <c r="E184" s="273" t="s">
        <v>22</v>
      </c>
      <c r="F184" s="274" t="s">
        <v>162</v>
      </c>
      <c r="G184" s="241"/>
      <c r="H184" s="275">
        <v>11</v>
      </c>
      <c r="I184" s="246"/>
      <c r="J184" s="241"/>
      <c r="K184" s="241"/>
      <c r="L184" s="247"/>
      <c r="M184" s="248"/>
      <c r="N184" s="249"/>
      <c r="O184" s="249"/>
      <c r="P184" s="249"/>
      <c r="Q184" s="249"/>
      <c r="R184" s="249"/>
      <c r="S184" s="249"/>
      <c r="T184" s="250"/>
      <c r="AT184" s="251" t="s">
        <v>158</v>
      </c>
      <c r="AU184" s="251" t="s">
        <v>85</v>
      </c>
      <c r="AV184" s="14" t="s">
        <v>154</v>
      </c>
      <c r="AW184" s="14" t="s">
        <v>39</v>
      </c>
      <c r="AX184" s="14" t="s">
        <v>24</v>
      </c>
      <c r="AY184" s="251" t="s">
        <v>146</v>
      </c>
    </row>
    <row r="185" spans="2:65" s="11" customFormat="1" ht="29.85" customHeight="1">
      <c r="B185" s="186"/>
      <c r="C185" s="187"/>
      <c r="D185" s="200" t="s">
        <v>75</v>
      </c>
      <c r="E185" s="201" t="s">
        <v>473</v>
      </c>
      <c r="F185" s="201" t="s">
        <v>1141</v>
      </c>
      <c r="G185" s="187"/>
      <c r="H185" s="187"/>
      <c r="I185" s="190"/>
      <c r="J185" s="202">
        <f>BK185</f>
        <v>0</v>
      </c>
      <c r="K185" s="187"/>
      <c r="L185" s="192"/>
      <c r="M185" s="193"/>
      <c r="N185" s="194"/>
      <c r="O185" s="194"/>
      <c r="P185" s="195">
        <f>SUM(P186:P189)</f>
        <v>0</v>
      </c>
      <c r="Q185" s="194"/>
      <c r="R185" s="195">
        <f>SUM(R186:R189)</f>
        <v>0.1782</v>
      </c>
      <c r="S185" s="194"/>
      <c r="T185" s="196">
        <f>SUM(T186:T189)</f>
        <v>0</v>
      </c>
      <c r="AR185" s="197" t="s">
        <v>24</v>
      </c>
      <c r="AT185" s="198" t="s">
        <v>75</v>
      </c>
      <c r="AU185" s="198" t="s">
        <v>24</v>
      </c>
      <c r="AY185" s="197" t="s">
        <v>146</v>
      </c>
      <c r="BK185" s="199">
        <f>SUM(BK186:BK189)</f>
        <v>0</v>
      </c>
    </row>
    <row r="186" spans="2:65" s="1" customFormat="1" ht="22.5" customHeight="1">
      <c r="B186" s="42"/>
      <c r="C186" s="203" t="s">
        <v>233</v>
      </c>
      <c r="D186" s="203" t="s">
        <v>149</v>
      </c>
      <c r="E186" s="204" t="s">
        <v>1142</v>
      </c>
      <c r="F186" s="205" t="s">
        <v>1143</v>
      </c>
      <c r="G186" s="206" t="s">
        <v>22</v>
      </c>
      <c r="H186" s="207">
        <v>22</v>
      </c>
      <c r="I186" s="208"/>
      <c r="J186" s="209">
        <f>ROUND(I186*H186,2)</f>
        <v>0</v>
      </c>
      <c r="K186" s="205" t="s">
        <v>22</v>
      </c>
      <c r="L186" s="62"/>
      <c r="M186" s="210" t="s">
        <v>22</v>
      </c>
      <c r="N186" s="211" t="s">
        <v>47</v>
      </c>
      <c r="O186" s="43"/>
      <c r="P186" s="212">
        <f>O186*H186</f>
        <v>0</v>
      </c>
      <c r="Q186" s="212">
        <v>8.0999999999999996E-3</v>
      </c>
      <c r="R186" s="212">
        <f>Q186*H186</f>
        <v>0.1782</v>
      </c>
      <c r="S186" s="212">
        <v>0</v>
      </c>
      <c r="T186" s="213">
        <f>S186*H186</f>
        <v>0</v>
      </c>
      <c r="AR186" s="25" t="s">
        <v>154</v>
      </c>
      <c r="AT186" s="25" t="s">
        <v>149</v>
      </c>
      <c r="AU186" s="25" t="s">
        <v>85</v>
      </c>
      <c r="AY186" s="25" t="s">
        <v>146</v>
      </c>
      <c r="BE186" s="214">
        <f>IF(N186="základní",J186,0)</f>
        <v>0</v>
      </c>
      <c r="BF186" s="214">
        <f>IF(N186="snížená",J186,0)</f>
        <v>0</v>
      </c>
      <c r="BG186" s="214">
        <f>IF(N186="zákl. přenesená",J186,0)</f>
        <v>0</v>
      </c>
      <c r="BH186" s="214">
        <f>IF(N186="sníž. přenesená",J186,0)</f>
        <v>0</v>
      </c>
      <c r="BI186" s="214">
        <f>IF(N186="nulová",J186,0)</f>
        <v>0</v>
      </c>
      <c r="BJ186" s="25" t="s">
        <v>24</v>
      </c>
      <c r="BK186" s="214">
        <f>ROUND(I186*H186,2)</f>
        <v>0</v>
      </c>
      <c r="BL186" s="25" t="s">
        <v>154</v>
      </c>
      <c r="BM186" s="25" t="s">
        <v>1613</v>
      </c>
    </row>
    <row r="187" spans="2:65" s="1" customFormat="1" ht="108">
      <c r="B187" s="42"/>
      <c r="C187" s="64"/>
      <c r="D187" s="215" t="s">
        <v>166</v>
      </c>
      <c r="E187" s="64"/>
      <c r="F187" s="216" t="s">
        <v>1145</v>
      </c>
      <c r="G187" s="64"/>
      <c r="H187" s="64"/>
      <c r="I187" s="173"/>
      <c r="J187" s="64"/>
      <c r="K187" s="64"/>
      <c r="L187" s="62"/>
      <c r="M187" s="217"/>
      <c r="N187" s="43"/>
      <c r="O187" s="43"/>
      <c r="P187" s="43"/>
      <c r="Q187" s="43"/>
      <c r="R187" s="43"/>
      <c r="S187" s="43"/>
      <c r="T187" s="79"/>
      <c r="AT187" s="25" t="s">
        <v>166</v>
      </c>
      <c r="AU187" s="25" t="s">
        <v>85</v>
      </c>
    </row>
    <row r="188" spans="2:65" s="12" customFormat="1" ht="13.5">
      <c r="B188" s="218"/>
      <c r="C188" s="219"/>
      <c r="D188" s="215" t="s">
        <v>158</v>
      </c>
      <c r="E188" s="220" t="s">
        <v>22</v>
      </c>
      <c r="F188" s="221" t="s">
        <v>491</v>
      </c>
      <c r="G188" s="219"/>
      <c r="H188" s="222" t="s">
        <v>22</v>
      </c>
      <c r="I188" s="223"/>
      <c r="J188" s="219"/>
      <c r="K188" s="219"/>
      <c r="L188" s="224"/>
      <c r="M188" s="225"/>
      <c r="N188" s="226"/>
      <c r="O188" s="226"/>
      <c r="P188" s="226"/>
      <c r="Q188" s="226"/>
      <c r="R188" s="226"/>
      <c r="S188" s="226"/>
      <c r="T188" s="227"/>
      <c r="AT188" s="228" t="s">
        <v>158</v>
      </c>
      <c r="AU188" s="228" t="s">
        <v>85</v>
      </c>
      <c r="AV188" s="12" t="s">
        <v>24</v>
      </c>
      <c r="AW188" s="12" t="s">
        <v>39</v>
      </c>
      <c r="AX188" s="12" t="s">
        <v>76</v>
      </c>
      <c r="AY188" s="228" t="s">
        <v>146</v>
      </c>
    </row>
    <row r="189" spans="2:65" s="13" customFormat="1" ht="13.5">
      <c r="B189" s="229"/>
      <c r="C189" s="230"/>
      <c r="D189" s="215" t="s">
        <v>158</v>
      </c>
      <c r="E189" s="231" t="s">
        <v>22</v>
      </c>
      <c r="F189" s="232" t="s">
        <v>1614</v>
      </c>
      <c r="G189" s="230"/>
      <c r="H189" s="233">
        <v>22</v>
      </c>
      <c r="I189" s="234"/>
      <c r="J189" s="230"/>
      <c r="K189" s="230"/>
      <c r="L189" s="235"/>
      <c r="M189" s="236"/>
      <c r="N189" s="237"/>
      <c r="O189" s="237"/>
      <c r="P189" s="237"/>
      <c r="Q189" s="237"/>
      <c r="R189" s="237"/>
      <c r="S189" s="237"/>
      <c r="T189" s="238"/>
      <c r="AT189" s="239" t="s">
        <v>158</v>
      </c>
      <c r="AU189" s="239" t="s">
        <v>85</v>
      </c>
      <c r="AV189" s="13" t="s">
        <v>85</v>
      </c>
      <c r="AW189" s="13" t="s">
        <v>39</v>
      </c>
      <c r="AX189" s="13" t="s">
        <v>24</v>
      </c>
      <c r="AY189" s="239" t="s">
        <v>146</v>
      </c>
    </row>
    <row r="190" spans="2:65" s="11" customFormat="1" ht="29.85" customHeight="1">
      <c r="B190" s="186"/>
      <c r="C190" s="187"/>
      <c r="D190" s="200" t="s">
        <v>75</v>
      </c>
      <c r="E190" s="201" t="s">
        <v>568</v>
      </c>
      <c r="F190" s="201" t="s">
        <v>569</v>
      </c>
      <c r="G190" s="187"/>
      <c r="H190" s="187"/>
      <c r="I190" s="190"/>
      <c r="J190" s="202">
        <f>BK190</f>
        <v>0</v>
      </c>
      <c r="K190" s="187"/>
      <c r="L190" s="192"/>
      <c r="M190" s="193"/>
      <c r="N190" s="194"/>
      <c r="O190" s="194"/>
      <c r="P190" s="195">
        <f>SUM(P191:P206)</f>
        <v>0</v>
      </c>
      <c r="Q190" s="194"/>
      <c r="R190" s="195">
        <f>SUM(R191:R206)</f>
        <v>0</v>
      </c>
      <c r="S190" s="194"/>
      <c r="T190" s="196">
        <f>SUM(T191:T206)</f>
        <v>0</v>
      </c>
      <c r="AR190" s="197" t="s">
        <v>24</v>
      </c>
      <c r="AT190" s="198" t="s">
        <v>75</v>
      </c>
      <c r="AU190" s="198" t="s">
        <v>24</v>
      </c>
      <c r="AY190" s="197" t="s">
        <v>146</v>
      </c>
      <c r="BK190" s="199">
        <f>SUM(BK191:BK206)</f>
        <v>0</v>
      </c>
    </row>
    <row r="191" spans="2:65" s="1" customFormat="1" ht="22.5" customHeight="1">
      <c r="B191" s="42"/>
      <c r="C191" s="203" t="s">
        <v>237</v>
      </c>
      <c r="D191" s="203" t="s">
        <v>149</v>
      </c>
      <c r="E191" s="204" t="s">
        <v>1153</v>
      </c>
      <c r="F191" s="205" t="s">
        <v>1154</v>
      </c>
      <c r="G191" s="206" t="s">
        <v>244</v>
      </c>
      <c r="H191" s="207">
        <v>148</v>
      </c>
      <c r="I191" s="208"/>
      <c r="J191" s="209">
        <f>ROUND(I191*H191,2)</f>
        <v>0</v>
      </c>
      <c r="K191" s="205" t="s">
        <v>153</v>
      </c>
      <c r="L191" s="62"/>
      <c r="M191" s="210" t="s">
        <v>22</v>
      </c>
      <c r="N191" s="211" t="s">
        <v>47</v>
      </c>
      <c r="O191" s="43"/>
      <c r="P191" s="212">
        <f>O191*H191</f>
        <v>0</v>
      </c>
      <c r="Q191" s="212">
        <v>0</v>
      </c>
      <c r="R191" s="212">
        <f>Q191*H191</f>
        <v>0</v>
      </c>
      <c r="S191" s="212">
        <v>0</v>
      </c>
      <c r="T191" s="213">
        <f>S191*H191</f>
        <v>0</v>
      </c>
      <c r="AR191" s="25" t="s">
        <v>154</v>
      </c>
      <c r="AT191" s="25" t="s">
        <v>149</v>
      </c>
      <c r="AU191" s="25" t="s">
        <v>85</v>
      </c>
      <c r="AY191" s="25" t="s">
        <v>146</v>
      </c>
      <c r="BE191" s="214">
        <f>IF(N191="základní",J191,0)</f>
        <v>0</v>
      </c>
      <c r="BF191" s="214">
        <f>IF(N191="snížená",J191,0)</f>
        <v>0</v>
      </c>
      <c r="BG191" s="214">
        <f>IF(N191="zákl. přenesená",J191,0)</f>
        <v>0</v>
      </c>
      <c r="BH191" s="214">
        <f>IF(N191="sníž. přenesená",J191,0)</f>
        <v>0</v>
      </c>
      <c r="BI191" s="214">
        <f>IF(N191="nulová",J191,0)</f>
        <v>0</v>
      </c>
      <c r="BJ191" s="25" t="s">
        <v>24</v>
      </c>
      <c r="BK191" s="214">
        <f>ROUND(I191*H191,2)</f>
        <v>0</v>
      </c>
      <c r="BL191" s="25" t="s">
        <v>154</v>
      </c>
      <c r="BM191" s="25" t="s">
        <v>1615</v>
      </c>
    </row>
    <row r="192" spans="2:65" s="12" customFormat="1" ht="13.5">
      <c r="B192" s="218"/>
      <c r="C192" s="219"/>
      <c r="D192" s="215" t="s">
        <v>158</v>
      </c>
      <c r="E192" s="220" t="s">
        <v>22</v>
      </c>
      <c r="F192" s="221" t="s">
        <v>491</v>
      </c>
      <c r="G192" s="219"/>
      <c r="H192" s="222" t="s">
        <v>22</v>
      </c>
      <c r="I192" s="223"/>
      <c r="J192" s="219"/>
      <c r="K192" s="219"/>
      <c r="L192" s="224"/>
      <c r="M192" s="225"/>
      <c r="N192" s="226"/>
      <c r="O192" s="226"/>
      <c r="P192" s="226"/>
      <c r="Q192" s="226"/>
      <c r="R192" s="226"/>
      <c r="S192" s="226"/>
      <c r="T192" s="227"/>
      <c r="AT192" s="228" t="s">
        <v>158</v>
      </c>
      <c r="AU192" s="228" t="s">
        <v>85</v>
      </c>
      <c r="AV192" s="12" t="s">
        <v>24</v>
      </c>
      <c r="AW192" s="12" t="s">
        <v>39</v>
      </c>
      <c r="AX192" s="12" t="s">
        <v>76</v>
      </c>
      <c r="AY192" s="228" t="s">
        <v>146</v>
      </c>
    </row>
    <row r="193" spans="2:65" s="12" customFormat="1" ht="13.5">
      <c r="B193" s="218"/>
      <c r="C193" s="219"/>
      <c r="D193" s="215" t="s">
        <v>158</v>
      </c>
      <c r="E193" s="220" t="s">
        <v>22</v>
      </c>
      <c r="F193" s="221" t="s">
        <v>1616</v>
      </c>
      <c r="G193" s="219"/>
      <c r="H193" s="222" t="s">
        <v>22</v>
      </c>
      <c r="I193" s="223"/>
      <c r="J193" s="219"/>
      <c r="K193" s="219"/>
      <c r="L193" s="224"/>
      <c r="M193" s="225"/>
      <c r="N193" s="226"/>
      <c r="O193" s="226"/>
      <c r="P193" s="226"/>
      <c r="Q193" s="226"/>
      <c r="R193" s="226"/>
      <c r="S193" s="226"/>
      <c r="T193" s="227"/>
      <c r="AT193" s="228" t="s">
        <v>158</v>
      </c>
      <c r="AU193" s="228" t="s">
        <v>85</v>
      </c>
      <c r="AV193" s="12" t="s">
        <v>24</v>
      </c>
      <c r="AW193" s="12" t="s">
        <v>39</v>
      </c>
      <c r="AX193" s="12" t="s">
        <v>76</v>
      </c>
      <c r="AY193" s="228" t="s">
        <v>146</v>
      </c>
    </row>
    <row r="194" spans="2:65" s="12" customFormat="1" ht="13.5">
      <c r="B194" s="218"/>
      <c r="C194" s="219"/>
      <c r="D194" s="215" t="s">
        <v>158</v>
      </c>
      <c r="E194" s="220" t="s">
        <v>22</v>
      </c>
      <c r="F194" s="221" t="s">
        <v>1617</v>
      </c>
      <c r="G194" s="219"/>
      <c r="H194" s="222" t="s">
        <v>22</v>
      </c>
      <c r="I194" s="223"/>
      <c r="J194" s="219"/>
      <c r="K194" s="219"/>
      <c r="L194" s="224"/>
      <c r="M194" s="225"/>
      <c r="N194" s="226"/>
      <c r="O194" s="226"/>
      <c r="P194" s="226"/>
      <c r="Q194" s="226"/>
      <c r="R194" s="226"/>
      <c r="S194" s="226"/>
      <c r="T194" s="227"/>
      <c r="AT194" s="228" t="s">
        <v>158</v>
      </c>
      <c r="AU194" s="228" t="s">
        <v>85</v>
      </c>
      <c r="AV194" s="12" t="s">
        <v>24</v>
      </c>
      <c r="AW194" s="12" t="s">
        <v>39</v>
      </c>
      <c r="AX194" s="12" t="s">
        <v>76</v>
      </c>
      <c r="AY194" s="228" t="s">
        <v>146</v>
      </c>
    </row>
    <row r="195" spans="2:65" s="13" customFormat="1" ht="13.5">
      <c r="B195" s="229"/>
      <c r="C195" s="230"/>
      <c r="D195" s="215" t="s">
        <v>158</v>
      </c>
      <c r="E195" s="231" t="s">
        <v>22</v>
      </c>
      <c r="F195" s="232" t="s">
        <v>1618</v>
      </c>
      <c r="G195" s="230"/>
      <c r="H195" s="233">
        <v>148</v>
      </c>
      <c r="I195" s="234"/>
      <c r="J195" s="230"/>
      <c r="K195" s="230"/>
      <c r="L195" s="235"/>
      <c r="M195" s="236"/>
      <c r="N195" s="237"/>
      <c r="O195" s="237"/>
      <c r="P195" s="237"/>
      <c r="Q195" s="237"/>
      <c r="R195" s="237"/>
      <c r="S195" s="237"/>
      <c r="T195" s="238"/>
      <c r="AT195" s="239" t="s">
        <v>158</v>
      </c>
      <c r="AU195" s="239" t="s">
        <v>85</v>
      </c>
      <c r="AV195" s="13" t="s">
        <v>85</v>
      </c>
      <c r="AW195" s="13" t="s">
        <v>39</v>
      </c>
      <c r="AX195" s="13" t="s">
        <v>76</v>
      </c>
      <c r="AY195" s="239" t="s">
        <v>146</v>
      </c>
    </row>
    <row r="196" spans="2:65" s="14" customFormat="1" ht="13.5">
      <c r="B196" s="240"/>
      <c r="C196" s="241"/>
      <c r="D196" s="242" t="s">
        <v>158</v>
      </c>
      <c r="E196" s="243" t="s">
        <v>22</v>
      </c>
      <c r="F196" s="244" t="s">
        <v>162</v>
      </c>
      <c r="G196" s="241"/>
      <c r="H196" s="245">
        <v>148</v>
      </c>
      <c r="I196" s="246"/>
      <c r="J196" s="241"/>
      <c r="K196" s="241"/>
      <c r="L196" s="247"/>
      <c r="M196" s="248"/>
      <c r="N196" s="249"/>
      <c r="O196" s="249"/>
      <c r="P196" s="249"/>
      <c r="Q196" s="249"/>
      <c r="R196" s="249"/>
      <c r="S196" s="249"/>
      <c r="T196" s="250"/>
      <c r="AT196" s="251" t="s">
        <v>158</v>
      </c>
      <c r="AU196" s="251" t="s">
        <v>85</v>
      </c>
      <c r="AV196" s="14" t="s">
        <v>154</v>
      </c>
      <c r="AW196" s="14" t="s">
        <v>39</v>
      </c>
      <c r="AX196" s="14" t="s">
        <v>24</v>
      </c>
      <c r="AY196" s="251" t="s">
        <v>146</v>
      </c>
    </row>
    <row r="197" spans="2:65" s="1" customFormat="1" ht="22.5" customHeight="1">
      <c r="B197" s="42"/>
      <c r="C197" s="203" t="s">
        <v>241</v>
      </c>
      <c r="D197" s="203" t="s">
        <v>149</v>
      </c>
      <c r="E197" s="204" t="s">
        <v>1161</v>
      </c>
      <c r="F197" s="205" t="s">
        <v>1162</v>
      </c>
      <c r="G197" s="206" t="s">
        <v>244</v>
      </c>
      <c r="H197" s="207">
        <v>177.6</v>
      </c>
      <c r="I197" s="208"/>
      <c r="J197" s="209">
        <f>ROUND(I197*H197,2)</f>
        <v>0</v>
      </c>
      <c r="K197" s="205" t="s">
        <v>22</v>
      </c>
      <c r="L197" s="62"/>
      <c r="M197" s="210" t="s">
        <v>22</v>
      </c>
      <c r="N197" s="211" t="s">
        <v>47</v>
      </c>
      <c r="O197" s="43"/>
      <c r="P197" s="212">
        <f>O197*H197</f>
        <v>0</v>
      </c>
      <c r="Q197" s="212">
        <v>0</v>
      </c>
      <c r="R197" s="212">
        <f>Q197*H197</f>
        <v>0</v>
      </c>
      <c r="S197" s="212">
        <v>0</v>
      </c>
      <c r="T197" s="213">
        <f>S197*H197</f>
        <v>0</v>
      </c>
      <c r="AR197" s="25" t="s">
        <v>154</v>
      </c>
      <c r="AT197" s="25" t="s">
        <v>149</v>
      </c>
      <c r="AU197" s="25" t="s">
        <v>85</v>
      </c>
      <c r="AY197" s="25" t="s">
        <v>146</v>
      </c>
      <c r="BE197" s="214">
        <f>IF(N197="základní",J197,0)</f>
        <v>0</v>
      </c>
      <c r="BF197" s="214">
        <f>IF(N197="snížená",J197,0)</f>
        <v>0</v>
      </c>
      <c r="BG197" s="214">
        <f>IF(N197="zákl. přenesená",J197,0)</f>
        <v>0</v>
      </c>
      <c r="BH197" s="214">
        <f>IF(N197="sníž. přenesená",J197,0)</f>
        <v>0</v>
      </c>
      <c r="BI197" s="214">
        <f>IF(N197="nulová",J197,0)</f>
        <v>0</v>
      </c>
      <c r="BJ197" s="25" t="s">
        <v>24</v>
      </c>
      <c r="BK197" s="214">
        <f>ROUND(I197*H197,2)</f>
        <v>0</v>
      </c>
      <c r="BL197" s="25" t="s">
        <v>154</v>
      </c>
      <c r="BM197" s="25" t="s">
        <v>1619</v>
      </c>
    </row>
    <row r="198" spans="2:65" s="12" customFormat="1" ht="13.5">
      <c r="B198" s="218"/>
      <c r="C198" s="219"/>
      <c r="D198" s="215" t="s">
        <v>158</v>
      </c>
      <c r="E198" s="220" t="s">
        <v>22</v>
      </c>
      <c r="F198" s="221" t="s">
        <v>491</v>
      </c>
      <c r="G198" s="219"/>
      <c r="H198" s="222" t="s">
        <v>22</v>
      </c>
      <c r="I198" s="223"/>
      <c r="J198" s="219"/>
      <c r="K198" s="219"/>
      <c r="L198" s="224"/>
      <c r="M198" s="225"/>
      <c r="N198" s="226"/>
      <c r="O198" s="226"/>
      <c r="P198" s="226"/>
      <c r="Q198" s="226"/>
      <c r="R198" s="226"/>
      <c r="S198" s="226"/>
      <c r="T198" s="227"/>
      <c r="AT198" s="228" t="s">
        <v>158</v>
      </c>
      <c r="AU198" s="228" t="s">
        <v>85</v>
      </c>
      <c r="AV198" s="12" t="s">
        <v>24</v>
      </c>
      <c r="AW198" s="12" t="s">
        <v>39</v>
      </c>
      <c r="AX198" s="12" t="s">
        <v>76</v>
      </c>
      <c r="AY198" s="228" t="s">
        <v>146</v>
      </c>
    </row>
    <row r="199" spans="2:65" s="12" customFormat="1" ht="13.5">
      <c r="B199" s="218"/>
      <c r="C199" s="219"/>
      <c r="D199" s="215" t="s">
        <v>158</v>
      </c>
      <c r="E199" s="220" t="s">
        <v>22</v>
      </c>
      <c r="F199" s="221" t="s">
        <v>1616</v>
      </c>
      <c r="G199" s="219"/>
      <c r="H199" s="222" t="s">
        <v>22</v>
      </c>
      <c r="I199" s="223"/>
      <c r="J199" s="219"/>
      <c r="K199" s="219"/>
      <c r="L199" s="224"/>
      <c r="M199" s="225"/>
      <c r="N199" s="226"/>
      <c r="O199" s="226"/>
      <c r="P199" s="226"/>
      <c r="Q199" s="226"/>
      <c r="R199" s="226"/>
      <c r="S199" s="226"/>
      <c r="T199" s="227"/>
      <c r="AT199" s="228" t="s">
        <v>158</v>
      </c>
      <c r="AU199" s="228" t="s">
        <v>85</v>
      </c>
      <c r="AV199" s="12" t="s">
        <v>24</v>
      </c>
      <c r="AW199" s="12" t="s">
        <v>39</v>
      </c>
      <c r="AX199" s="12" t="s">
        <v>76</v>
      </c>
      <c r="AY199" s="228" t="s">
        <v>146</v>
      </c>
    </row>
    <row r="200" spans="2:65" s="12" customFormat="1" ht="13.5">
      <c r="B200" s="218"/>
      <c r="C200" s="219"/>
      <c r="D200" s="215" t="s">
        <v>158</v>
      </c>
      <c r="E200" s="220" t="s">
        <v>22</v>
      </c>
      <c r="F200" s="221" t="s">
        <v>1617</v>
      </c>
      <c r="G200" s="219"/>
      <c r="H200" s="222" t="s">
        <v>22</v>
      </c>
      <c r="I200" s="223"/>
      <c r="J200" s="219"/>
      <c r="K200" s="219"/>
      <c r="L200" s="224"/>
      <c r="M200" s="225"/>
      <c r="N200" s="226"/>
      <c r="O200" s="226"/>
      <c r="P200" s="226"/>
      <c r="Q200" s="226"/>
      <c r="R200" s="226"/>
      <c r="S200" s="226"/>
      <c r="T200" s="227"/>
      <c r="AT200" s="228" t="s">
        <v>158</v>
      </c>
      <c r="AU200" s="228" t="s">
        <v>85</v>
      </c>
      <c r="AV200" s="12" t="s">
        <v>24</v>
      </c>
      <c r="AW200" s="12" t="s">
        <v>39</v>
      </c>
      <c r="AX200" s="12" t="s">
        <v>76</v>
      </c>
      <c r="AY200" s="228" t="s">
        <v>146</v>
      </c>
    </row>
    <row r="201" spans="2:65" s="13" customFormat="1" ht="13.5">
      <c r="B201" s="229"/>
      <c r="C201" s="230"/>
      <c r="D201" s="215" t="s">
        <v>158</v>
      </c>
      <c r="E201" s="231" t="s">
        <v>22</v>
      </c>
      <c r="F201" s="232" t="s">
        <v>1620</v>
      </c>
      <c r="G201" s="230"/>
      <c r="H201" s="233">
        <v>177.6</v>
      </c>
      <c r="I201" s="234"/>
      <c r="J201" s="230"/>
      <c r="K201" s="230"/>
      <c r="L201" s="235"/>
      <c r="M201" s="236"/>
      <c r="N201" s="237"/>
      <c r="O201" s="237"/>
      <c r="P201" s="237"/>
      <c r="Q201" s="237"/>
      <c r="R201" s="237"/>
      <c r="S201" s="237"/>
      <c r="T201" s="238"/>
      <c r="AT201" s="239" t="s">
        <v>158</v>
      </c>
      <c r="AU201" s="239" t="s">
        <v>85</v>
      </c>
      <c r="AV201" s="13" t="s">
        <v>85</v>
      </c>
      <c r="AW201" s="13" t="s">
        <v>39</v>
      </c>
      <c r="AX201" s="13" t="s">
        <v>76</v>
      </c>
      <c r="AY201" s="239" t="s">
        <v>146</v>
      </c>
    </row>
    <row r="202" spans="2:65" s="14" customFormat="1" ht="13.5">
      <c r="B202" s="240"/>
      <c r="C202" s="241"/>
      <c r="D202" s="242" t="s">
        <v>158</v>
      </c>
      <c r="E202" s="243" t="s">
        <v>22</v>
      </c>
      <c r="F202" s="244" t="s">
        <v>162</v>
      </c>
      <c r="G202" s="241"/>
      <c r="H202" s="245">
        <v>177.6</v>
      </c>
      <c r="I202" s="246"/>
      <c r="J202" s="241"/>
      <c r="K202" s="241"/>
      <c r="L202" s="247"/>
      <c r="M202" s="248"/>
      <c r="N202" s="249"/>
      <c r="O202" s="249"/>
      <c r="P202" s="249"/>
      <c r="Q202" s="249"/>
      <c r="R202" s="249"/>
      <c r="S202" s="249"/>
      <c r="T202" s="250"/>
      <c r="AT202" s="251" t="s">
        <v>158</v>
      </c>
      <c r="AU202" s="251" t="s">
        <v>85</v>
      </c>
      <c r="AV202" s="14" t="s">
        <v>154</v>
      </c>
      <c r="AW202" s="14" t="s">
        <v>39</v>
      </c>
      <c r="AX202" s="14" t="s">
        <v>24</v>
      </c>
      <c r="AY202" s="251" t="s">
        <v>146</v>
      </c>
    </row>
    <row r="203" spans="2:65" s="1" customFormat="1" ht="31.5" customHeight="1">
      <c r="B203" s="42"/>
      <c r="C203" s="203" t="s">
        <v>249</v>
      </c>
      <c r="D203" s="203" t="s">
        <v>149</v>
      </c>
      <c r="E203" s="204" t="s">
        <v>1621</v>
      </c>
      <c r="F203" s="205" t="s">
        <v>1622</v>
      </c>
      <c r="G203" s="206" t="s">
        <v>244</v>
      </c>
      <c r="H203" s="207">
        <v>7</v>
      </c>
      <c r="I203" s="208"/>
      <c r="J203" s="209">
        <f>ROUND(I203*H203,2)</f>
        <v>0</v>
      </c>
      <c r="K203" s="205" t="s">
        <v>153</v>
      </c>
      <c r="L203" s="62"/>
      <c r="M203" s="210" t="s">
        <v>22</v>
      </c>
      <c r="N203" s="211" t="s">
        <v>47</v>
      </c>
      <c r="O203" s="43"/>
      <c r="P203" s="212">
        <f>O203*H203</f>
        <v>0</v>
      </c>
      <c r="Q203" s="212">
        <v>0</v>
      </c>
      <c r="R203" s="212">
        <f>Q203*H203</f>
        <v>0</v>
      </c>
      <c r="S203" s="212">
        <v>0</v>
      </c>
      <c r="T203" s="213">
        <f>S203*H203</f>
        <v>0</v>
      </c>
      <c r="AR203" s="25" t="s">
        <v>154</v>
      </c>
      <c r="AT203" s="25" t="s">
        <v>149</v>
      </c>
      <c r="AU203" s="25" t="s">
        <v>85</v>
      </c>
      <c r="AY203" s="25" t="s">
        <v>146</v>
      </c>
      <c r="BE203" s="214">
        <f>IF(N203="základní",J203,0)</f>
        <v>0</v>
      </c>
      <c r="BF203" s="214">
        <f>IF(N203="snížená",J203,0)</f>
        <v>0</v>
      </c>
      <c r="BG203" s="214">
        <f>IF(N203="zákl. přenesená",J203,0)</f>
        <v>0</v>
      </c>
      <c r="BH203" s="214">
        <f>IF(N203="sníž. přenesená",J203,0)</f>
        <v>0</v>
      </c>
      <c r="BI203" s="214">
        <f>IF(N203="nulová",J203,0)</f>
        <v>0</v>
      </c>
      <c r="BJ203" s="25" t="s">
        <v>24</v>
      </c>
      <c r="BK203" s="214">
        <f>ROUND(I203*H203,2)</f>
        <v>0</v>
      </c>
      <c r="BL203" s="25" t="s">
        <v>154</v>
      </c>
      <c r="BM203" s="25" t="s">
        <v>1623</v>
      </c>
    </row>
    <row r="204" spans="2:65" s="1" customFormat="1" ht="94.5">
      <c r="B204" s="42"/>
      <c r="C204" s="64"/>
      <c r="D204" s="215" t="s">
        <v>156</v>
      </c>
      <c r="E204" s="64"/>
      <c r="F204" s="216" t="s">
        <v>1400</v>
      </c>
      <c r="G204" s="64"/>
      <c r="H204" s="64"/>
      <c r="I204" s="173"/>
      <c r="J204" s="64"/>
      <c r="K204" s="64"/>
      <c r="L204" s="62"/>
      <c r="M204" s="217"/>
      <c r="N204" s="43"/>
      <c r="O204" s="43"/>
      <c r="P204" s="43"/>
      <c r="Q204" s="43"/>
      <c r="R204" s="43"/>
      <c r="S204" s="43"/>
      <c r="T204" s="79"/>
      <c r="AT204" s="25" t="s">
        <v>156</v>
      </c>
      <c r="AU204" s="25" t="s">
        <v>85</v>
      </c>
    </row>
    <row r="205" spans="2:65" s="12" customFormat="1" ht="13.5">
      <c r="B205" s="218"/>
      <c r="C205" s="219"/>
      <c r="D205" s="215" t="s">
        <v>158</v>
      </c>
      <c r="E205" s="220" t="s">
        <v>22</v>
      </c>
      <c r="F205" s="221" t="s">
        <v>491</v>
      </c>
      <c r="G205" s="219"/>
      <c r="H205" s="222" t="s">
        <v>22</v>
      </c>
      <c r="I205" s="223"/>
      <c r="J205" s="219"/>
      <c r="K205" s="219"/>
      <c r="L205" s="224"/>
      <c r="M205" s="225"/>
      <c r="N205" s="226"/>
      <c r="O205" s="226"/>
      <c r="P205" s="226"/>
      <c r="Q205" s="226"/>
      <c r="R205" s="226"/>
      <c r="S205" s="226"/>
      <c r="T205" s="227"/>
      <c r="AT205" s="228" t="s">
        <v>158</v>
      </c>
      <c r="AU205" s="228" t="s">
        <v>85</v>
      </c>
      <c r="AV205" s="12" t="s">
        <v>24</v>
      </c>
      <c r="AW205" s="12" t="s">
        <v>39</v>
      </c>
      <c r="AX205" s="12" t="s">
        <v>76</v>
      </c>
      <c r="AY205" s="228" t="s">
        <v>146</v>
      </c>
    </row>
    <row r="206" spans="2:65" s="13" customFormat="1" ht="13.5">
      <c r="B206" s="229"/>
      <c r="C206" s="230"/>
      <c r="D206" s="215" t="s">
        <v>158</v>
      </c>
      <c r="E206" s="231" t="s">
        <v>22</v>
      </c>
      <c r="F206" s="232" t="s">
        <v>1624</v>
      </c>
      <c r="G206" s="230"/>
      <c r="H206" s="233">
        <v>7</v>
      </c>
      <c r="I206" s="234"/>
      <c r="J206" s="230"/>
      <c r="K206" s="230"/>
      <c r="L206" s="235"/>
      <c r="M206" s="236"/>
      <c r="N206" s="237"/>
      <c r="O206" s="237"/>
      <c r="P206" s="237"/>
      <c r="Q206" s="237"/>
      <c r="R206" s="237"/>
      <c r="S206" s="237"/>
      <c r="T206" s="238"/>
      <c r="AT206" s="239" t="s">
        <v>158</v>
      </c>
      <c r="AU206" s="239" t="s">
        <v>85</v>
      </c>
      <c r="AV206" s="13" t="s">
        <v>85</v>
      </c>
      <c r="AW206" s="13" t="s">
        <v>39</v>
      </c>
      <c r="AX206" s="13" t="s">
        <v>24</v>
      </c>
      <c r="AY206" s="239" t="s">
        <v>146</v>
      </c>
    </row>
    <row r="207" spans="2:65" s="11" customFormat="1" ht="29.85" customHeight="1">
      <c r="B207" s="186"/>
      <c r="C207" s="187"/>
      <c r="D207" s="200" t="s">
        <v>75</v>
      </c>
      <c r="E207" s="201" t="s">
        <v>574</v>
      </c>
      <c r="F207" s="201" t="s">
        <v>575</v>
      </c>
      <c r="G207" s="187"/>
      <c r="H207" s="187"/>
      <c r="I207" s="190"/>
      <c r="J207" s="202">
        <f>BK207</f>
        <v>0</v>
      </c>
      <c r="K207" s="187"/>
      <c r="L207" s="192"/>
      <c r="M207" s="193"/>
      <c r="N207" s="194"/>
      <c r="O207" s="194"/>
      <c r="P207" s="195">
        <f>SUM(P208:P230)</f>
        <v>0</v>
      </c>
      <c r="Q207" s="194"/>
      <c r="R207" s="195">
        <f>SUM(R208:R230)</f>
        <v>47.615602000000003</v>
      </c>
      <c r="S207" s="194"/>
      <c r="T207" s="196">
        <f>SUM(T208:T230)</f>
        <v>0</v>
      </c>
      <c r="AR207" s="197" t="s">
        <v>24</v>
      </c>
      <c r="AT207" s="198" t="s">
        <v>75</v>
      </c>
      <c r="AU207" s="198" t="s">
        <v>24</v>
      </c>
      <c r="AY207" s="197" t="s">
        <v>146</v>
      </c>
      <c r="BK207" s="199">
        <f>SUM(BK208:BK230)</f>
        <v>0</v>
      </c>
    </row>
    <row r="208" spans="2:65" s="1" customFormat="1" ht="44.25" customHeight="1">
      <c r="B208" s="42"/>
      <c r="C208" s="203" t="s">
        <v>9</v>
      </c>
      <c r="D208" s="203" t="s">
        <v>149</v>
      </c>
      <c r="E208" s="204" t="s">
        <v>577</v>
      </c>
      <c r="F208" s="205" t="s">
        <v>578</v>
      </c>
      <c r="G208" s="206" t="s">
        <v>244</v>
      </c>
      <c r="H208" s="207">
        <v>99.06</v>
      </c>
      <c r="I208" s="208"/>
      <c r="J208" s="209">
        <f>ROUND(I208*H208,2)</f>
        <v>0</v>
      </c>
      <c r="K208" s="205" t="s">
        <v>153</v>
      </c>
      <c r="L208" s="62"/>
      <c r="M208" s="210" t="s">
        <v>22</v>
      </c>
      <c r="N208" s="211" t="s">
        <v>47</v>
      </c>
      <c r="O208" s="43"/>
      <c r="P208" s="212">
        <f>O208*H208</f>
        <v>0</v>
      </c>
      <c r="Q208" s="212">
        <v>0.1837</v>
      </c>
      <c r="R208" s="212">
        <f>Q208*H208</f>
        <v>18.197322</v>
      </c>
      <c r="S208" s="212">
        <v>0</v>
      </c>
      <c r="T208" s="213">
        <f>S208*H208</f>
        <v>0</v>
      </c>
      <c r="AR208" s="25" t="s">
        <v>154</v>
      </c>
      <c r="AT208" s="25" t="s">
        <v>149</v>
      </c>
      <c r="AU208" s="25" t="s">
        <v>85</v>
      </c>
      <c r="AY208" s="25" t="s">
        <v>146</v>
      </c>
      <c r="BE208" s="214">
        <f>IF(N208="základní",J208,0)</f>
        <v>0</v>
      </c>
      <c r="BF208" s="214">
        <f>IF(N208="snížená",J208,0)</f>
        <v>0</v>
      </c>
      <c r="BG208" s="214">
        <f>IF(N208="zákl. přenesená",J208,0)</f>
        <v>0</v>
      </c>
      <c r="BH208" s="214">
        <f>IF(N208="sníž. přenesená",J208,0)</f>
        <v>0</v>
      </c>
      <c r="BI208" s="214">
        <f>IF(N208="nulová",J208,0)</f>
        <v>0</v>
      </c>
      <c r="BJ208" s="25" t="s">
        <v>24</v>
      </c>
      <c r="BK208" s="214">
        <f>ROUND(I208*H208,2)</f>
        <v>0</v>
      </c>
      <c r="BL208" s="25" t="s">
        <v>154</v>
      </c>
      <c r="BM208" s="25" t="s">
        <v>1625</v>
      </c>
    </row>
    <row r="209" spans="2:65" s="1" customFormat="1" ht="148.5">
      <c r="B209" s="42"/>
      <c r="C209" s="64"/>
      <c r="D209" s="215" t="s">
        <v>156</v>
      </c>
      <c r="E209" s="64"/>
      <c r="F209" s="216" t="s">
        <v>580</v>
      </c>
      <c r="G209" s="64"/>
      <c r="H209" s="64"/>
      <c r="I209" s="173"/>
      <c r="J209" s="64"/>
      <c r="K209" s="64"/>
      <c r="L209" s="62"/>
      <c r="M209" s="217"/>
      <c r="N209" s="43"/>
      <c r="O209" s="43"/>
      <c r="P209" s="43"/>
      <c r="Q209" s="43"/>
      <c r="R209" s="43"/>
      <c r="S209" s="43"/>
      <c r="T209" s="79"/>
      <c r="AT209" s="25" t="s">
        <v>156</v>
      </c>
      <c r="AU209" s="25" t="s">
        <v>85</v>
      </c>
    </row>
    <row r="210" spans="2:65" s="12" customFormat="1" ht="13.5">
      <c r="B210" s="218"/>
      <c r="C210" s="219"/>
      <c r="D210" s="215" t="s">
        <v>158</v>
      </c>
      <c r="E210" s="220" t="s">
        <v>22</v>
      </c>
      <c r="F210" s="221" t="s">
        <v>491</v>
      </c>
      <c r="G210" s="219"/>
      <c r="H210" s="222" t="s">
        <v>22</v>
      </c>
      <c r="I210" s="223"/>
      <c r="J210" s="219"/>
      <c r="K210" s="219"/>
      <c r="L210" s="224"/>
      <c r="M210" s="225"/>
      <c r="N210" s="226"/>
      <c r="O210" s="226"/>
      <c r="P210" s="226"/>
      <c r="Q210" s="226"/>
      <c r="R210" s="226"/>
      <c r="S210" s="226"/>
      <c r="T210" s="227"/>
      <c r="AT210" s="228" t="s">
        <v>158</v>
      </c>
      <c r="AU210" s="228" t="s">
        <v>85</v>
      </c>
      <c r="AV210" s="12" t="s">
        <v>24</v>
      </c>
      <c r="AW210" s="12" t="s">
        <v>39</v>
      </c>
      <c r="AX210" s="12" t="s">
        <v>76</v>
      </c>
      <c r="AY210" s="228" t="s">
        <v>146</v>
      </c>
    </row>
    <row r="211" spans="2:65" s="12" customFormat="1" ht="13.5">
      <c r="B211" s="218"/>
      <c r="C211" s="219"/>
      <c r="D211" s="215" t="s">
        <v>158</v>
      </c>
      <c r="E211" s="220" t="s">
        <v>22</v>
      </c>
      <c r="F211" s="221" t="s">
        <v>1626</v>
      </c>
      <c r="G211" s="219"/>
      <c r="H211" s="222" t="s">
        <v>22</v>
      </c>
      <c r="I211" s="223"/>
      <c r="J211" s="219"/>
      <c r="K211" s="219"/>
      <c r="L211" s="224"/>
      <c r="M211" s="225"/>
      <c r="N211" s="226"/>
      <c r="O211" s="226"/>
      <c r="P211" s="226"/>
      <c r="Q211" s="226"/>
      <c r="R211" s="226"/>
      <c r="S211" s="226"/>
      <c r="T211" s="227"/>
      <c r="AT211" s="228" t="s">
        <v>158</v>
      </c>
      <c r="AU211" s="228" t="s">
        <v>85</v>
      </c>
      <c r="AV211" s="12" t="s">
        <v>24</v>
      </c>
      <c r="AW211" s="12" t="s">
        <v>39</v>
      </c>
      <c r="AX211" s="12" t="s">
        <v>76</v>
      </c>
      <c r="AY211" s="228" t="s">
        <v>146</v>
      </c>
    </row>
    <row r="212" spans="2:65" s="12" customFormat="1" ht="13.5">
      <c r="B212" s="218"/>
      <c r="C212" s="219"/>
      <c r="D212" s="215" t="s">
        <v>158</v>
      </c>
      <c r="E212" s="220" t="s">
        <v>22</v>
      </c>
      <c r="F212" s="221" t="s">
        <v>1627</v>
      </c>
      <c r="G212" s="219"/>
      <c r="H212" s="222" t="s">
        <v>22</v>
      </c>
      <c r="I212" s="223"/>
      <c r="J212" s="219"/>
      <c r="K212" s="219"/>
      <c r="L212" s="224"/>
      <c r="M212" s="225"/>
      <c r="N212" s="226"/>
      <c r="O212" s="226"/>
      <c r="P212" s="226"/>
      <c r="Q212" s="226"/>
      <c r="R212" s="226"/>
      <c r="S212" s="226"/>
      <c r="T212" s="227"/>
      <c r="AT212" s="228" t="s">
        <v>158</v>
      </c>
      <c r="AU212" s="228" t="s">
        <v>85</v>
      </c>
      <c r="AV212" s="12" t="s">
        <v>24</v>
      </c>
      <c r="AW212" s="12" t="s">
        <v>39</v>
      </c>
      <c r="AX212" s="12" t="s">
        <v>76</v>
      </c>
      <c r="AY212" s="228" t="s">
        <v>146</v>
      </c>
    </row>
    <row r="213" spans="2:65" s="12" customFormat="1" ht="13.5">
      <c r="B213" s="218"/>
      <c r="C213" s="219"/>
      <c r="D213" s="215" t="s">
        <v>158</v>
      </c>
      <c r="E213" s="220" t="s">
        <v>22</v>
      </c>
      <c r="F213" s="221" t="s">
        <v>1628</v>
      </c>
      <c r="G213" s="219"/>
      <c r="H213" s="222" t="s">
        <v>22</v>
      </c>
      <c r="I213" s="223"/>
      <c r="J213" s="219"/>
      <c r="K213" s="219"/>
      <c r="L213" s="224"/>
      <c r="M213" s="225"/>
      <c r="N213" s="226"/>
      <c r="O213" s="226"/>
      <c r="P213" s="226"/>
      <c r="Q213" s="226"/>
      <c r="R213" s="226"/>
      <c r="S213" s="226"/>
      <c r="T213" s="227"/>
      <c r="AT213" s="228" t="s">
        <v>158</v>
      </c>
      <c r="AU213" s="228" t="s">
        <v>85</v>
      </c>
      <c r="AV213" s="12" t="s">
        <v>24</v>
      </c>
      <c r="AW213" s="12" t="s">
        <v>39</v>
      </c>
      <c r="AX213" s="12" t="s">
        <v>76</v>
      </c>
      <c r="AY213" s="228" t="s">
        <v>146</v>
      </c>
    </row>
    <row r="214" spans="2:65" s="13" customFormat="1" ht="13.5">
      <c r="B214" s="229"/>
      <c r="C214" s="230"/>
      <c r="D214" s="215" t="s">
        <v>158</v>
      </c>
      <c r="E214" s="231" t="s">
        <v>22</v>
      </c>
      <c r="F214" s="232" t="s">
        <v>1629</v>
      </c>
      <c r="G214" s="230"/>
      <c r="H214" s="233">
        <v>65.95</v>
      </c>
      <c r="I214" s="234"/>
      <c r="J214" s="230"/>
      <c r="K214" s="230"/>
      <c r="L214" s="235"/>
      <c r="M214" s="236"/>
      <c r="N214" s="237"/>
      <c r="O214" s="237"/>
      <c r="P214" s="237"/>
      <c r="Q214" s="237"/>
      <c r="R214" s="237"/>
      <c r="S214" s="237"/>
      <c r="T214" s="238"/>
      <c r="AT214" s="239" t="s">
        <v>158</v>
      </c>
      <c r="AU214" s="239" t="s">
        <v>85</v>
      </c>
      <c r="AV214" s="13" t="s">
        <v>85</v>
      </c>
      <c r="AW214" s="13" t="s">
        <v>39</v>
      </c>
      <c r="AX214" s="13" t="s">
        <v>76</v>
      </c>
      <c r="AY214" s="239" t="s">
        <v>146</v>
      </c>
    </row>
    <row r="215" spans="2:65" s="13" customFormat="1" ht="13.5">
      <c r="B215" s="229"/>
      <c r="C215" s="230"/>
      <c r="D215" s="215" t="s">
        <v>158</v>
      </c>
      <c r="E215" s="231" t="s">
        <v>22</v>
      </c>
      <c r="F215" s="232" t="s">
        <v>1630</v>
      </c>
      <c r="G215" s="230"/>
      <c r="H215" s="233">
        <v>25.91</v>
      </c>
      <c r="I215" s="234"/>
      <c r="J215" s="230"/>
      <c r="K215" s="230"/>
      <c r="L215" s="235"/>
      <c r="M215" s="236"/>
      <c r="N215" s="237"/>
      <c r="O215" s="237"/>
      <c r="P215" s="237"/>
      <c r="Q215" s="237"/>
      <c r="R215" s="237"/>
      <c r="S215" s="237"/>
      <c r="T215" s="238"/>
      <c r="AT215" s="239" t="s">
        <v>158</v>
      </c>
      <c r="AU215" s="239" t="s">
        <v>85</v>
      </c>
      <c r="AV215" s="13" t="s">
        <v>85</v>
      </c>
      <c r="AW215" s="13" t="s">
        <v>39</v>
      </c>
      <c r="AX215" s="13" t="s">
        <v>76</v>
      </c>
      <c r="AY215" s="239" t="s">
        <v>146</v>
      </c>
    </row>
    <row r="216" spans="2:65" s="13" customFormat="1" ht="13.5">
      <c r="B216" s="229"/>
      <c r="C216" s="230"/>
      <c r="D216" s="215" t="s">
        <v>158</v>
      </c>
      <c r="E216" s="231" t="s">
        <v>22</v>
      </c>
      <c r="F216" s="232" t="s">
        <v>1631</v>
      </c>
      <c r="G216" s="230"/>
      <c r="H216" s="233">
        <v>7.2</v>
      </c>
      <c r="I216" s="234"/>
      <c r="J216" s="230"/>
      <c r="K216" s="230"/>
      <c r="L216" s="235"/>
      <c r="M216" s="236"/>
      <c r="N216" s="237"/>
      <c r="O216" s="237"/>
      <c r="P216" s="237"/>
      <c r="Q216" s="237"/>
      <c r="R216" s="237"/>
      <c r="S216" s="237"/>
      <c r="T216" s="238"/>
      <c r="AT216" s="239" t="s">
        <v>158</v>
      </c>
      <c r="AU216" s="239" t="s">
        <v>85</v>
      </c>
      <c r="AV216" s="13" t="s">
        <v>85</v>
      </c>
      <c r="AW216" s="13" t="s">
        <v>39</v>
      </c>
      <c r="AX216" s="13" t="s">
        <v>76</v>
      </c>
      <c r="AY216" s="239" t="s">
        <v>146</v>
      </c>
    </row>
    <row r="217" spans="2:65" s="14" customFormat="1" ht="13.5">
      <c r="B217" s="240"/>
      <c r="C217" s="241"/>
      <c r="D217" s="242" t="s">
        <v>158</v>
      </c>
      <c r="E217" s="243" t="s">
        <v>22</v>
      </c>
      <c r="F217" s="244" t="s">
        <v>162</v>
      </c>
      <c r="G217" s="241"/>
      <c r="H217" s="245">
        <v>99.06</v>
      </c>
      <c r="I217" s="246"/>
      <c r="J217" s="241"/>
      <c r="K217" s="241"/>
      <c r="L217" s="247"/>
      <c r="M217" s="248"/>
      <c r="N217" s="249"/>
      <c r="O217" s="249"/>
      <c r="P217" s="249"/>
      <c r="Q217" s="249"/>
      <c r="R217" s="249"/>
      <c r="S217" s="249"/>
      <c r="T217" s="250"/>
      <c r="AT217" s="251" t="s">
        <v>158</v>
      </c>
      <c r="AU217" s="251" t="s">
        <v>85</v>
      </c>
      <c r="AV217" s="14" t="s">
        <v>154</v>
      </c>
      <c r="AW217" s="14" t="s">
        <v>39</v>
      </c>
      <c r="AX217" s="14" t="s">
        <v>24</v>
      </c>
      <c r="AY217" s="251" t="s">
        <v>146</v>
      </c>
    </row>
    <row r="218" spans="2:65" s="1" customFormat="1" ht="44.25" customHeight="1">
      <c r="B218" s="42"/>
      <c r="C218" s="203" t="s">
        <v>261</v>
      </c>
      <c r="D218" s="203" t="s">
        <v>149</v>
      </c>
      <c r="E218" s="204" t="s">
        <v>1401</v>
      </c>
      <c r="F218" s="205" t="s">
        <v>1402</v>
      </c>
      <c r="G218" s="206" t="s">
        <v>244</v>
      </c>
      <c r="H218" s="207">
        <v>148</v>
      </c>
      <c r="I218" s="208"/>
      <c r="J218" s="209">
        <f>ROUND(I218*H218,2)</f>
        <v>0</v>
      </c>
      <c r="K218" s="205" t="s">
        <v>153</v>
      </c>
      <c r="L218" s="62"/>
      <c r="M218" s="210" t="s">
        <v>22</v>
      </c>
      <c r="N218" s="211" t="s">
        <v>47</v>
      </c>
      <c r="O218" s="43"/>
      <c r="P218" s="212">
        <f>O218*H218</f>
        <v>0</v>
      </c>
      <c r="Q218" s="212">
        <v>0.19536000000000001</v>
      </c>
      <c r="R218" s="212">
        <f>Q218*H218</f>
        <v>28.91328</v>
      </c>
      <c r="S218" s="212">
        <v>0</v>
      </c>
      <c r="T218" s="213">
        <f>S218*H218</f>
        <v>0</v>
      </c>
      <c r="AR218" s="25" t="s">
        <v>154</v>
      </c>
      <c r="AT218" s="25" t="s">
        <v>149</v>
      </c>
      <c r="AU218" s="25" t="s">
        <v>85</v>
      </c>
      <c r="AY218" s="25" t="s">
        <v>146</v>
      </c>
      <c r="BE218" s="214">
        <f>IF(N218="základní",J218,0)</f>
        <v>0</v>
      </c>
      <c r="BF218" s="214">
        <f>IF(N218="snížená",J218,0)</f>
        <v>0</v>
      </c>
      <c r="BG218" s="214">
        <f>IF(N218="zákl. přenesená",J218,0)</f>
        <v>0</v>
      </c>
      <c r="BH218" s="214">
        <f>IF(N218="sníž. přenesená",J218,0)</f>
        <v>0</v>
      </c>
      <c r="BI218" s="214">
        <f>IF(N218="nulová",J218,0)</f>
        <v>0</v>
      </c>
      <c r="BJ218" s="25" t="s">
        <v>24</v>
      </c>
      <c r="BK218" s="214">
        <f>ROUND(I218*H218,2)</f>
        <v>0</v>
      </c>
      <c r="BL218" s="25" t="s">
        <v>154</v>
      </c>
      <c r="BM218" s="25" t="s">
        <v>1632</v>
      </c>
    </row>
    <row r="219" spans="2:65" s="1" customFormat="1" ht="148.5">
      <c r="B219" s="42"/>
      <c r="C219" s="64"/>
      <c r="D219" s="215" t="s">
        <v>156</v>
      </c>
      <c r="E219" s="64"/>
      <c r="F219" s="216" t="s">
        <v>580</v>
      </c>
      <c r="G219" s="64"/>
      <c r="H219" s="64"/>
      <c r="I219" s="173"/>
      <c r="J219" s="64"/>
      <c r="K219" s="64"/>
      <c r="L219" s="62"/>
      <c r="M219" s="217"/>
      <c r="N219" s="43"/>
      <c r="O219" s="43"/>
      <c r="P219" s="43"/>
      <c r="Q219" s="43"/>
      <c r="R219" s="43"/>
      <c r="S219" s="43"/>
      <c r="T219" s="79"/>
      <c r="AT219" s="25" t="s">
        <v>156</v>
      </c>
      <c r="AU219" s="25" t="s">
        <v>85</v>
      </c>
    </row>
    <row r="220" spans="2:65" s="12" customFormat="1" ht="13.5">
      <c r="B220" s="218"/>
      <c r="C220" s="219"/>
      <c r="D220" s="215" t="s">
        <v>158</v>
      </c>
      <c r="E220" s="220" t="s">
        <v>22</v>
      </c>
      <c r="F220" s="221" t="s">
        <v>491</v>
      </c>
      <c r="G220" s="219"/>
      <c r="H220" s="222" t="s">
        <v>22</v>
      </c>
      <c r="I220" s="223"/>
      <c r="J220" s="219"/>
      <c r="K220" s="219"/>
      <c r="L220" s="224"/>
      <c r="M220" s="225"/>
      <c r="N220" s="226"/>
      <c r="O220" s="226"/>
      <c r="P220" s="226"/>
      <c r="Q220" s="226"/>
      <c r="R220" s="226"/>
      <c r="S220" s="226"/>
      <c r="T220" s="227"/>
      <c r="AT220" s="228" t="s">
        <v>158</v>
      </c>
      <c r="AU220" s="228" t="s">
        <v>85</v>
      </c>
      <c r="AV220" s="12" t="s">
        <v>24</v>
      </c>
      <c r="AW220" s="12" t="s">
        <v>39</v>
      </c>
      <c r="AX220" s="12" t="s">
        <v>76</v>
      </c>
      <c r="AY220" s="228" t="s">
        <v>146</v>
      </c>
    </row>
    <row r="221" spans="2:65" s="12" customFormat="1" ht="13.5">
      <c r="B221" s="218"/>
      <c r="C221" s="219"/>
      <c r="D221" s="215" t="s">
        <v>158</v>
      </c>
      <c r="E221" s="220" t="s">
        <v>22</v>
      </c>
      <c r="F221" s="221" t="s">
        <v>1616</v>
      </c>
      <c r="G221" s="219"/>
      <c r="H221" s="222" t="s">
        <v>22</v>
      </c>
      <c r="I221" s="223"/>
      <c r="J221" s="219"/>
      <c r="K221" s="219"/>
      <c r="L221" s="224"/>
      <c r="M221" s="225"/>
      <c r="N221" s="226"/>
      <c r="O221" s="226"/>
      <c r="P221" s="226"/>
      <c r="Q221" s="226"/>
      <c r="R221" s="226"/>
      <c r="S221" s="226"/>
      <c r="T221" s="227"/>
      <c r="AT221" s="228" t="s">
        <v>158</v>
      </c>
      <c r="AU221" s="228" t="s">
        <v>85</v>
      </c>
      <c r="AV221" s="12" t="s">
        <v>24</v>
      </c>
      <c r="AW221" s="12" t="s">
        <v>39</v>
      </c>
      <c r="AX221" s="12" t="s">
        <v>76</v>
      </c>
      <c r="AY221" s="228" t="s">
        <v>146</v>
      </c>
    </row>
    <row r="222" spans="2:65" s="12" customFormat="1" ht="13.5">
      <c r="B222" s="218"/>
      <c r="C222" s="219"/>
      <c r="D222" s="215" t="s">
        <v>158</v>
      </c>
      <c r="E222" s="220" t="s">
        <v>22</v>
      </c>
      <c r="F222" s="221" t="s">
        <v>1628</v>
      </c>
      <c r="G222" s="219"/>
      <c r="H222" s="222" t="s">
        <v>22</v>
      </c>
      <c r="I222" s="223"/>
      <c r="J222" s="219"/>
      <c r="K222" s="219"/>
      <c r="L222" s="224"/>
      <c r="M222" s="225"/>
      <c r="N222" s="226"/>
      <c r="O222" s="226"/>
      <c r="P222" s="226"/>
      <c r="Q222" s="226"/>
      <c r="R222" s="226"/>
      <c r="S222" s="226"/>
      <c r="T222" s="227"/>
      <c r="AT222" s="228" t="s">
        <v>158</v>
      </c>
      <c r="AU222" s="228" t="s">
        <v>85</v>
      </c>
      <c r="AV222" s="12" t="s">
        <v>24</v>
      </c>
      <c r="AW222" s="12" t="s">
        <v>39</v>
      </c>
      <c r="AX222" s="12" t="s">
        <v>76</v>
      </c>
      <c r="AY222" s="228" t="s">
        <v>146</v>
      </c>
    </row>
    <row r="223" spans="2:65" s="13" customFormat="1" ht="13.5">
      <c r="B223" s="229"/>
      <c r="C223" s="230"/>
      <c r="D223" s="215" t="s">
        <v>158</v>
      </c>
      <c r="E223" s="231" t="s">
        <v>22</v>
      </c>
      <c r="F223" s="232" t="s">
        <v>1633</v>
      </c>
      <c r="G223" s="230"/>
      <c r="H223" s="233">
        <v>80</v>
      </c>
      <c r="I223" s="234"/>
      <c r="J223" s="230"/>
      <c r="K223" s="230"/>
      <c r="L223" s="235"/>
      <c r="M223" s="236"/>
      <c r="N223" s="237"/>
      <c r="O223" s="237"/>
      <c r="P223" s="237"/>
      <c r="Q223" s="237"/>
      <c r="R223" s="237"/>
      <c r="S223" s="237"/>
      <c r="T223" s="238"/>
      <c r="AT223" s="239" t="s">
        <v>158</v>
      </c>
      <c r="AU223" s="239" t="s">
        <v>85</v>
      </c>
      <c r="AV223" s="13" t="s">
        <v>85</v>
      </c>
      <c r="AW223" s="13" t="s">
        <v>39</v>
      </c>
      <c r="AX223" s="13" t="s">
        <v>76</v>
      </c>
      <c r="AY223" s="239" t="s">
        <v>146</v>
      </c>
    </row>
    <row r="224" spans="2:65" s="13" customFormat="1" ht="13.5">
      <c r="B224" s="229"/>
      <c r="C224" s="230"/>
      <c r="D224" s="215" t="s">
        <v>158</v>
      </c>
      <c r="E224" s="231" t="s">
        <v>22</v>
      </c>
      <c r="F224" s="232" t="s">
        <v>1634</v>
      </c>
      <c r="G224" s="230"/>
      <c r="H224" s="233">
        <v>68</v>
      </c>
      <c r="I224" s="234"/>
      <c r="J224" s="230"/>
      <c r="K224" s="230"/>
      <c r="L224" s="235"/>
      <c r="M224" s="236"/>
      <c r="N224" s="237"/>
      <c r="O224" s="237"/>
      <c r="P224" s="237"/>
      <c r="Q224" s="237"/>
      <c r="R224" s="237"/>
      <c r="S224" s="237"/>
      <c r="T224" s="238"/>
      <c r="AT224" s="239" t="s">
        <v>158</v>
      </c>
      <c r="AU224" s="239" t="s">
        <v>85</v>
      </c>
      <c r="AV224" s="13" t="s">
        <v>85</v>
      </c>
      <c r="AW224" s="13" t="s">
        <v>39</v>
      </c>
      <c r="AX224" s="13" t="s">
        <v>76</v>
      </c>
      <c r="AY224" s="239" t="s">
        <v>146</v>
      </c>
    </row>
    <row r="225" spans="2:65" s="14" customFormat="1" ht="13.5">
      <c r="B225" s="240"/>
      <c r="C225" s="241"/>
      <c r="D225" s="242" t="s">
        <v>158</v>
      </c>
      <c r="E225" s="243" t="s">
        <v>22</v>
      </c>
      <c r="F225" s="244" t="s">
        <v>162</v>
      </c>
      <c r="G225" s="241"/>
      <c r="H225" s="245">
        <v>148</v>
      </c>
      <c r="I225" s="246"/>
      <c r="J225" s="241"/>
      <c r="K225" s="241"/>
      <c r="L225" s="247"/>
      <c r="M225" s="248"/>
      <c r="N225" s="249"/>
      <c r="O225" s="249"/>
      <c r="P225" s="249"/>
      <c r="Q225" s="249"/>
      <c r="R225" s="249"/>
      <c r="S225" s="249"/>
      <c r="T225" s="250"/>
      <c r="AT225" s="251" t="s">
        <v>158</v>
      </c>
      <c r="AU225" s="251" t="s">
        <v>85</v>
      </c>
      <c r="AV225" s="14" t="s">
        <v>154</v>
      </c>
      <c r="AW225" s="14" t="s">
        <v>39</v>
      </c>
      <c r="AX225" s="14" t="s">
        <v>24</v>
      </c>
      <c r="AY225" s="251" t="s">
        <v>146</v>
      </c>
    </row>
    <row r="226" spans="2:65" s="1" customFormat="1" ht="44.25" customHeight="1">
      <c r="B226" s="42"/>
      <c r="C226" s="203" t="s">
        <v>431</v>
      </c>
      <c r="D226" s="203" t="s">
        <v>149</v>
      </c>
      <c r="E226" s="204" t="s">
        <v>617</v>
      </c>
      <c r="F226" s="205" t="s">
        <v>618</v>
      </c>
      <c r="G226" s="206" t="s">
        <v>244</v>
      </c>
      <c r="H226" s="207">
        <v>5</v>
      </c>
      <c r="I226" s="208"/>
      <c r="J226" s="209">
        <f>ROUND(I226*H226,2)</f>
        <v>0</v>
      </c>
      <c r="K226" s="205" t="s">
        <v>153</v>
      </c>
      <c r="L226" s="62"/>
      <c r="M226" s="210" t="s">
        <v>22</v>
      </c>
      <c r="N226" s="211" t="s">
        <v>47</v>
      </c>
      <c r="O226" s="43"/>
      <c r="P226" s="212">
        <f>O226*H226</f>
        <v>0</v>
      </c>
      <c r="Q226" s="212">
        <v>0.10100000000000001</v>
      </c>
      <c r="R226" s="212">
        <f>Q226*H226</f>
        <v>0.505</v>
      </c>
      <c r="S226" s="212">
        <v>0</v>
      </c>
      <c r="T226" s="213">
        <f>S226*H226</f>
        <v>0</v>
      </c>
      <c r="AR226" s="25" t="s">
        <v>154</v>
      </c>
      <c r="AT226" s="25" t="s">
        <v>149</v>
      </c>
      <c r="AU226" s="25" t="s">
        <v>85</v>
      </c>
      <c r="AY226" s="25" t="s">
        <v>146</v>
      </c>
      <c r="BE226" s="214">
        <f>IF(N226="základní",J226,0)</f>
        <v>0</v>
      </c>
      <c r="BF226" s="214">
        <f>IF(N226="snížená",J226,0)</f>
        <v>0</v>
      </c>
      <c r="BG226" s="214">
        <f>IF(N226="zákl. přenesená",J226,0)</f>
        <v>0</v>
      </c>
      <c r="BH226" s="214">
        <f>IF(N226="sníž. přenesená",J226,0)</f>
        <v>0</v>
      </c>
      <c r="BI226" s="214">
        <f>IF(N226="nulová",J226,0)</f>
        <v>0</v>
      </c>
      <c r="BJ226" s="25" t="s">
        <v>24</v>
      </c>
      <c r="BK226" s="214">
        <f>ROUND(I226*H226,2)</f>
        <v>0</v>
      </c>
      <c r="BL226" s="25" t="s">
        <v>154</v>
      </c>
      <c r="BM226" s="25" t="s">
        <v>1635</v>
      </c>
    </row>
    <row r="227" spans="2:65" s="1" customFormat="1" ht="81">
      <c r="B227" s="42"/>
      <c r="C227" s="64"/>
      <c r="D227" s="215" t="s">
        <v>156</v>
      </c>
      <c r="E227" s="64"/>
      <c r="F227" s="216" t="s">
        <v>607</v>
      </c>
      <c r="G227" s="64"/>
      <c r="H227" s="64"/>
      <c r="I227" s="173"/>
      <c r="J227" s="64"/>
      <c r="K227" s="64"/>
      <c r="L227" s="62"/>
      <c r="M227" s="217"/>
      <c r="N227" s="43"/>
      <c r="O227" s="43"/>
      <c r="P227" s="43"/>
      <c r="Q227" s="43"/>
      <c r="R227" s="43"/>
      <c r="S227" s="43"/>
      <c r="T227" s="79"/>
      <c r="AT227" s="25" t="s">
        <v>156</v>
      </c>
      <c r="AU227" s="25" t="s">
        <v>85</v>
      </c>
    </row>
    <row r="228" spans="2:65" s="12" customFormat="1" ht="13.5">
      <c r="B228" s="218"/>
      <c r="C228" s="219"/>
      <c r="D228" s="215" t="s">
        <v>158</v>
      </c>
      <c r="E228" s="220" t="s">
        <v>22</v>
      </c>
      <c r="F228" s="221" t="s">
        <v>491</v>
      </c>
      <c r="G228" s="219"/>
      <c r="H228" s="222" t="s">
        <v>22</v>
      </c>
      <c r="I228" s="223"/>
      <c r="J228" s="219"/>
      <c r="K228" s="219"/>
      <c r="L228" s="224"/>
      <c r="M228" s="225"/>
      <c r="N228" s="226"/>
      <c r="O228" s="226"/>
      <c r="P228" s="226"/>
      <c r="Q228" s="226"/>
      <c r="R228" s="226"/>
      <c r="S228" s="226"/>
      <c r="T228" s="227"/>
      <c r="AT228" s="228" t="s">
        <v>158</v>
      </c>
      <c r="AU228" s="228" t="s">
        <v>85</v>
      </c>
      <c r="AV228" s="12" t="s">
        <v>24</v>
      </c>
      <c r="AW228" s="12" t="s">
        <v>39</v>
      </c>
      <c r="AX228" s="12" t="s">
        <v>76</v>
      </c>
      <c r="AY228" s="228" t="s">
        <v>146</v>
      </c>
    </row>
    <row r="229" spans="2:65" s="13" customFormat="1" ht="13.5">
      <c r="B229" s="229"/>
      <c r="C229" s="230"/>
      <c r="D229" s="215" t="s">
        <v>158</v>
      </c>
      <c r="E229" s="231" t="s">
        <v>22</v>
      </c>
      <c r="F229" s="232" t="s">
        <v>1636</v>
      </c>
      <c r="G229" s="230"/>
      <c r="H229" s="233">
        <v>5</v>
      </c>
      <c r="I229" s="234"/>
      <c r="J229" s="230"/>
      <c r="K229" s="230"/>
      <c r="L229" s="235"/>
      <c r="M229" s="236"/>
      <c r="N229" s="237"/>
      <c r="O229" s="237"/>
      <c r="P229" s="237"/>
      <c r="Q229" s="237"/>
      <c r="R229" s="237"/>
      <c r="S229" s="237"/>
      <c r="T229" s="238"/>
      <c r="AT229" s="239" t="s">
        <v>158</v>
      </c>
      <c r="AU229" s="239" t="s">
        <v>85</v>
      </c>
      <c r="AV229" s="13" t="s">
        <v>85</v>
      </c>
      <c r="AW229" s="13" t="s">
        <v>39</v>
      </c>
      <c r="AX229" s="13" t="s">
        <v>76</v>
      </c>
      <c r="AY229" s="239" t="s">
        <v>146</v>
      </c>
    </row>
    <row r="230" spans="2:65" s="14" customFormat="1" ht="13.5">
      <c r="B230" s="240"/>
      <c r="C230" s="241"/>
      <c r="D230" s="215" t="s">
        <v>158</v>
      </c>
      <c r="E230" s="273" t="s">
        <v>22</v>
      </c>
      <c r="F230" s="274" t="s">
        <v>162</v>
      </c>
      <c r="G230" s="241"/>
      <c r="H230" s="275">
        <v>5</v>
      </c>
      <c r="I230" s="246"/>
      <c r="J230" s="241"/>
      <c r="K230" s="241"/>
      <c r="L230" s="247"/>
      <c r="M230" s="248"/>
      <c r="N230" s="249"/>
      <c r="O230" s="249"/>
      <c r="P230" s="249"/>
      <c r="Q230" s="249"/>
      <c r="R230" s="249"/>
      <c r="S230" s="249"/>
      <c r="T230" s="250"/>
      <c r="AT230" s="251" t="s">
        <v>158</v>
      </c>
      <c r="AU230" s="251" t="s">
        <v>85</v>
      </c>
      <c r="AV230" s="14" t="s">
        <v>154</v>
      </c>
      <c r="AW230" s="14" t="s">
        <v>39</v>
      </c>
      <c r="AX230" s="14" t="s">
        <v>24</v>
      </c>
      <c r="AY230" s="251" t="s">
        <v>146</v>
      </c>
    </row>
    <row r="231" spans="2:65" s="11" customFormat="1" ht="29.85" customHeight="1">
      <c r="B231" s="186"/>
      <c r="C231" s="187"/>
      <c r="D231" s="200" t="s">
        <v>75</v>
      </c>
      <c r="E231" s="201" t="s">
        <v>638</v>
      </c>
      <c r="F231" s="201" t="s">
        <v>639</v>
      </c>
      <c r="G231" s="187"/>
      <c r="H231" s="187"/>
      <c r="I231" s="190"/>
      <c r="J231" s="202">
        <f>BK231</f>
        <v>0</v>
      </c>
      <c r="K231" s="187"/>
      <c r="L231" s="192"/>
      <c r="M231" s="193"/>
      <c r="N231" s="194"/>
      <c r="O231" s="194"/>
      <c r="P231" s="195">
        <f>SUM(P232:P235)</f>
        <v>0</v>
      </c>
      <c r="Q231" s="194"/>
      <c r="R231" s="195">
        <f>SUM(R232:R235)</f>
        <v>1.5554000000000001</v>
      </c>
      <c r="S231" s="194"/>
      <c r="T231" s="196">
        <f>SUM(T232:T235)</f>
        <v>0</v>
      </c>
      <c r="AR231" s="197" t="s">
        <v>24</v>
      </c>
      <c r="AT231" s="198" t="s">
        <v>75</v>
      </c>
      <c r="AU231" s="198" t="s">
        <v>24</v>
      </c>
      <c r="AY231" s="197" t="s">
        <v>146</v>
      </c>
      <c r="BK231" s="199">
        <f>SUM(BK232:BK235)</f>
        <v>0</v>
      </c>
    </row>
    <row r="232" spans="2:65" s="1" customFormat="1" ht="31.5" customHeight="1">
      <c r="B232" s="42"/>
      <c r="C232" s="203" t="s">
        <v>436</v>
      </c>
      <c r="D232" s="203" t="s">
        <v>149</v>
      </c>
      <c r="E232" s="204" t="s">
        <v>703</v>
      </c>
      <c r="F232" s="205" t="s">
        <v>704</v>
      </c>
      <c r="G232" s="206" t="s">
        <v>152</v>
      </c>
      <c r="H232" s="207">
        <v>5</v>
      </c>
      <c r="I232" s="208"/>
      <c r="J232" s="209">
        <f>ROUND(I232*H232,2)</f>
        <v>0</v>
      </c>
      <c r="K232" s="205" t="s">
        <v>153</v>
      </c>
      <c r="L232" s="62"/>
      <c r="M232" s="210" t="s">
        <v>22</v>
      </c>
      <c r="N232" s="211" t="s">
        <v>47</v>
      </c>
      <c r="O232" s="43"/>
      <c r="P232" s="212">
        <f>O232*H232</f>
        <v>0</v>
      </c>
      <c r="Q232" s="212">
        <v>0.31108000000000002</v>
      </c>
      <c r="R232" s="212">
        <f>Q232*H232</f>
        <v>1.5554000000000001</v>
      </c>
      <c r="S232" s="212">
        <v>0</v>
      </c>
      <c r="T232" s="213">
        <f>S232*H232</f>
        <v>0</v>
      </c>
      <c r="AR232" s="25" t="s">
        <v>154</v>
      </c>
      <c r="AT232" s="25" t="s">
        <v>149</v>
      </c>
      <c r="AU232" s="25" t="s">
        <v>85</v>
      </c>
      <c r="AY232" s="25" t="s">
        <v>146</v>
      </c>
      <c r="BE232" s="214">
        <f>IF(N232="základní",J232,0)</f>
        <v>0</v>
      </c>
      <c r="BF232" s="214">
        <f>IF(N232="snížená",J232,0)</f>
        <v>0</v>
      </c>
      <c r="BG232" s="214">
        <f>IF(N232="zákl. přenesená",J232,0)</f>
        <v>0</v>
      </c>
      <c r="BH232" s="214">
        <f>IF(N232="sníž. přenesená",J232,0)</f>
        <v>0</v>
      </c>
      <c r="BI232" s="214">
        <f>IF(N232="nulová",J232,0)</f>
        <v>0</v>
      </c>
      <c r="BJ232" s="25" t="s">
        <v>24</v>
      </c>
      <c r="BK232" s="214">
        <f>ROUND(I232*H232,2)</f>
        <v>0</v>
      </c>
      <c r="BL232" s="25" t="s">
        <v>154</v>
      </c>
      <c r="BM232" s="25" t="s">
        <v>1637</v>
      </c>
    </row>
    <row r="233" spans="2:65" s="1" customFormat="1" ht="108">
      <c r="B233" s="42"/>
      <c r="C233" s="64"/>
      <c r="D233" s="215" t="s">
        <v>156</v>
      </c>
      <c r="E233" s="64"/>
      <c r="F233" s="216" t="s">
        <v>700</v>
      </c>
      <c r="G233" s="64"/>
      <c r="H233" s="64"/>
      <c r="I233" s="173"/>
      <c r="J233" s="64"/>
      <c r="K233" s="64"/>
      <c r="L233" s="62"/>
      <c r="M233" s="217"/>
      <c r="N233" s="43"/>
      <c r="O233" s="43"/>
      <c r="P233" s="43"/>
      <c r="Q233" s="43"/>
      <c r="R233" s="43"/>
      <c r="S233" s="43"/>
      <c r="T233" s="79"/>
      <c r="AT233" s="25" t="s">
        <v>156</v>
      </c>
      <c r="AU233" s="25" t="s">
        <v>85</v>
      </c>
    </row>
    <row r="234" spans="2:65" s="12" customFormat="1" ht="13.5">
      <c r="B234" s="218"/>
      <c r="C234" s="219"/>
      <c r="D234" s="215" t="s">
        <v>158</v>
      </c>
      <c r="E234" s="220" t="s">
        <v>22</v>
      </c>
      <c r="F234" s="221" t="s">
        <v>660</v>
      </c>
      <c r="G234" s="219"/>
      <c r="H234" s="222" t="s">
        <v>22</v>
      </c>
      <c r="I234" s="223"/>
      <c r="J234" s="219"/>
      <c r="K234" s="219"/>
      <c r="L234" s="224"/>
      <c r="M234" s="225"/>
      <c r="N234" s="226"/>
      <c r="O234" s="226"/>
      <c r="P234" s="226"/>
      <c r="Q234" s="226"/>
      <c r="R234" s="226"/>
      <c r="S234" s="226"/>
      <c r="T234" s="227"/>
      <c r="AT234" s="228" t="s">
        <v>158</v>
      </c>
      <c r="AU234" s="228" t="s">
        <v>85</v>
      </c>
      <c r="AV234" s="12" t="s">
        <v>24</v>
      </c>
      <c r="AW234" s="12" t="s">
        <v>39</v>
      </c>
      <c r="AX234" s="12" t="s">
        <v>76</v>
      </c>
      <c r="AY234" s="228" t="s">
        <v>146</v>
      </c>
    </row>
    <row r="235" spans="2:65" s="13" customFormat="1" ht="13.5">
      <c r="B235" s="229"/>
      <c r="C235" s="230"/>
      <c r="D235" s="215" t="s">
        <v>158</v>
      </c>
      <c r="E235" s="231" t="s">
        <v>22</v>
      </c>
      <c r="F235" s="232" t="s">
        <v>1199</v>
      </c>
      <c r="G235" s="230"/>
      <c r="H235" s="233">
        <v>5</v>
      </c>
      <c r="I235" s="234"/>
      <c r="J235" s="230"/>
      <c r="K235" s="230"/>
      <c r="L235" s="235"/>
      <c r="M235" s="236"/>
      <c r="N235" s="237"/>
      <c r="O235" s="237"/>
      <c r="P235" s="237"/>
      <c r="Q235" s="237"/>
      <c r="R235" s="237"/>
      <c r="S235" s="237"/>
      <c r="T235" s="238"/>
      <c r="AT235" s="239" t="s">
        <v>158</v>
      </c>
      <c r="AU235" s="239" t="s">
        <v>85</v>
      </c>
      <c r="AV235" s="13" t="s">
        <v>85</v>
      </c>
      <c r="AW235" s="13" t="s">
        <v>39</v>
      </c>
      <c r="AX235" s="13" t="s">
        <v>24</v>
      </c>
      <c r="AY235" s="239" t="s">
        <v>146</v>
      </c>
    </row>
    <row r="236" spans="2:65" s="11" customFormat="1" ht="29.85" customHeight="1">
      <c r="B236" s="186"/>
      <c r="C236" s="187"/>
      <c r="D236" s="200" t="s">
        <v>75</v>
      </c>
      <c r="E236" s="201" t="s">
        <v>147</v>
      </c>
      <c r="F236" s="201" t="s">
        <v>148</v>
      </c>
      <c r="G236" s="187"/>
      <c r="H236" s="187"/>
      <c r="I236" s="190"/>
      <c r="J236" s="202">
        <f>BK236</f>
        <v>0</v>
      </c>
      <c r="K236" s="187"/>
      <c r="L236" s="192"/>
      <c r="M236" s="193"/>
      <c r="N236" s="194"/>
      <c r="O236" s="194"/>
      <c r="P236" s="195">
        <f>SUM(P237:P273)</f>
        <v>0</v>
      </c>
      <c r="Q236" s="194"/>
      <c r="R236" s="195">
        <f>SUM(R237:R273)</f>
        <v>73.753687883999987</v>
      </c>
      <c r="S236" s="194"/>
      <c r="T236" s="196">
        <f>SUM(T237:T273)</f>
        <v>0</v>
      </c>
      <c r="AR236" s="197" t="s">
        <v>24</v>
      </c>
      <c r="AT236" s="198" t="s">
        <v>75</v>
      </c>
      <c r="AU236" s="198" t="s">
        <v>24</v>
      </c>
      <c r="AY236" s="197" t="s">
        <v>146</v>
      </c>
      <c r="BK236" s="199">
        <f>SUM(BK237:BK273)</f>
        <v>0</v>
      </c>
    </row>
    <row r="237" spans="2:65" s="1" customFormat="1" ht="44.25" customHeight="1">
      <c r="B237" s="42"/>
      <c r="C237" s="203" t="s">
        <v>442</v>
      </c>
      <c r="D237" s="203" t="s">
        <v>149</v>
      </c>
      <c r="E237" s="204" t="s">
        <v>738</v>
      </c>
      <c r="F237" s="205" t="s">
        <v>739</v>
      </c>
      <c r="G237" s="206" t="s">
        <v>527</v>
      </c>
      <c r="H237" s="207">
        <v>171.2</v>
      </c>
      <c r="I237" s="208"/>
      <c r="J237" s="209">
        <f>ROUND(I237*H237,2)</f>
        <v>0</v>
      </c>
      <c r="K237" s="205" t="s">
        <v>153</v>
      </c>
      <c r="L237" s="62"/>
      <c r="M237" s="210" t="s">
        <v>22</v>
      </c>
      <c r="N237" s="211" t="s">
        <v>47</v>
      </c>
      <c r="O237" s="43"/>
      <c r="P237" s="212">
        <f>O237*H237</f>
        <v>0</v>
      </c>
      <c r="Q237" s="212">
        <v>0.15539952000000001</v>
      </c>
      <c r="R237" s="212">
        <f>Q237*H237</f>
        <v>26.604397823999999</v>
      </c>
      <c r="S237" s="212">
        <v>0</v>
      </c>
      <c r="T237" s="213">
        <f>S237*H237</f>
        <v>0</v>
      </c>
      <c r="AR237" s="25" t="s">
        <v>154</v>
      </c>
      <c r="AT237" s="25" t="s">
        <v>149</v>
      </c>
      <c r="AU237" s="25" t="s">
        <v>85</v>
      </c>
      <c r="AY237" s="25" t="s">
        <v>146</v>
      </c>
      <c r="BE237" s="214">
        <f>IF(N237="základní",J237,0)</f>
        <v>0</v>
      </c>
      <c r="BF237" s="214">
        <f>IF(N237="snížená",J237,0)</f>
        <v>0</v>
      </c>
      <c r="BG237" s="214">
        <f>IF(N237="zákl. přenesená",J237,0)</f>
        <v>0</v>
      </c>
      <c r="BH237" s="214">
        <f>IF(N237="sníž. přenesená",J237,0)</f>
        <v>0</v>
      </c>
      <c r="BI237" s="214">
        <f>IF(N237="nulová",J237,0)</f>
        <v>0</v>
      </c>
      <c r="BJ237" s="25" t="s">
        <v>24</v>
      </c>
      <c r="BK237" s="214">
        <f>ROUND(I237*H237,2)</f>
        <v>0</v>
      </c>
      <c r="BL237" s="25" t="s">
        <v>154</v>
      </c>
      <c r="BM237" s="25" t="s">
        <v>1638</v>
      </c>
    </row>
    <row r="238" spans="2:65" s="1" customFormat="1" ht="94.5">
      <c r="B238" s="42"/>
      <c r="C238" s="64"/>
      <c r="D238" s="215" t="s">
        <v>156</v>
      </c>
      <c r="E238" s="64"/>
      <c r="F238" s="216" t="s">
        <v>741</v>
      </c>
      <c r="G238" s="64"/>
      <c r="H238" s="64"/>
      <c r="I238" s="173"/>
      <c r="J238" s="64"/>
      <c r="K238" s="64"/>
      <c r="L238" s="62"/>
      <c r="M238" s="217"/>
      <c r="N238" s="43"/>
      <c r="O238" s="43"/>
      <c r="P238" s="43"/>
      <c r="Q238" s="43"/>
      <c r="R238" s="43"/>
      <c r="S238" s="43"/>
      <c r="T238" s="79"/>
      <c r="AT238" s="25" t="s">
        <v>156</v>
      </c>
      <c r="AU238" s="25" t="s">
        <v>85</v>
      </c>
    </row>
    <row r="239" spans="2:65" s="12" customFormat="1" ht="13.5">
      <c r="B239" s="218"/>
      <c r="C239" s="219"/>
      <c r="D239" s="215" t="s">
        <v>158</v>
      </c>
      <c r="E239" s="220" t="s">
        <v>22</v>
      </c>
      <c r="F239" s="221" t="s">
        <v>405</v>
      </c>
      <c r="G239" s="219"/>
      <c r="H239" s="222" t="s">
        <v>22</v>
      </c>
      <c r="I239" s="223"/>
      <c r="J239" s="219"/>
      <c r="K239" s="219"/>
      <c r="L239" s="224"/>
      <c r="M239" s="225"/>
      <c r="N239" s="226"/>
      <c r="O239" s="226"/>
      <c r="P239" s="226"/>
      <c r="Q239" s="226"/>
      <c r="R239" s="226"/>
      <c r="S239" s="226"/>
      <c r="T239" s="227"/>
      <c r="AT239" s="228" t="s">
        <v>158</v>
      </c>
      <c r="AU239" s="228" t="s">
        <v>85</v>
      </c>
      <c r="AV239" s="12" t="s">
        <v>24</v>
      </c>
      <c r="AW239" s="12" t="s">
        <v>39</v>
      </c>
      <c r="AX239" s="12" t="s">
        <v>76</v>
      </c>
      <c r="AY239" s="228" t="s">
        <v>146</v>
      </c>
    </row>
    <row r="240" spans="2:65" s="13" customFormat="1" ht="13.5">
      <c r="B240" s="229"/>
      <c r="C240" s="230"/>
      <c r="D240" s="215" t="s">
        <v>158</v>
      </c>
      <c r="E240" s="231" t="s">
        <v>22</v>
      </c>
      <c r="F240" s="232" t="s">
        <v>1639</v>
      </c>
      <c r="G240" s="230"/>
      <c r="H240" s="233">
        <v>29</v>
      </c>
      <c r="I240" s="234"/>
      <c r="J240" s="230"/>
      <c r="K240" s="230"/>
      <c r="L240" s="235"/>
      <c r="M240" s="236"/>
      <c r="N240" s="237"/>
      <c r="O240" s="237"/>
      <c r="P240" s="237"/>
      <c r="Q240" s="237"/>
      <c r="R240" s="237"/>
      <c r="S240" s="237"/>
      <c r="T240" s="238"/>
      <c r="AT240" s="239" t="s">
        <v>158</v>
      </c>
      <c r="AU240" s="239" t="s">
        <v>85</v>
      </c>
      <c r="AV240" s="13" t="s">
        <v>85</v>
      </c>
      <c r="AW240" s="13" t="s">
        <v>39</v>
      </c>
      <c r="AX240" s="13" t="s">
        <v>76</v>
      </c>
      <c r="AY240" s="239" t="s">
        <v>146</v>
      </c>
    </row>
    <row r="241" spans="2:65" s="13" customFormat="1" ht="13.5">
      <c r="B241" s="229"/>
      <c r="C241" s="230"/>
      <c r="D241" s="215" t="s">
        <v>158</v>
      </c>
      <c r="E241" s="231" t="s">
        <v>22</v>
      </c>
      <c r="F241" s="232" t="s">
        <v>1640</v>
      </c>
      <c r="G241" s="230"/>
      <c r="H241" s="233">
        <v>99</v>
      </c>
      <c r="I241" s="234"/>
      <c r="J241" s="230"/>
      <c r="K241" s="230"/>
      <c r="L241" s="235"/>
      <c r="M241" s="236"/>
      <c r="N241" s="237"/>
      <c r="O241" s="237"/>
      <c r="P241" s="237"/>
      <c r="Q241" s="237"/>
      <c r="R241" s="237"/>
      <c r="S241" s="237"/>
      <c r="T241" s="238"/>
      <c r="AT241" s="239" t="s">
        <v>158</v>
      </c>
      <c r="AU241" s="239" t="s">
        <v>85</v>
      </c>
      <c r="AV241" s="13" t="s">
        <v>85</v>
      </c>
      <c r="AW241" s="13" t="s">
        <v>39</v>
      </c>
      <c r="AX241" s="13" t="s">
        <v>76</v>
      </c>
      <c r="AY241" s="239" t="s">
        <v>146</v>
      </c>
    </row>
    <row r="242" spans="2:65" s="13" customFormat="1" ht="13.5">
      <c r="B242" s="229"/>
      <c r="C242" s="230"/>
      <c r="D242" s="215" t="s">
        <v>158</v>
      </c>
      <c r="E242" s="231" t="s">
        <v>22</v>
      </c>
      <c r="F242" s="232" t="s">
        <v>1641</v>
      </c>
      <c r="G242" s="230"/>
      <c r="H242" s="233">
        <v>43.2</v>
      </c>
      <c r="I242" s="234"/>
      <c r="J242" s="230"/>
      <c r="K242" s="230"/>
      <c r="L242" s="235"/>
      <c r="M242" s="236"/>
      <c r="N242" s="237"/>
      <c r="O242" s="237"/>
      <c r="P242" s="237"/>
      <c r="Q242" s="237"/>
      <c r="R242" s="237"/>
      <c r="S242" s="237"/>
      <c r="T242" s="238"/>
      <c r="AT242" s="239" t="s">
        <v>158</v>
      </c>
      <c r="AU242" s="239" t="s">
        <v>85</v>
      </c>
      <c r="AV242" s="13" t="s">
        <v>85</v>
      </c>
      <c r="AW242" s="13" t="s">
        <v>39</v>
      </c>
      <c r="AX242" s="13" t="s">
        <v>76</v>
      </c>
      <c r="AY242" s="239" t="s">
        <v>146</v>
      </c>
    </row>
    <row r="243" spans="2:65" s="14" customFormat="1" ht="13.5">
      <c r="B243" s="240"/>
      <c r="C243" s="241"/>
      <c r="D243" s="242" t="s">
        <v>158</v>
      </c>
      <c r="E243" s="243" t="s">
        <v>22</v>
      </c>
      <c r="F243" s="244" t="s">
        <v>162</v>
      </c>
      <c r="G243" s="241"/>
      <c r="H243" s="245">
        <v>171.2</v>
      </c>
      <c r="I243" s="246"/>
      <c r="J243" s="241"/>
      <c r="K243" s="241"/>
      <c r="L243" s="247"/>
      <c r="M243" s="248"/>
      <c r="N243" s="249"/>
      <c r="O243" s="249"/>
      <c r="P243" s="249"/>
      <c r="Q243" s="249"/>
      <c r="R243" s="249"/>
      <c r="S243" s="249"/>
      <c r="T243" s="250"/>
      <c r="AT243" s="251" t="s">
        <v>158</v>
      </c>
      <c r="AU243" s="251" t="s">
        <v>85</v>
      </c>
      <c r="AV243" s="14" t="s">
        <v>154</v>
      </c>
      <c r="AW243" s="14" t="s">
        <v>39</v>
      </c>
      <c r="AX243" s="14" t="s">
        <v>24</v>
      </c>
      <c r="AY243" s="251" t="s">
        <v>146</v>
      </c>
    </row>
    <row r="244" spans="2:65" s="1" customFormat="1" ht="22.5" customHeight="1">
      <c r="B244" s="42"/>
      <c r="C244" s="263" t="s">
        <v>448</v>
      </c>
      <c r="D244" s="263" t="s">
        <v>411</v>
      </c>
      <c r="E244" s="264" t="s">
        <v>746</v>
      </c>
      <c r="F244" s="265" t="s">
        <v>747</v>
      </c>
      <c r="G244" s="266" t="s">
        <v>152</v>
      </c>
      <c r="H244" s="267">
        <v>29</v>
      </c>
      <c r="I244" s="268"/>
      <c r="J244" s="269">
        <f>ROUND(I244*H244,2)</f>
        <v>0</v>
      </c>
      <c r="K244" s="265" t="s">
        <v>153</v>
      </c>
      <c r="L244" s="270"/>
      <c r="M244" s="271" t="s">
        <v>22</v>
      </c>
      <c r="N244" s="272" t="s">
        <v>47</v>
      </c>
      <c r="O244" s="43"/>
      <c r="P244" s="212">
        <f>O244*H244</f>
        <v>0</v>
      </c>
      <c r="Q244" s="212">
        <v>8.2100000000000006E-2</v>
      </c>
      <c r="R244" s="212">
        <f>Q244*H244</f>
        <v>2.3809</v>
      </c>
      <c r="S244" s="212">
        <v>0</v>
      </c>
      <c r="T244" s="213">
        <f>S244*H244</f>
        <v>0</v>
      </c>
      <c r="AR244" s="25" t="s">
        <v>193</v>
      </c>
      <c r="AT244" s="25" t="s">
        <v>411</v>
      </c>
      <c r="AU244" s="25" t="s">
        <v>85</v>
      </c>
      <c r="AY244" s="25" t="s">
        <v>146</v>
      </c>
      <c r="BE244" s="214">
        <f>IF(N244="základní",J244,0)</f>
        <v>0</v>
      </c>
      <c r="BF244" s="214">
        <f>IF(N244="snížená",J244,0)</f>
        <v>0</v>
      </c>
      <c r="BG244" s="214">
        <f>IF(N244="zákl. přenesená",J244,0)</f>
        <v>0</v>
      </c>
      <c r="BH244" s="214">
        <f>IF(N244="sníž. přenesená",J244,0)</f>
        <v>0</v>
      </c>
      <c r="BI244" s="214">
        <f>IF(N244="nulová",J244,0)</f>
        <v>0</v>
      </c>
      <c r="BJ244" s="25" t="s">
        <v>24</v>
      </c>
      <c r="BK244" s="214">
        <f>ROUND(I244*H244,2)</f>
        <v>0</v>
      </c>
      <c r="BL244" s="25" t="s">
        <v>154</v>
      </c>
      <c r="BM244" s="25" t="s">
        <v>1642</v>
      </c>
    </row>
    <row r="245" spans="2:65" s="13" customFormat="1" ht="13.5">
      <c r="B245" s="229"/>
      <c r="C245" s="230"/>
      <c r="D245" s="242" t="s">
        <v>158</v>
      </c>
      <c r="E245" s="252" t="s">
        <v>22</v>
      </c>
      <c r="F245" s="253" t="s">
        <v>1643</v>
      </c>
      <c r="G245" s="230"/>
      <c r="H245" s="254">
        <v>29</v>
      </c>
      <c r="I245" s="234"/>
      <c r="J245" s="230"/>
      <c r="K245" s="230"/>
      <c r="L245" s="235"/>
      <c r="M245" s="236"/>
      <c r="N245" s="237"/>
      <c r="O245" s="237"/>
      <c r="P245" s="237"/>
      <c r="Q245" s="237"/>
      <c r="R245" s="237"/>
      <c r="S245" s="237"/>
      <c r="T245" s="238"/>
      <c r="AT245" s="239" t="s">
        <v>158</v>
      </c>
      <c r="AU245" s="239" t="s">
        <v>85</v>
      </c>
      <c r="AV245" s="13" t="s">
        <v>85</v>
      </c>
      <c r="AW245" s="13" t="s">
        <v>39</v>
      </c>
      <c r="AX245" s="13" t="s">
        <v>24</v>
      </c>
      <c r="AY245" s="239" t="s">
        <v>146</v>
      </c>
    </row>
    <row r="246" spans="2:65" s="1" customFormat="1" ht="22.5" customHeight="1">
      <c r="B246" s="42"/>
      <c r="C246" s="263" t="s">
        <v>454</v>
      </c>
      <c r="D246" s="263" t="s">
        <v>411</v>
      </c>
      <c r="E246" s="264" t="s">
        <v>751</v>
      </c>
      <c r="F246" s="265" t="s">
        <v>752</v>
      </c>
      <c r="G246" s="266" t="s">
        <v>152</v>
      </c>
      <c r="H246" s="267">
        <v>99</v>
      </c>
      <c r="I246" s="268"/>
      <c r="J246" s="269">
        <f>ROUND(I246*H246,2)</f>
        <v>0</v>
      </c>
      <c r="K246" s="265" t="s">
        <v>153</v>
      </c>
      <c r="L246" s="270"/>
      <c r="M246" s="271" t="s">
        <v>22</v>
      </c>
      <c r="N246" s="272" t="s">
        <v>47</v>
      </c>
      <c r="O246" s="43"/>
      <c r="P246" s="212">
        <f>O246*H246</f>
        <v>0</v>
      </c>
      <c r="Q246" s="212">
        <v>4.8300000000000003E-2</v>
      </c>
      <c r="R246" s="212">
        <f>Q246*H246</f>
        <v>4.7816999999999998</v>
      </c>
      <c r="S246" s="212">
        <v>0</v>
      </c>
      <c r="T246" s="213">
        <f>S246*H246</f>
        <v>0</v>
      </c>
      <c r="AR246" s="25" t="s">
        <v>193</v>
      </c>
      <c r="AT246" s="25" t="s">
        <v>411</v>
      </c>
      <c r="AU246" s="25" t="s">
        <v>85</v>
      </c>
      <c r="AY246" s="25" t="s">
        <v>146</v>
      </c>
      <c r="BE246" s="214">
        <f>IF(N246="základní",J246,0)</f>
        <v>0</v>
      </c>
      <c r="BF246" s="214">
        <f>IF(N246="snížená",J246,0)</f>
        <v>0</v>
      </c>
      <c r="BG246" s="214">
        <f>IF(N246="zákl. přenesená",J246,0)</f>
        <v>0</v>
      </c>
      <c r="BH246" s="214">
        <f>IF(N246="sníž. přenesená",J246,0)</f>
        <v>0</v>
      </c>
      <c r="BI246" s="214">
        <f>IF(N246="nulová",J246,0)</f>
        <v>0</v>
      </c>
      <c r="BJ246" s="25" t="s">
        <v>24</v>
      </c>
      <c r="BK246" s="214">
        <f>ROUND(I246*H246,2)</f>
        <v>0</v>
      </c>
      <c r="BL246" s="25" t="s">
        <v>154</v>
      </c>
      <c r="BM246" s="25" t="s">
        <v>1644</v>
      </c>
    </row>
    <row r="247" spans="2:65" s="13" customFormat="1" ht="13.5">
      <c r="B247" s="229"/>
      <c r="C247" s="230"/>
      <c r="D247" s="242" t="s">
        <v>158</v>
      </c>
      <c r="E247" s="252" t="s">
        <v>22</v>
      </c>
      <c r="F247" s="253" t="s">
        <v>1645</v>
      </c>
      <c r="G247" s="230"/>
      <c r="H247" s="254">
        <v>99</v>
      </c>
      <c r="I247" s="234"/>
      <c r="J247" s="230"/>
      <c r="K247" s="230"/>
      <c r="L247" s="235"/>
      <c r="M247" s="236"/>
      <c r="N247" s="237"/>
      <c r="O247" s="237"/>
      <c r="P247" s="237"/>
      <c r="Q247" s="237"/>
      <c r="R247" s="237"/>
      <c r="S247" s="237"/>
      <c r="T247" s="238"/>
      <c r="AT247" s="239" t="s">
        <v>158</v>
      </c>
      <c r="AU247" s="239" t="s">
        <v>85</v>
      </c>
      <c r="AV247" s="13" t="s">
        <v>85</v>
      </c>
      <c r="AW247" s="13" t="s">
        <v>39</v>
      </c>
      <c r="AX247" s="13" t="s">
        <v>24</v>
      </c>
      <c r="AY247" s="239" t="s">
        <v>146</v>
      </c>
    </row>
    <row r="248" spans="2:65" s="1" customFormat="1" ht="22.5" customHeight="1">
      <c r="B248" s="42"/>
      <c r="C248" s="263" t="s">
        <v>461</v>
      </c>
      <c r="D248" s="263" t="s">
        <v>411</v>
      </c>
      <c r="E248" s="264" t="s">
        <v>1221</v>
      </c>
      <c r="F248" s="265" t="s">
        <v>1222</v>
      </c>
      <c r="G248" s="266" t="s">
        <v>152</v>
      </c>
      <c r="H248" s="267">
        <v>54</v>
      </c>
      <c r="I248" s="268"/>
      <c r="J248" s="269">
        <f>ROUND(I248*H248,2)</f>
        <v>0</v>
      </c>
      <c r="K248" s="265" t="s">
        <v>153</v>
      </c>
      <c r="L248" s="270"/>
      <c r="M248" s="271" t="s">
        <v>22</v>
      </c>
      <c r="N248" s="272" t="s">
        <v>47</v>
      </c>
      <c r="O248" s="43"/>
      <c r="P248" s="212">
        <f>O248*H248</f>
        <v>0</v>
      </c>
      <c r="Q248" s="212">
        <v>5.8500000000000003E-2</v>
      </c>
      <c r="R248" s="212">
        <f>Q248*H248</f>
        <v>3.1590000000000003</v>
      </c>
      <c r="S248" s="212">
        <v>0</v>
      </c>
      <c r="T248" s="213">
        <f>S248*H248</f>
        <v>0</v>
      </c>
      <c r="AR248" s="25" t="s">
        <v>193</v>
      </c>
      <c r="AT248" s="25" t="s">
        <v>411</v>
      </c>
      <c r="AU248" s="25" t="s">
        <v>85</v>
      </c>
      <c r="AY248" s="25" t="s">
        <v>146</v>
      </c>
      <c r="BE248" s="214">
        <f>IF(N248="základní",J248,0)</f>
        <v>0</v>
      </c>
      <c r="BF248" s="214">
        <f>IF(N248="snížená",J248,0)</f>
        <v>0</v>
      </c>
      <c r="BG248" s="214">
        <f>IF(N248="zákl. přenesená",J248,0)</f>
        <v>0</v>
      </c>
      <c r="BH248" s="214">
        <f>IF(N248="sníž. přenesená",J248,0)</f>
        <v>0</v>
      </c>
      <c r="BI248" s="214">
        <f>IF(N248="nulová",J248,0)</f>
        <v>0</v>
      </c>
      <c r="BJ248" s="25" t="s">
        <v>24</v>
      </c>
      <c r="BK248" s="214">
        <f>ROUND(I248*H248,2)</f>
        <v>0</v>
      </c>
      <c r="BL248" s="25" t="s">
        <v>154</v>
      </c>
      <c r="BM248" s="25" t="s">
        <v>1646</v>
      </c>
    </row>
    <row r="249" spans="2:65" s="13" customFormat="1" ht="13.5">
      <c r="B249" s="229"/>
      <c r="C249" s="230"/>
      <c r="D249" s="242" t="s">
        <v>158</v>
      </c>
      <c r="E249" s="252" t="s">
        <v>22</v>
      </c>
      <c r="F249" s="253" t="s">
        <v>1647</v>
      </c>
      <c r="G249" s="230"/>
      <c r="H249" s="254">
        <v>54</v>
      </c>
      <c r="I249" s="234"/>
      <c r="J249" s="230"/>
      <c r="K249" s="230"/>
      <c r="L249" s="235"/>
      <c r="M249" s="236"/>
      <c r="N249" s="237"/>
      <c r="O249" s="237"/>
      <c r="P249" s="237"/>
      <c r="Q249" s="237"/>
      <c r="R249" s="237"/>
      <c r="S249" s="237"/>
      <c r="T249" s="238"/>
      <c r="AT249" s="239" t="s">
        <v>158</v>
      </c>
      <c r="AU249" s="239" t="s">
        <v>85</v>
      </c>
      <c r="AV249" s="13" t="s">
        <v>85</v>
      </c>
      <c r="AW249" s="13" t="s">
        <v>39</v>
      </c>
      <c r="AX249" s="13" t="s">
        <v>24</v>
      </c>
      <c r="AY249" s="239" t="s">
        <v>146</v>
      </c>
    </row>
    <row r="250" spans="2:65" s="1" customFormat="1" ht="44.25" customHeight="1">
      <c r="B250" s="42"/>
      <c r="C250" s="203" t="s">
        <v>468</v>
      </c>
      <c r="D250" s="203" t="s">
        <v>149</v>
      </c>
      <c r="E250" s="204" t="s">
        <v>761</v>
      </c>
      <c r="F250" s="205" t="s">
        <v>762</v>
      </c>
      <c r="G250" s="206" t="s">
        <v>527</v>
      </c>
      <c r="H250" s="207">
        <v>91</v>
      </c>
      <c r="I250" s="208"/>
      <c r="J250" s="209">
        <f>ROUND(I250*H250,2)</f>
        <v>0</v>
      </c>
      <c r="K250" s="205" t="s">
        <v>153</v>
      </c>
      <c r="L250" s="62"/>
      <c r="M250" s="210" t="s">
        <v>22</v>
      </c>
      <c r="N250" s="211" t="s">
        <v>47</v>
      </c>
      <c r="O250" s="43"/>
      <c r="P250" s="212">
        <f>O250*H250</f>
        <v>0</v>
      </c>
      <c r="Q250" s="212">
        <v>0.12949959999999999</v>
      </c>
      <c r="R250" s="212">
        <f>Q250*H250</f>
        <v>11.784463599999999</v>
      </c>
      <c r="S250" s="212">
        <v>0</v>
      </c>
      <c r="T250" s="213">
        <f>S250*H250</f>
        <v>0</v>
      </c>
      <c r="AR250" s="25" t="s">
        <v>154</v>
      </c>
      <c r="AT250" s="25" t="s">
        <v>149</v>
      </c>
      <c r="AU250" s="25" t="s">
        <v>85</v>
      </c>
      <c r="AY250" s="25" t="s">
        <v>146</v>
      </c>
      <c r="BE250" s="214">
        <f>IF(N250="základní",J250,0)</f>
        <v>0</v>
      </c>
      <c r="BF250" s="214">
        <f>IF(N250="snížená",J250,0)</f>
        <v>0</v>
      </c>
      <c r="BG250" s="214">
        <f>IF(N250="zákl. přenesená",J250,0)</f>
        <v>0</v>
      </c>
      <c r="BH250" s="214">
        <f>IF(N250="sníž. přenesená",J250,0)</f>
        <v>0</v>
      </c>
      <c r="BI250" s="214">
        <f>IF(N250="nulová",J250,0)</f>
        <v>0</v>
      </c>
      <c r="BJ250" s="25" t="s">
        <v>24</v>
      </c>
      <c r="BK250" s="214">
        <f>ROUND(I250*H250,2)</f>
        <v>0</v>
      </c>
      <c r="BL250" s="25" t="s">
        <v>154</v>
      </c>
      <c r="BM250" s="25" t="s">
        <v>1648</v>
      </c>
    </row>
    <row r="251" spans="2:65" s="1" customFormat="1" ht="94.5">
      <c r="B251" s="42"/>
      <c r="C251" s="64"/>
      <c r="D251" s="215" t="s">
        <v>156</v>
      </c>
      <c r="E251" s="64"/>
      <c r="F251" s="216" t="s">
        <v>764</v>
      </c>
      <c r="G251" s="64"/>
      <c r="H251" s="64"/>
      <c r="I251" s="173"/>
      <c r="J251" s="64"/>
      <c r="K251" s="64"/>
      <c r="L251" s="62"/>
      <c r="M251" s="217"/>
      <c r="N251" s="43"/>
      <c r="O251" s="43"/>
      <c r="P251" s="43"/>
      <c r="Q251" s="43"/>
      <c r="R251" s="43"/>
      <c r="S251" s="43"/>
      <c r="T251" s="79"/>
      <c r="AT251" s="25" t="s">
        <v>156</v>
      </c>
      <c r="AU251" s="25" t="s">
        <v>85</v>
      </c>
    </row>
    <row r="252" spans="2:65" s="12" customFormat="1" ht="13.5">
      <c r="B252" s="218"/>
      <c r="C252" s="219"/>
      <c r="D252" s="215" t="s">
        <v>158</v>
      </c>
      <c r="E252" s="220" t="s">
        <v>22</v>
      </c>
      <c r="F252" s="221" t="s">
        <v>491</v>
      </c>
      <c r="G252" s="219"/>
      <c r="H252" s="222" t="s">
        <v>22</v>
      </c>
      <c r="I252" s="223"/>
      <c r="J252" s="219"/>
      <c r="K252" s="219"/>
      <c r="L252" s="224"/>
      <c r="M252" s="225"/>
      <c r="N252" s="226"/>
      <c r="O252" s="226"/>
      <c r="P252" s="226"/>
      <c r="Q252" s="226"/>
      <c r="R252" s="226"/>
      <c r="S252" s="226"/>
      <c r="T252" s="227"/>
      <c r="AT252" s="228" t="s">
        <v>158</v>
      </c>
      <c r="AU252" s="228" t="s">
        <v>85</v>
      </c>
      <c r="AV252" s="12" t="s">
        <v>24</v>
      </c>
      <c r="AW252" s="12" t="s">
        <v>39</v>
      </c>
      <c r="AX252" s="12" t="s">
        <v>76</v>
      </c>
      <c r="AY252" s="228" t="s">
        <v>146</v>
      </c>
    </row>
    <row r="253" spans="2:65" s="13" customFormat="1" ht="13.5">
      <c r="B253" s="229"/>
      <c r="C253" s="230"/>
      <c r="D253" s="242" t="s">
        <v>158</v>
      </c>
      <c r="E253" s="252" t="s">
        <v>22</v>
      </c>
      <c r="F253" s="253" t="s">
        <v>1649</v>
      </c>
      <c r="G253" s="230"/>
      <c r="H253" s="254">
        <v>91</v>
      </c>
      <c r="I253" s="234"/>
      <c r="J253" s="230"/>
      <c r="K253" s="230"/>
      <c r="L253" s="235"/>
      <c r="M253" s="236"/>
      <c r="N253" s="237"/>
      <c r="O253" s="237"/>
      <c r="P253" s="237"/>
      <c r="Q253" s="237"/>
      <c r="R253" s="237"/>
      <c r="S253" s="237"/>
      <c r="T253" s="238"/>
      <c r="AT253" s="239" t="s">
        <v>158</v>
      </c>
      <c r="AU253" s="239" t="s">
        <v>85</v>
      </c>
      <c r="AV253" s="13" t="s">
        <v>85</v>
      </c>
      <c r="AW253" s="13" t="s">
        <v>39</v>
      </c>
      <c r="AX253" s="13" t="s">
        <v>24</v>
      </c>
      <c r="AY253" s="239" t="s">
        <v>146</v>
      </c>
    </row>
    <row r="254" spans="2:65" s="1" customFormat="1" ht="22.5" customHeight="1">
      <c r="B254" s="42"/>
      <c r="C254" s="263" t="s">
        <v>473</v>
      </c>
      <c r="D254" s="263" t="s">
        <v>411</v>
      </c>
      <c r="E254" s="264" t="s">
        <v>767</v>
      </c>
      <c r="F254" s="265" t="s">
        <v>768</v>
      </c>
      <c r="G254" s="266" t="s">
        <v>152</v>
      </c>
      <c r="H254" s="267">
        <v>91</v>
      </c>
      <c r="I254" s="268"/>
      <c r="J254" s="269">
        <f>ROUND(I254*H254,2)</f>
        <v>0</v>
      </c>
      <c r="K254" s="265" t="s">
        <v>153</v>
      </c>
      <c r="L254" s="270"/>
      <c r="M254" s="271" t="s">
        <v>22</v>
      </c>
      <c r="N254" s="272" t="s">
        <v>47</v>
      </c>
      <c r="O254" s="43"/>
      <c r="P254" s="212">
        <f>O254*H254</f>
        <v>0</v>
      </c>
      <c r="Q254" s="212">
        <v>3.5999999999999997E-2</v>
      </c>
      <c r="R254" s="212">
        <f>Q254*H254</f>
        <v>3.2759999999999998</v>
      </c>
      <c r="S254" s="212">
        <v>0</v>
      </c>
      <c r="T254" s="213">
        <f>S254*H254</f>
        <v>0</v>
      </c>
      <c r="AR254" s="25" t="s">
        <v>193</v>
      </c>
      <c r="AT254" s="25" t="s">
        <v>411</v>
      </c>
      <c r="AU254" s="25" t="s">
        <v>85</v>
      </c>
      <c r="AY254" s="25" t="s">
        <v>146</v>
      </c>
      <c r="BE254" s="214">
        <f>IF(N254="základní",J254,0)</f>
        <v>0</v>
      </c>
      <c r="BF254" s="214">
        <f>IF(N254="snížená",J254,0)</f>
        <v>0</v>
      </c>
      <c r="BG254" s="214">
        <f>IF(N254="zákl. přenesená",J254,0)</f>
        <v>0</v>
      </c>
      <c r="BH254" s="214">
        <f>IF(N254="sníž. přenesená",J254,0)</f>
        <v>0</v>
      </c>
      <c r="BI254" s="214">
        <f>IF(N254="nulová",J254,0)</f>
        <v>0</v>
      </c>
      <c r="BJ254" s="25" t="s">
        <v>24</v>
      </c>
      <c r="BK254" s="214">
        <f>ROUND(I254*H254,2)</f>
        <v>0</v>
      </c>
      <c r="BL254" s="25" t="s">
        <v>154</v>
      </c>
      <c r="BM254" s="25" t="s">
        <v>1650</v>
      </c>
    </row>
    <row r="255" spans="2:65" s="13" customFormat="1" ht="13.5">
      <c r="B255" s="229"/>
      <c r="C255" s="230"/>
      <c r="D255" s="242" t="s">
        <v>158</v>
      </c>
      <c r="E255" s="252" t="s">
        <v>22</v>
      </c>
      <c r="F255" s="253" t="s">
        <v>1651</v>
      </c>
      <c r="G255" s="230"/>
      <c r="H255" s="254">
        <v>91</v>
      </c>
      <c r="I255" s="234"/>
      <c r="J255" s="230"/>
      <c r="K255" s="230"/>
      <c r="L255" s="235"/>
      <c r="M255" s="236"/>
      <c r="N255" s="237"/>
      <c r="O255" s="237"/>
      <c r="P255" s="237"/>
      <c r="Q255" s="237"/>
      <c r="R255" s="237"/>
      <c r="S255" s="237"/>
      <c r="T255" s="238"/>
      <c r="AT255" s="239" t="s">
        <v>158</v>
      </c>
      <c r="AU255" s="239" t="s">
        <v>85</v>
      </c>
      <c r="AV255" s="13" t="s">
        <v>85</v>
      </c>
      <c r="AW255" s="13" t="s">
        <v>39</v>
      </c>
      <c r="AX255" s="13" t="s">
        <v>24</v>
      </c>
      <c r="AY255" s="239" t="s">
        <v>146</v>
      </c>
    </row>
    <row r="256" spans="2:65" s="1" customFormat="1" ht="31.5" customHeight="1">
      <c r="B256" s="42"/>
      <c r="C256" s="203" t="s">
        <v>480</v>
      </c>
      <c r="D256" s="203" t="s">
        <v>149</v>
      </c>
      <c r="E256" s="204" t="s">
        <v>808</v>
      </c>
      <c r="F256" s="205" t="s">
        <v>809</v>
      </c>
      <c r="G256" s="206" t="s">
        <v>268</v>
      </c>
      <c r="H256" s="207">
        <v>9.6189999999999998</v>
      </c>
      <c r="I256" s="208"/>
      <c r="J256" s="209">
        <f>ROUND(I256*H256,2)</f>
        <v>0</v>
      </c>
      <c r="K256" s="205" t="s">
        <v>153</v>
      </c>
      <c r="L256" s="62"/>
      <c r="M256" s="210" t="s">
        <v>22</v>
      </c>
      <c r="N256" s="211" t="s">
        <v>47</v>
      </c>
      <c r="O256" s="43"/>
      <c r="P256" s="212">
        <f>O256*H256</f>
        <v>0</v>
      </c>
      <c r="Q256" s="212">
        <v>2.2563399999999998</v>
      </c>
      <c r="R256" s="212">
        <f>Q256*H256</f>
        <v>21.703734459999996</v>
      </c>
      <c r="S256" s="212">
        <v>0</v>
      </c>
      <c r="T256" s="213">
        <f>S256*H256</f>
        <v>0</v>
      </c>
      <c r="AR256" s="25" t="s">
        <v>154</v>
      </c>
      <c r="AT256" s="25" t="s">
        <v>149</v>
      </c>
      <c r="AU256" s="25" t="s">
        <v>85</v>
      </c>
      <c r="AY256" s="25" t="s">
        <v>146</v>
      </c>
      <c r="BE256" s="214">
        <f>IF(N256="základní",J256,0)</f>
        <v>0</v>
      </c>
      <c r="BF256" s="214">
        <f>IF(N256="snížená",J256,0)</f>
        <v>0</v>
      </c>
      <c r="BG256" s="214">
        <f>IF(N256="zákl. přenesená",J256,0)</f>
        <v>0</v>
      </c>
      <c r="BH256" s="214">
        <f>IF(N256="sníž. přenesená",J256,0)</f>
        <v>0</v>
      </c>
      <c r="BI256" s="214">
        <f>IF(N256="nulová",J256,0)</f>
        <v>0</v>
      </c>
      <c r="BJ256" s="25" t="s">
        <v>24</v>
      </c>
      <c r="BK256" s="214">
        <f>ROUND(I256*H256,2)</f>
        <v>0</v>
      </c>
      <c r="BL256" s="25" t="s">
        <v>154</v>
      </c>
      <c r="BM256" s="25" t="s">
        <v>1652</v>
      </c>
    </row>
    <row r="257" spans="2:65" s="12" customFormat="1" ht="13.5">
      <c r="B257" s="218"/>
      <c r="C257" s="219"/>
      <c r="D257" s="215" t="s">
        <v>158</v>
      </c>
      <c r="E257" s="220" t="s">
        <v>22</v>
      </c>
      <c r="F257" s="221" t="s">
        <v>811</v>
      </c>
      <c r="G257" s="219"/>
      <c r="H257" s="222" t="s">
        <v>22</v>
      </c>
      <c r="I257" s="223"/>
      <c r="J257" s="219"/>
      <c r="K257" s="219"/>
      <c r="L257" s="224"/>
      <c r="M257" s="225"/>
      <c r="N257" s="226"/>
      <c r="O257" s="226"/>
      <c r="P257" s="226"/>
      <c r="Q257" s="226"/>
      <c r="R257" s="226"/>
      <c r="S257" s="226"/>
      <c r="T257" s="227"/>
      <c r="AT257" s="228" t="s">
        <v>158</v>
      </c>
      <c r="AU257" s="228" t="s">
        <v>85</v>
      </c>
      <c r="AV257" s="12" t="s">
        <v>24</v>
      </c>
      <c r="AW257" s="12" t="s">
        <v>39</v>
      </c>
      <c r="AX257" s="12" t="s">
        <v>76</v>
      </c>
      <c r="AY257" s="228" t="s">
        <v>146</v>
      </c>
    </row>
    <row r="258" spans="2:65" s="12" customFormat="1" ht="13.5">
      <c r="B258" s="218"/>
      <c r="C258" s="219"/>
      <c r="D258" s="215" t="s">
        <v>158</v>
      </c>
      <c r="E258" s="220" t="s">
        <v>22</v>
      </c>
      <c r="F258" s="221" t="s">
        <v>405</v>
      </c>
      <c r="G258" s="219"/>
      <c r="H258" s="222" t="s">
        <v>22</v>
      </c>
      <c r="I258" s="223"/>
      <c r="J258" s="219"/>
      <c r="K258" s="219"/>
      <c r="L258" s="224"/>
      <c r="M258" s="225"/>
      <c r="N258" s="226"/>
      <c r="O258" s="226"/>
      <c r="P258" s="226"/>
      <c r="Q258" s="226"/>
      <c r="R258" s="226"/>
      <c r="S258" s="226"/>
      <c r="T258" s="227"/>
      <c r="AT258" s="228" t="s">
        <v>158</v>
      </c>
      <c r="AU258" s="228" t="s">
        <v>85</v>
      </c>
      <c r="AV258" s="12" t="s">
        <v>24</v>
      </c>
      <c r="AW258" s="12" t="s">
        <v>39</v>
      </c>
      <c r="AX258" s="12" t="s">
        <v>76</v>
      </c>
      <c r="AY258" s="228" t="s">
        <v>146</v>
      </c>
    </row>
    <row r="259" spans="2:65" s="13" customFormat="1" ht="13.5">
      <c r="B259" s="229"/>
      <c r="C259" s="230"/>
      <c r="D259" s="215" t="s">
        <v>158</v>
      </c>
      <c r="E259" s="231" t="s">
        <v>22</v>
      </c>
      <c r="F259" s="232" t="s">
        <v>1653</v>
      </c>
      <c r="G259" s="230"/>
      <c r="H259" s="233">
        <v>26.22</v>
      </c>
      <c r="I259" s="234"/>
      <c r="J259" s="230"/>
      <c r="K259" s="230"/>
      <c r="L259" s="235"/>
      <c r="M259" s="236"/>
      <c r="N259" s="237"/>
      <c r="O259" s="237"/>
      <c r="P259" s="237"/>
      <c r="Q259" s="237"/>
      <c r="R259" s="237"/>
      <c r="S259" s="237"/>
      <c r="T259" s="238"/>
      <c r="AT259" s="239" t="s">
        <v>158</v>
      </c>
      <c r="AU259" s="239" t="s">
        <v>85</v>
      </c>
      <c r="AV259" s="13" t="s">
        <v>85</v>
      </c>
      <c r="AW259" s="13" t="s">
        <v>39</v>
      </c>
      <c r="AX259" s="13" t="s">
        <v>76</v>
      </c>
      <c r="AY259" s="239" t="s">
        <v>146</v>
      </c>
    </row>
    <row r="260" spans="2:65" s="12" customFormat="1" ht="13.5">
      <c r="B260" s="218"/>
      <c r="C260" s="219"/>
      <c r="D260" s="215" t="s">
        <v>158</v>
      </c>
      <c r="E260" s="220" t="s">
        <v>22</v>
      </c>
      <c r="F260" s="221" t="s">
        <v>1227</v>
      </c>
      <c r="G260" s="219"/>
      <c r="H260" s="222" t="s">
        <v>22</v>
      </c>
      <c r="I260" s="223"/>
      <c r="J260" s="219"/>
      <c r="K260" s="219"/>
      <c r="L260" s="224"/>
      <c r="M260" s="225"/>
      <c r="N260" s="226"/>
      <c r="O260" s="226"/>
      <c r="P260" s="226"/>
      <c r="Q260" s="226"/>
      <c r="R260" s="226"/>
      <c r="S260" s="226"/>
      <c r="T260" s="227"/>
      <c r="AT260" s="228" t="s">
        <v>158</v>
      </c>
      <c r="AU260" s="228" t="s">
        <v>85</v>
      </c>
      <c r="AV260" s="12" t="s">
        <v>24</v>
      </c>
      <c r="AW260" s="12" t="s">
        <v>39</v>
      </c>
      <c r="AX260" s="12" t="s">
        <v>76</v>
      </c>
      <c r="AY260" s="228" t="s">
        <v>146</v>
      </c>
    </row>
    <row r="261" spans="2:65" s="12" customFormat="1" ht="13.5">
      <c r="B261" s="218"/>
      <c r="C261" s="219"/>
      <c r="D261" s="215" t="s">
        <v>158</v>
      </c>
      <c r="E261" s="220" t="s">
        <v>22</v>
      </c>
      <c r="F261" s="221" t="s">
        <v>1228</v>
      </c>
      <c r="G261" s="219"/>
      <c r="H261" s="222" t="s">
        <v>22</v>
      </c>
      <c r="I261" s="223"/>
      <c r="J261" s="219"/>
      <c r="K261" s="219"/>
      <c r="L261" s="224"/>
      <c r="M261" s="225"/>
      <c r="N261" s="226"/>
      <c r="O261" s="226"/>
      <c r="P261" s="226"/>
      <c r="Q261" s="226"/>
      <c r="R261" s="226"/>
      <c r="S261" s="226"/>
      <c r="T261" s="227"/>
      <c r="AT261" s="228" t="s">
        <v>158</v>
      </c>
      <c r="AU261" s="228" t="s">
        <v>85</v>
      </c>
      <c r="AV261" s="12" t="s">
        <v>24</v>
      </c>
      <c r="AW261" s="12" t="s">
        <v>39</v>
      </c>
      <c r="AX261" s="12" t="s">
        <v>76</v>
      </c>
      <c r="AY261" s="228" t="s">
        <v>146</v>
      </c>
    </row>
    <row r="262" spans="2:65" s="13" customFormat="1" ht="13.5">
      <c r="B262" s="229"/>
      <c r="C262" s="230"/>
      <c r="D262" s="215" t="s">
        <v>158</v>
      </c>
      <c r="E262" s="231" t="s">
        <v>22</v>
      </c>
      <c r="F262" s="232" t="s">
        <v>1654</v>
      </c>
      <c r="G262" s="230"/>
      <c r="H262" s="233">
        <v>-11.505000000000001</v>
      </c>
      <c r="I262" s="234"/>
      <c r="J262" s="230"/>
      <c r="K262" s="230"/>
      <c r="L262" s="235"/>
      <c r="M262" s="236"/>
      <c r="N262" s="237"/>
      <c r="O262" s="237"/>
      <c r="P262" s="237"/>
      <c r="Q262" s="237"/>
      <c r="R262" s="237"/>
      <c r="S262" s="237"/>
      <c r="T262" s="238"/>
      <c r="AT262" s="239" t="s">
        <v>158</v>
      </c>
      <c r="AU262" s="239" t="s">
        <v>85</v>
      </c>
      <c r="AV262" s="13" t="s">
        <v>85</v>
      </c>
      <c r="AW262" s="13" t="s">
        <v>39</v>
      </c>
      <c r="AX262" s="13" t="s">
        <v>76</v>
      </c>
      <c r="AY262" s="239" t="s">
        <v>146</v>
      </c>
    </row>
    <row r="263" spans="2:65" s="12" customFormat="1" ht="13.5">
      <c r="B263" s="218"/>
      <c r="C263" s="219"/>
      <c r="D263" s="215" t="s">
        <v>158</v>
      </c>
      <c r="E263" s="220" t="s">
        <v>22</v>
      </c>
      <c r="F263" s="221" t="s">
        <v>1230</v>
      </c>
      <c r="G263" s="219"/>
      <c r="H263" s="222" t="s">
        <v>22</v>
      </c>
      <c r="I263" s="223"/>
      <c r="J263" s="219"/>
      <c r="K263" s="219"/>
      <c r="L263" s="224"/>
      <c r="M263" s="225"/>
      <c r="N263" s="226"/>
      <c r="O263" s="226"/>
      <c r="P263" s="226"/>
      <c r="Q263" s="226"/>
      <c r="R263" s="226"/>
      <c r="S263" s="226"/>
      <c r="T263" s="227"/>
      <c r="AT263" s="228" t="s">
        <v>158</v>
      </c>
      <c r="AU263" s="228" t="s">
        <v>85</v>
      </c>
      <c r="AV263" s="12" t="s">
        <v>24</v>
      </c>
      <c r="AW263" s="12" t="s">
        <v>39</v>
      </c>
      <c r="AX263" s="12" t="s">
        <v>76</v>
      </c>
      <c r="AY263" s="228" t="s">
        <v>146</v>
      </c>
    </row>
    <row r="264" spans="2:65" s="13" customFormat="1" ht="13.5">
      <c r="B264" s="229"/>
      <c r="C264" s="230"/>
      <c r="D264" s="215" t="s">
        <v>158</v>
      </c>
      <c r="E264" s="231" t="s">
        <v>22</v>
      </c>
      <c r="F264" s="232" t="s">
        <v>1655</v>
      </c>
      <c r="G264" s="230"/>
      <c r="H264" s="233">
        <v>-5.0960000000000001</v>
      </c>
      <c r="I264" s="234"/>
      <c r="J264" s="230"/>
      <c r="K264" s="230"/>
      <c r="L264" s="235"/>
      <c r="M264" s="236"/>
      <c r="N264" s="237"/>
      <c r="O264" s="237"/>
      <c r="P264" s="237"/>
      <c r="Q264" s="237"/>
      <c r="R264" s="237"/>
      <c r="S264" s="237"/>
      <c r="T264" s="238"/>
      <c r="AT264" s="239" t="s">
        <v>158</v>
      </c>
      <c r="AU264" s="239" t="s">
        <v>85</v>
      </c>
      <c r="AV264" s="13" t="s">
        <v>85</v>
      </c>
      <c r="AW264" s="13" t="s">
        <v>39</v>
      </c>
      <c r="AX264" s="13" t="s">
        <v>76</v>
      </c>
      <c r="AY264" s="239" t="s">
        <v>146</v>
      </c>
    </row>
    <row r="265" spans="2:65" s="12" customFormat="1" ht="13.5">
      <c r="B265" s="218"/>
      <c r="C265" s="219"/>
      <c r="D265" s="215" t="s">
        <v>158</v>
      </c>
      <c r="E265" s="220" t="s">
        <v>22</v>
      </c>
      <c r="F265" s="221" t="s">
        <v>1227</v>
      </c>
      <c r="G265" s="219"/>
      <c r="H265" s="222" t="s">
        <v>22</v>
      </c>
      <c r="I265" s="223"/>
      <c r="J265" s="219"/>
      <c r="K265" s="219"/>
      <c r="L265" s="224"/>
      <c r="M265" s="225"/>
      <c r="N265" s="226"/>
      <c r="O265" s="226"/>
      <c r="P265" s="226"/>
      <c r="Q265" s="226"/>
      <c r="R265" s="226"/>
      <c r="S265" s="226"/>
      <c r="T265" s="227"/>
      <c r="AT265" s="228" t="s">
        <v>158</v>
      </c>
      <c r="AU265" s="228" t="s">
        <v>85</v>
      </c>
      <c r="AV265" s="12" t="s">
        <v>24</v>
      </c>
      <c r="AW265" s="12" t="s">
        <v>39</v>
      </c>
      <c r="AX265" s="12" t="s">
        <v>76</v>
      </c>
      <c r="AY265" s="228" t="s">
        <v>146</v>
      </c>
    </row>
    <row r="266" spans="2:65" s="14" customFormat="1" ht="13.5">
      <c r="B266" s="240"/>
      <c r="C266" s="241"/>
      <c r="D266" s="242" t="s">
        <v>158</v>
      </c>
      <c r="E266" s="243" t="s">
        <v>22</v>
      </c>
      <c r="F266" s="244" t="s">
        <v>162</v>
      </c>
      <c r="G266" s="241"/>
      <c r="H266" s="245">
        <v>9.6189999999999998</v>
      </c>
      <c r="I266" s="246"/>
      <c r="J266" s="241"/>
      <c r="K266" s="241"/>
      <c r="L266" s="247"/>
      <c r="M266" s="248"/>
      <c r="N266" s="249"/>
      <c r="O266" s="249"/>
      <c r="P266" s="249"/>
      <c r="Q266" s="249"/>
      <c r="R266" s="249"/>
      <c r="S266" s="249"/>
      <c r="T266" s="250"/>
      <c r="AT266" s="251" t="s">
        <v>158</v>
      </c>
      <c r="AU266" s="251" t="s">
        <v>85</v>
      </c>
      <c r="AV266" s="14" t="s">
        <v>154</v>
      </c>
      <c r="AW266" s="14" t="s">
        <v>39</v>
      </c>
      <c r="AX266" s="14" t="s">
        <v>24</v>
      </c>
      <c r="AY266" s="251" t="s">
        <v>146</v>
      </c>
    </row>
    <row r="267" spans="2:65" s="1" customFormat="1" ht="22.5" customHeight="1">
      <c r="B267" s="42"/>
      <c r="C267" s="203" t="s">
        <v>486</v>
      </c>
      <c r="D267" s="203" t="s">
        <v>149</v>
      </c>
      <c r="E267" s="204" t="s">
        <v>823</v>
      </c>
      <c r="F267" s="205" t="s">
        <v>824</v>
      </c>
      <c r="G267" s="206" t="s">
        <v>244</v>
      </c>
      <c r="H267" s="207">
        <v>177.6</v>
      </c>
      <c r="I267" s="208"/>
      <c r="J267" s="209">
        <f>ROUND(I267*H267,2)</f>
        <v>0</v>
      </c>
      <c r="K267" s="205" t="s">
        <v>153</v>
      </c>
      <c r="L267" s="62"/>
      <c r="M267" s="210" t="s">
        <v>22</v>
      </c>
      <c r="N267" s="211" t="s">
        <v>47</v>
      </c>
      <c r="O267" s="43"/>
      <c r="P267" s="212">
        <f>O267*H267</f>
        <v>0</v>
      </c>
      <c r="Q267" s="212">
        <v>3.5750000000000002E-4</v>
      </c>
      <c r="R267" s="212">
        <f>Q267*H267</f>
        <v>6.3492000000000007E-2</v>
      </c>
      <c r="S267" s="212">
        <v>0</v>
      </c>
      <c r="T267" s="213">
        <f>S267*H267</f>
        <v>0</v>
      </c>
      <c r="AR267" s="25" t="s">
        <v>154</v>
      </c>
      <c r="AT267" s="25" t="s">
        <v>149</v>
      </c>
      <c r="AU267" s="25" t="s">
        <v>85</v>
      </c>
      <c r="AY267" s="25" t="s">
        <v>146</v>
      </c>
      <c r="BE267" s="214">
        <f>IF(N267="základní",J267,0)</f>
        <v>0</v>
      </c>
      <c r="BF267" s="214">
        <f>IF(N267="snížená",J267,0)</f>
        <v>0</v>
      </c>
      <c r="BG267" s="214">
        <f>IF(N267="zákl. přenesená",J267,0)</f>
        <v>0</v>
      </c>
      <c r="BH267" s="214">
        <f>IF(N267="sníž. přenesená",J267,0)</f>
        <v>0</v>
      </c>
      <c r="BI267" s="214">
        <f>IF(N267="nulová",J267,0)</f>
        <v>0</v>
      </c>
      <c r="BJ267" s="25" t="s">
        <v>24</v>
      </c>
      <c r="BK267" s="214">
        <f>ROUND(I267*H267,2)</f>
        <v>0</v>
      </c>
      <c r="BL267" s="25" t="s">
        <v>154</v>
      </c>
      <c r="BM267" s="25" t="s">
        <v>1656</v>
      </c>
    </row>
    <row r="268" spans="2:65" s="1" customFormat="1" ht="27">
      <c r="B268" s="42"/>
      <c r="C268" s="64"/>
      <c r="D268" s="215" t="s">
        <v>156</v>
      </c>
      <c r="E268" s="64"/>
      <c r="F268" s="216" t="s">
        <v>826</v>
      </c>
      <c r="G268" s="64"/>
      <c r="H268" s="64"/>
      <c r="I268" s="173"/>
      <c r="J268" s="64"/>
      <c r="K268" s="64"/>
      <c r="L268" s="62"/>
      <c r="M268" s="217"/>
      <c r="N268" s="43"/>
      <c r="O268" s="43"/>
      <c r="P268" s="43"/>
      <c r="Q268" s="43"/>
      <c r="R268" s="43"/>
      <c r="S268" s="43"/>
      <c r="T268" s="79"/>
      <c r="AT268" s="25" t="s">
        <v>156</v>
      </c>
      <c r="AU268" s="25" t="s">
        <v>85</v>
      </c>
    </row>
    <row r="269" spans="2:65" s="12" customFormat="1" ht="13.5">
      <c r="B269" s="218"/>
      <c r="C269" s="219"/>
      <c r="D269" s="215" t="s">
        <v>158</v>
      </c>
      <c r="E269" s="220" t="s">
        <v>22</v>
      </c>
      <c r="F269" s="221" t="s">
        <v>491</v>
      </c>
      <c r="G269" s="219"/>
      <c r="H269" s="222" t="s">
        <v>22</v>
      </c>
      <c r="I269" s="223"/>
      <c r="J269" s="219"/>
      <c r="K269" s="219"/>
      <c r="L269" s="224"/>
      <c r="M269" s="225"/>
      <c r="N269" s="226"/>
      <c r="O269" s="226"/>
      <c r="P269" s="226"/>
      <c r="Q269" s="226"/>
      <c r="R269" s="226"/>
      <c r="S269" s="226"/>
      <c r="T269" s="227"/>
      <c r="AT269" s="228" t="s">
        <v>158</v>
      </c>
      <c r="AU269" s="228" t="s">
        <v>85</v>
      </c>
      <c r="AV269" s="12" t="s">
        <v>24</v>
      </c>
      <c r="AW269" s="12" t="s">
        <v>39</v>
      </c>
      <c r="AX269" s="12" t="s">
        <v>76</v>
      </c>
      <c r="AY269" s="228" t="s">
        <v>146</v>
      </c>
    </row>
    <row r="270" spans="2:65" s="12" customFormat="1" ht="13.5">
      <c r="B270" s="218"/>
      <c r="C270" s="219"/>
      <c r="D270" s="215" t="s">
        <v>158</v>
      </c>
      <c r="E270" s="220" t="s">
        <v>22</v>
      </c>
      <c r="F270" s="221" t="s">
        <v>1616</v>
      </c>
      <c r="G270" s="219"/>
      <c r="H270" s="222" t="s">
        <v>22</v>
      </c>
      <c r="I270" s="223"/>
      <c r="J270" s="219"/>
      <c r="K270" s="219"/>
      <c r="L270" s="224"/>
      <c r="M270" s="225"/>
      <c r="N270" s="226"/>
      <c r="O270" s="226"/>
      <c r="P270" s="226"/>
      <c r="Q270" s="226"/>
      <c r="R270" s="226"/>
      <c r="S270" s="226"/>
      <c r="T270" s="227"/>
      <c r="AT270" s="228" t="s">
        <v>158</v>
      </c>
      <c r="AU270" s="228" t="s">
        <v>85</v>
      </c>
      <c r="AV270" s="12" t="s">
        <v>24</v>
      </c>
      <c r="AW270" s="12" t="s">
        <v>39</v>
      </c>
      <c r="AX270" s="12" t="s">
        <v>76</v>
      </c>
      <c r="AY270" s="228" t="s">
        <v>146</v>
      </c>
    </row>
    <row r="271" spans="2:65" s="12" customFormat="1" ht="13.5">
      <c r="B271" s="218"/>
      <c r="C271" s="219"/>
      <c r="D271" s="215" t="s">
        <v>158</v>
      </c>
      <c r="E271" s="220" t="s">
        <v>22</v>
      </c>
      <c r="F271" s="221" t="s">
        <v>1617</v>
      </c>
      <c r="G271" s="219"/>
      <c r="H271" s="222" t="s">
        <v>22</v>
      </c>
      <c r="I271" s="223"/>
      <c r="J271" s="219"/>
      <c r="K271" s="219"/>
      <c r="L271" s="224"/>
      <c r="M271" s="225"/>
      <c r="N271" s="226"/>
      <c r="O271" s="226"/>
      <c r="P271" s="226"/>
      <c r="Q271" s="226"/>
      <c r="R271" s="226"/>
      <c r="S271" s="226"/>
      <c r="T271" s="227"/>
      <c r="AT271" s="228" t="s">
        <v>158</v>
      </c>
      <c r="AU271" s="228" t="s">
        <v>85</v>
      </c>
      <c r="AV271" s="12" t="s">
        <v>24</v>
      </c>
      <c r="AW271" s="12" t="s">
        <v>39</v>
      </c>
      <c r="AX271" s="12" t="s">
        <v>76</v>
      </c>
      <c r="AY271" s="228" t="s">
        <v>146</v>
      </c>
    </row>
    <row r="272" spans="2:65" s="13" customFormat="1" ht="13.5">
      <c r="B272" s="229"/>
      <c r="C272" s="230"/>
      <c r="D272" s="215" t="s">
        <v>158</v>
      </c>
      <c r="E272" s="231" t="s">
        <v>22</v>
      </c>
      <c r="F272" s="232" t="s">
        <v>1657</v>
      </c>
      <c r="G272" s="230"/>
      <c r="H272" s="233">
        <v>177.6</v>
      </c>
      <c r="I272" s="234"/>
      <c r="J272" s="230"/>
      <c r="K272" s="230"/>
      <c r="L272" s="235"/>
      <c r="M272" s="236"/>
      <c r="N272" s="237"/>
      <c r="O272" s="237"/>
      <c r="P272" s="237"/>
      <c r="Q272" s="237"/>
      <c r="R272" s="237"/>
      <c r="S272" s="237"/>
      <c r="T272" s="238"/>
      <c r="AT272" s="239" t="s">
        <v>158</v>
      </c>
      <c r="AU272" s="239" t="s">
        <v>85</v>
      </c>
      <c r="AV272" s="13" t="s">
        <v>85</v>
      </c>
      <c r="AW272" s="13" t="s">
        <v>39</v>
      </c>
      <c r="AX272" s="13" t="s">
        <v>76</v>
      </c>
      <c r="AY272" s="239" t="s">
        <v>146</v>
      </c>
    </row>
    <row r="273" spans="2:65" s="14" customFormat="1" ht="13.5">
      <c r="B273" s="240"/>
      <c r="C273" s="241"/>
      <c r="D273" s="215" t="s">
        <v>158</v>
      </c>
      <c r="E273" s="273" t="s">
        <v>22</v>
      </c>
      <c r="F273" s="274" t="s">
        <v>162</v>
      </c>
      <c r="G273" s="241"/>
      <c r="H273" s="275">
        <v>177.6</v>
      </c>
      <c r="I273" s="246"/>
      <c r="J273" s="241"/>
      <c r="K273" s="241"/>
      <c r="L273" s="247"/>
      <c r="M273" s="248"/>
      <c r="N273" s="249"/>
      <c r="O273" s="249"/>
      <c r="P273" s="249"/>
      <c r="Q273" s="249"/>
      <c r="R273" s="249"/>
      <c r="S273" s="249"/>
      <c r="T273" s="250"/>
      <c r="AT273" s="251" t="s">
        <v>158</v>
      </c>
      <c r="AU273" s="251" t="s">
        <v>85</v>
      </c>
      <c r="AV273" s="14" t="s">
        <v>154</v>
      </c>
      <c r="AW273" s="14" t="s">
        <v>39</v>
      </c>
      <c r="AX273" s="14" t="s">
        <v>24</v>
      </c>
      <c r="AY273" s="251" t="s">
        <v>146</v>
      </c>
    </row>
    <row r="274" spans="2:65" s="11" customFormat="1" ht="29.85" customHeight="1">
      <c r="B274" s="186"/>
      <c r="C274" s="187"/>
      <c r="D274" s="200" t="s">
        <v>75</v>
      </c>
      <c r="E274" s="201" t="s">
        <v>912</v>
      </c>
      <c r="F274" s="201" t="s">
        <v>1543</v>
      </c>
      <c r="G274" s="187"/>
      <c r="H274" s="187"/>
      <c r="I274" s="190"/>
      <c r="J274" s="202">
        <f>BK274</f>
        <v>0</v>
      </c>
      <c r="K274" s="187"/>
      <c r="L274" s="192"/>
      <c r="M274" s="193"/>
      <c r="N274" s="194"/>
      <c r="O274" s="194"/>
      <c r="P274" s="195">
        <f>SUM(P275:P285)</f>
        <v>0</v>
      </c>
      <c r="Q274" s="194"/>
      <c r="R274" s="195">
        <f>SUM(R275:R285)</f>
        <v>0</v>
      </c>
      <c r="S274" s="194"/>
      <c r="T274" s="196">
        <f>SUM(T275:T285)</f>
        <v>0</v>
      </c>
      <c r="AR274" s="197" t="s">
        <v>24</v>
      </c>
      <c r="AT274" s="198" t="s">
        <v>75</v>
      </c>
      <c r="AU274" s="198" t="s">
        <v>24</v>
      </c>
      <c r="AY274" s="197" t="s">
        <v>146</v>
      </c>
      <c r="BK274" s="199">
        <f>SUM(BK275:BK285)</f>
        <v>0</v>
      </c>
    </row>
    <row r="275" spans="2:65" s="1" customFormat="1" ht="44.25" customHeight="1">
      <c r="B275" s="42"/>
      <c r="C275" s="203" t="s">
        <v>493</v>
      </c>
      <c r="D275" s="203" t="s">
        <v>149</v>
      </c>
      <c r="E275" s="204" t="s">
        <v>1658</v>
      </c>
      <c r="F275" s="205" t="s">
        <v>1659</v>
      </c>
      <c r="G275" s="206" t="s">
        <v>244</v>
      </c>
      <c r="H275" s="207">
        <v>5</v>
      </c>
      <c r="I275" s="208"/>
      <c r="J275" s="209">
        <f>ROUND(I275*H275,2)</f>
        <v>0</v>
      </c>
      <c r="K275" s="205" t="s">
        <v>153</v>
      </c>
      <c r="L275" s="62"/>
      <c r="M275" s="210" t="s">
        <v>22</v>
      </c>
      <c r="N275" s="211" t="s">
        <v>47</v>
      </c>
      <c r="O275" s="43"/>
      <c r="P275" s="212">
        <f>O275*H275</f>
        <v>0</v>
      </c>
      <c r="Q275" s="212">
        <v>0</v>
      </c>
      <c r="R275" s="212">
        <f>Q275*H275</f>
        <v>0</v>
      </c>
      <c r="S275" s="212">
        <v>0</v>
      </c>
      <c r="T275" s="213">
        <f>S275*H275</f>
        <v>0</v>
      </c>
      <c r="AR275" s="25" t="s">
        <v>154</v>
      </c>
      <c r="AT275" s="25" t="s">
        <v>149</v>
      </c>
      <c r="AU275" s="25" t="s">
        <v>85</v>
      </c>
      <c r="AY275" s="25" t="s">
        <v>146</v>
      </c>
      <c r="BE275" s="214">
        <f>IF(N275="základní",J275,0)</f>
        <v>0</v>
      </c>
      <c r="BF275" s="214">
        <f>IF(N275="snížená",J275,0)</f>
        <v>0</v>
      </c>
      <c r="BG275" s="214">
        <f>IF(N275="zákl. přenesená",J275,0)</f>
        <v>0</v>
      </c>
      <c r="BH275" s="214">
        <f>IF(N275="sníž. přenesená",J275,0)</f>
        <v>0</v>
      </c>
      <c r="BI275" s="214">
        <f>IF(N275="nulová",J275,0)</f>
        <v>0</v>
      </c>
      <c r="BJ275" s="25" t="s">
        <v>24</v>
      </c>
      <c r="BK275" s="214">
        <f>ROUND(I275*H275,2)</f>
        <v>0</v>
      </c>
      <c r="BL275" s="25" t="s">
        <v>154</v>
      </c>
      <c r="BM275" s="25" t="s">
        <v>1660</v>
      </c>
    </row>
    <row r="276" spans="2:65" s="1" customFormat="1" ht="67.5">
      <c r="B276" s="42"/>
      <c r="C276" s="64"/>
      <c r="D276" s="215" t="s">
        <v>156</v>
      </c>
      <c r="E276" s="64"/>
      <c r="F276" s="216" t="s">
        <v>1661</v>
      </c>
      <c r="G276" s="64"/>
      <c r="H276" s="64"/>
      <c r="I276" s="173"/>
      <c r="J276" s="64"/>
      <c r="K276" s="64"/>
      <c r="L276" s="62"/>
      <c r="M276" s="217"/>
      <c r="N276" s="43"/>
      <c r="O276" s="43"/>
      <c r="P276" s="43"/>
      <c r="Q276" s="43"/>
      <c r="R276" s="43"/>
      <c r="S276" s="43"/>
      <c r="T276" s="79"/>
      <c r="AT276" s="25" t="s">
        <v>156</v>
      </c>
      <c r="AU276" s="25" t="s">
        <v>85</v>
      </c>
    </row>
    <row r="277" spans="2:65" s="12" customFormat="1" ht="13.5">
      <c r="B277" s="218"/>
      <c r="C277" s="219"/>
      <c r="D277" s="215" t="s">
        <v>158</v>
      </c>
      <c r="E277" s="220" t="s">
        <v>22</v>
      </c>
      <c r="F277" s="221" t="s">
        <v>1662</v>
      </c>
      <c r="G277" s="219"/>
      <c r="H277" s="222" t="s">
        <v>22</v>
      </c>
      <c r="I277" s="223"/>
      <c r="J277" s="219"/>
      <c r="K277" s="219"/>
      <c r="L277" s="224"/>
      <c r="M277" s="225"/>
      <c r="N277" s="226"/>
      <c r="O277" s="226"/>
      <c r="P277" s="226"/>
      <c r="Q277" s="226"/>
      <c r="R277" s="226"/>
      <c r="S277" s="226"/>
      <c r="T277" s="227"/>
      <c r="AT277" s="228" t="s">
        <v>158</v>
      </c>
      <c r="AU277" s="228" t="s">
        <v>85</v>
      </c>
      <c r="AV277" s="12" t="s">
        <v>24</v>
      </c>
      <c r="AW277" s="12" t="s">
        <v>39</v>
      </c>
      <c r="AX277" s="12" t="s">
        <v>76</v>
      </c>
      <c r="AY277" s="228" t="s">
        <v>146</v>
      </c>
    </row>
    <row r="278" spans="2:65" s="13" customFormat="1" ht="13.5">
      <c r="B278" s="229"/>
      <c r="C278" s="230"/>
      <c r="D278" s="242" t="s">
        <v>158</v>
      </c>
      <c r="E278" s="252" t="s">
        <v>22</v>
      </c>
      <c r="F278" s="253" t="s">
        <v>1603</v>
      </c>
      <c r="G278" s="230"/>
      <c r="H278" s="254">
        <v>5</v>
      </c>
      <c r="I278" s="234"/>
      <c r="J278" s="230"/>
      <c r="K278" s="230"/>
      <c r="L278" s="235"/>
      <c r="M278" s="236"/>
      <c r="N278" s="237"/>
      <c r="O278" s="237"/>
      <c r="P278" s="237"/>
      <c r="Q278" s="237"/>
      <c r="R278" s="237"/>
      <c r="S278" s="237"/>
      <c r="T278" s="238"/>
      <c r="AT278" s="239" t="s">
        <v>158</v>
      </c>
      <c r="AU278" s="239" t="s">
        <v>85</v>
      </c>
      <c r="AV278" s="13" t="s">
        <v>85</v>
      </c>
      <c r="AW278" s="13" t="s">
        <v>39</v>
      </c>
      <c r="AX278" s="13" t="s">
        <v>24</v>
      </c>
      <c r="AY278" s="239" t="s">
        <v>146</v>
      </c>
    </row>
    <row r="279" spans="2:65" s="1" customFormat="1" ht="57" customHeight="1">
      <c r="B279" s="42"/>
      <c r="C279" s="203" t="s">
        <v>500</v>
      </c>
      <c r="D279" s="203" t="s">
        <v>149</v>
      </c>
      <c r="E279" s="204" t="s">
        <v>1136</v>
      </c>
      <c r="F279" s="205" t="s">
        <v>1137</v>
      </c>
      <c r="G279" s="206" t="s">
        <v>244</v>
      </c>
      <c r="H279" s="207">
        <v>235</v>
      </c>
      <c r="I279" s="208"/>
      <c r="J279" s="209">
        <f>ROUND(I279*H279,2)</f>
        <v>0</v>
      </c>
      <c r="K279" s="205" t="s">
        <v>153</v>
      </c>
      <c r="L279" s="62"/>
      <c r="M279" s="210" t="s">
        <v>22</v>
      </c>
      <c r="N279" s="211" t="s">
        <v>47</v>
      </c>
      <c r="O279" s="43"/>
      <c r="P279" s="212">
        <f>O279*H279</f>
        <v>0</v>
      </c>
      <c r="Q279" s="212">
        <v>0</v>
      </c>
      <c r="R279" s="212">
        <f>Q279*H279</f>
        <v>0</v>
      </c>
      <c r="S279" s="212">
        <v>0</v>
      </c>
      <c r="T279" s="213">
        <f>S279*H279</f>
        <v>0</v>
      </c>
      <c r="AR279" s="25" t="s">
        <v>154</v>
      </c>
      <c r="AT279" s="25" t="s">
        <v>149</v>
      </c>
      <c r="AU279" s="25" t="s">
        <v>85</v>
      </c>
      <c r="AY279" s="25" t="s">
        <v>146</v>
      </c>
      <c r="BE279" s="214">
        <f>IF(N279="základní",J279,0)</f>
        <v>0</v>
      </c>
      <c r="BF279" s="214">
        <f>IF(N279="snížená",J279,0)</f>
        <v>0</v>
      </c>
      <c r="BG279" s="214">
        <f>IF(N279="zákl. přenesená",J279,0)</f>
        <v>0</v>
      </c>
      <c r="BH279" s="214">
        <f>IF(N279="sníž. přenesená",J279,0)</f>
        <v>0</v>
      </c>
      <c r="BI279" s="214">
        <f>IF(N279="nulová",J279,0)</f>
        <v>0</v>
      </c>
      <c r="BJ279" s="25" t="s">
        <v>24</v>
      </c>
      <c r="BK279" s="214">
        <f>ROUND(I279*H279,2)</f>
        <v>0</v>
      </c>
      <c r="BL279" s="25" t="s">
        <v>154</v>
      </c>
      <c r="BM279" s="25" t="s">
        <v>1663</v>
      </c>
    </row>
    <row r="280" spans="2:65" s="1" customFormat="1" ht="54">
      <c r="B280" s="42"/>
      <c r="C280" s="64"/>
      <c r="D280" s="215" t="s">
        <v>156</v>
      </c>
      <c r="E280" s="64"/>
      <c r="F280" s="216" t="s">
        <v>851</v>
      </c>
      <c r="G280" s="64"/>
      <c r="H280" s="64"/>
      <c r="I280" s="173"/>
      <c r="J280" s="64"/>
      <c r="K280" s="64"/>
      <c r="L280" s="62"/>
      <c r="M280" s="217"/>
      <c r="N280" s="43"/>
      <c r="O280" s="43"/>
      <c r="P280" s="43"/>
      <c r="Q280" s="43"/>
      <c r="R280" s="43"/>
      <c r="S280" s="43"/>
      <c r="T280" s="79"/>
      <c r="AT280" s="25" t="s">
        <v>156</v>
      </c>
      <c r="AU280" s="25" t="s">
        <v>85</v>
      </c>
    </row>
    <row r="281" spans="2:65" s="12" customFormat="1" ht="13.5">
      <c r="B281" s="218"/>
      <c r="C281" s="219"/>
      <c r="D281" s="215" t="s">
        <v>158</v>
      </c>
      <c r="E281" s="220" t="s">
        <v>22</v>
      </c>
      <c r="F281" s="221" t="s">
        <v>852</v>
      </c>
      <c r="G281" s="219"/>
      <c r="H281" s="222" t="s">
        <v>22</v>
      </c>
      <c r="I281" s="223"/>
      <c r="J281" s="219"/>
      <c r="K281" s="219"/>
      <c r="L281" s="224"/>
      <c r="M281" s="225"/>
      <c r="N281" s="226"/>
      <c r="O281" s="226"/>
      <c r="P281" s="226"/>
      <c r="Q281" s="226"/>
      <c r="R281" s="226"/>
      <c r="S281" s="226"/>
      <c r="T281" s="227"/>
      <c r="AT281" s="228" t="s">
        <v>158</v>
      </c>
      <c r="AU281" s="228" t="s">
        <v>85</v>
      </c>
      <c r="AV281" s="12" t="s">
        <v>24</v>
      </c>
      <c r="AW281" s="12" t="s">
        <v>39</v>
      </c>
      <c r="AX281" s="12" t="s">
        <v>76</v>
      </c>
      <c r="AY281" s="228" t="s">
        <v>146</v>
      </c>
    </row>
    <row r="282" spans="2:65" s="13" customFormat="1" ht="13.5">
      <c r="B282" s="229"/>
      <c r="C282" s="230"/>
      <c r="D282" s="215" t="s">
        <v>158</v>
      </c>
      <c r="E282" s="231" t="s">
        <v>22</v>
      </c>
      <c r="F282" s="232" t="s">
        <v>1664</v>
      </c>
      <c r="G282" s="230"/>
      <c r="H282" s="233">
        <v>61</v>
      </c>
      <c r="I282" s="234"/>
      <c r="J282" s="230"/>
      <c r="K282" s="230"/>
      <c r="L282" s="235"/>
      <c r="M282" s="236"/>
      <c r="N282" s="237"/>
      <c r="O282" s="237"/>
      <c r="P282" s="237"/>
      <c r="Q282" s="237"/>
      <c r="R282" s="237"/>
      <c r="S282" s="237"/>
      <c r="T282" s="238"/>
      <c r="AT282" s="239" t="s">
        <v>158</v>
      </c>
      <c r="AU282" s="239" t="s">
        <v>85</v>
      </c>
      <c r="AV282" s="13" t="s">
        <v>85</v>
      </c>
      <c r="AW282" s="13" t="s">
        <v>39</v>
      </c>
      <c r="AX282" s="13" t="s">
        <v>76</v>
      </c>
      <c r="AY282" s="239" t="s">
        <v>146</v>
      </c>
    </row>
    <row r="283" spans="2:65" s="12" customFormat="1" ht="13.5">
      <c r="B283" s="218"/>
      <c r="C283" s="219"/>
      <c r="D283" s="215" t="s">
        <v>158</v>
      </c>
      <c r="E283" s="220" t="s">
        <v>22</v>
      </c>
      <c r="F283" s="221" t="s">
        <v>852</v>
      </c>
      <c r="G283" s="219"/>
      <c r="H283" s="222" t="s">
        <v>22</v>
      </c>
      <c r="I283" s="223"/>
      <c r="J283" s="219"/>
      <c r="K283" s="219"/>
      <c r="L283" s="224"/>
      <c r="M283" s="225"/>
      <c r="N283" s="226"/>
      <c r="O283" s="226"/>
      <c r="P283" s="226"/>
      <c r="Q283" s="226"/>
      <c r="R283" s="226"/>
      <c r="S283" s="226"/>
      <c r="T283" s="227"/>
      <c r="AT283" s="228" t="s">
        <v>158</v>
      </c>
      <c r="AU283" s="228" t="s">
        <v>85</v>
      </c>
      <c r="AV283" s="12" t="s">
        <v>24</v>
      </c>
      <c r="AW283" s="12" t="s">
        <v>39</v>
      </c>
      <c r="AX283" s="12" t="s">
        <v>76</v>
      </c>
      <c r="AY283" s="228" t="s">
        <v>146</v>
      </c>
    </row>
    <row r="284" spans="2:65" s="13" customFormat="1" ht="13.5">
      <c r="B284" s="229"/>
      <c r="C284" s="230"/>
      <c r="D284" s="215" t="s">
        <v>158</v>
      </c>
      <c r="E284" s="231" t="s">
        <v>22</v>
      </c>
      <c r="F284" s="232" t="s">
        <v>1665</v>
      </c>
      <c r="G284" s="230"/>
      <c r="H284" s="233">
        <v>174</v>
      </c>
      <c r="I284" s="234"/>
      <c r="J284" s="230"/>
      <c r="K284" s="230"/>
      <c r="L284" s="235"/>
      <c r="M284" s="236"/>
      <c r="N284" s="237"/>
      <c r="O284" s="237"/>
      <c r="P284" s="237"/>
      <c r="Q284" s="237"/>
      <c r="R284" s="237"/>
      <c r="S284" s="237"/>
      <c r="T284" s="238"/>
      <c r="AT284" s="239" t="s">
        <v>158</v>
      </c>
      <c r="AU284" s="239" t="s">
        <v>85</v>
      </c>
      <c r="AV284" s="13" t="s">
        <v>85</v>
      </c>
      <c r="AW284" s="13" t="s">
        <v>39</v>
      </c>
      <c r="AX284" s="13" t="s">
        <v>76</v>
      </c>
      <c r="AY284" s="239" t="s">
        <v>146</v>
      </c>
    </row>
    <row r="285" spans="2:65" s="14" customFormat="1" ht="13.5">
      <c r="B285" s="240"/>
      <c r="C285" s="241"/>
      <c r="D285" s="215" t="s">
        <v>158</v>
      </c>
      <c r="E285" s="273" t="s">
        <v>22</v>
      </c>
      <c r="F285" s="274" t="s">
        <v>162</v>
      </c>
      <c r="G285" s="241"/>
      <c r="H285" s="275">
        <v>235</v>
      </c>
      <c r="I285" s="246"/>
      <c r="J285" s="241"/>
      <c r="K285" s="241"/>
      <c r="L285" s="247"/>
      <c r="M285" s="248"/>
      <c r="N285" s="249"/>
      <c r="O285" s="249"/>
      <c r="P285" s="249"/>
      <c r="Q285" s="249"/>
      <c r="R285" s="249"/>
      <c r="S285" s="249"/>
      <c r="T285" s="250"/>
      <c r="AT285" s="251" t="s">
        <v>158</v>
      </c>
      <c r="AU285" s="251" t="s">
        <v>85</v>
      </c>
      <c r="AV285" s="14" t="s">
        <v>154</v>
      </c>
      <c r="AW285" s="14" t="s">
        <v>39</v>
      </c>
      <c r="AX285" s="14" t="s">
        <v>24</v>
      </c>
      <c r="AY285" s="251" t="s">
        <v>146</v>
      </c>
    </row>
    <row r="286" spans="2:65" s="11" customFormat="1" ht="29.85" customHeight="1">
      <c r="B286" s="186"/>
      <c r="C286" s="187"/>
      <c r="D286" s="200" t="s">
        <v>75</v>
      </c>
      <c r="E286" s="201" t="s">
        <v>854</v>
      </c>
      <c r="F286" s="201" t="s">
        <v>855</v>
      </c>
      <c r="G286" s="187"/>
      <c r="H286" s="187"/>
      <c r="I286" s="190"/>
      <c r="J286" s="202">
        <f>BK286</f>
        <v>0</v>
      </c>
      <c r="K286" s="187"/>
      <c r="L286" s="192"/>
      <c r="M286" s="193"/>
      <c r="N286" s="194"/>
      <c r="O286" s="194"/>
      <c r="P286" s="195">
        <f>SUM(P287:P365)</f>
        <v>0</v>
      </c>
      <c r="Q286" s="194"/>
      <c r="R286" s="195">
        <f>SUM(R287:R365)</f>
        <v>0</v>
      </c>
      <c r="S286" s="194"/>
      <c r="T286" s="196">
        <f>SUM(T287:T365)</f>
        <v>0</v>
      </c>
      <c r="AR286" s="197" t="s">
        <v>24</v>
      </c>
      <c r="AT286" s="198" t="s">
        <v>75</v>
      </c>
      <c r="AU286" s="198" t="s">
        <v>24</v>
      </c>
      <c r="AY286" s="197" t="s">
        <v>146</v>
      </c>
      <c r="BK286" s="199">
        <f>SUM(BK287:BK365)</f>
        <v>0</v>
      </c>
    </row>
    <row r="287" spans="2:65" s="1" customFormat="1" ht="31.5" customHeight="1">
      <c r="B287" s="42"/>
      <c r="C287" s="203" t="s">
        <v>506</v>
      </c>
      <c r="D287" s="203" t="s">
        <v>149</v>
      </c>
      <c r="E287" s="204" t="s">
        <v>872</v>
      </c>
      <c r="F287" s="205" t="s">
        <v>873</v>
      </c>
      <c r="G287" s="206" t="s">
        <v>264</v>
      </c>
      <c r="H287" s="207">
        <v>18.8</v>
      </c>
      <c r="I287" s="208"/>
      <c r="J287" s="209">
        <f>ROUND(I287*H287,2)</f>
        <v>0</v>
      </c>
      <c r="K287" s="205" t="s">
        <v>153</v>
      </c>
      <c r="L287" s="62"/>
      <c r="M287" s="210" t="s">
        <v>22</v>
      </c>
      <c r="N287" s="211" t="s">
        <v>47</v>
      </c>
      <c r="O287" s="43"/>
      <c r="P287" s="212">
        <f>O287*H287</f>
        <v>0</v>
      </c>
      <c r="Q287" s="212">
        <v>0</v>
      </c>
      <c r="R287" s="212">
        <f>Q287*H287</f>
        <v>0</v>
      </c>
      <c r="S287" s="212">
        <v>0</v>
      </c>
      <c r="T287" s="213">
        <f>S287*H287</f>
        <v>0</v>
      </c>
      <c r="AR287" s="25" t="s">
        <v>154</v>
      </c>
      <c r="AT287" s="25" t="s">
        <v>149</v>
      </c>
      <c r="AU287" s="25" t="s">
        <v>85</v>
      </c>
      <c r="AY287" s="25" t="s">
        <v>146</v>
      </c>
      <c r="BE287" s="214">
        <f>IF(N287="základní",J287,0)</f>
        <v>0</v>
      </c>
      <c r="BF287" s="214">
        <f>IF(N287="snížená",J287,0)</f>
        <v>0</v>
      </c>
      <c r="BG287" s="214">
        <f>IF(N287="zákl. přenesená",J287,0)</f>
        <v>0</v>
      </c>
      <c r="BH287" s="214">
        <f>IF(N287="sníž. přenesená",J287,0)</f>
        <v>0</v>
      </c>
      <c r="BI287" s="214">
        <f>IF(N287="nulová",J287,0)</f>
        <v>0</v>
      </c>
      <c r="BJ287" s="25" t="s">
        <v>24</v>
      </c>
      <c r="BK287" s="214">
        <f>ROUND(I287*H287,2)</f>
        <v>0</v>
      </c>
      <c r="BL287" s="25" t="s">
        <v>154</v>
      </c>
      <c r="BM287" s="25" t="s">
        <v>1666</v>
      </c>
    </row>
    <row r="288" spans="2:65" s="1" customFormat="1" ht="94.5">
      <c r="B288" s="42"/>
      <c r="C288" s="64"/>
      <c r="D288" s="215" t="s">
        <v>156</v>
      </c>
      <c r="E288" s="64"/>
      <c r="F288" s="216" t="s">
        <v>875</v>
      </c>
      <c r="G288" s="64"/>
      <c r="H288" s="64"/>
      <c r="I288" s="173"/>
      <c r="J288" s="64"/>
      <c r="K288" s="64"/>
      <c r="L288" s="62"/>
      <c r="M288" s="217"/>
      <c r="N288" s="43"/>
      <c r="O288" s="43"/>
      <c r="P288" s="43"/>
      <c r="Q288" s="43"/>
      <c r="R288" s="43"/>
      <c r="S288" s="43"/>
      <c r="T288" s="79"/>
      <c r="AT288" s="25" t="s">
        <v>156</v>
      </c>
      <c r="AU288" s="25" t="s">
        <v>85</v>
      </c>
    </row>
    <row r="289" spans="2:65" s="12" customFormat="1" ht="13.5">
      <c r="B289" s="218"/>
      <c r="C289" s="219"/>
      <c r="D289" s="215" t="s">
        <v>158</v>
      </c>
      <c r="E289" s="220" t="s">
        <v>22</v>
      </c>
      <c r="F289" s="221" t="s">
        <v>876</v>
      </c>
      <c r="G289" s="219"/>
      <c r="H289" s="222" t="s">
        <v>22</v>
      </c>
      <c r="I289" s="223"/>
      <c r="J289" s="219"/>
      <c r="K289" s="219"/>
      <c r="L289" s="224"/>
      <c r="M289" s="225"/>
      <c r="N289" s="226"/>
      <c r="O289" s="226"/>
      <c r="P289" s="226"/>
      <c r="Q289" s="226"/>
      <c r="R289" s="226"/>
      <c r="S289" s="226"/>
      <c r="T289" s="227"/>
      <c r="AT289" s="228" t="s">
        <v>158</v>
      </c>
      <c r="AU289" s="228" t="s">
        <v>85</v>
      </c>
      <c r="AV289" s="12" t="s">
        <v>24</v>
      </c>
      <c r="AW289" s="12" t="s">
        <v>39</v>
      </c>
      <c r="AX289" s="12" t="s">
        <v>76</v>
      </c>
      <c r="AY289" s="228" t="s">
        <v>146</v>
      </c>
    </row>
    <row r="290" spans="2:65" s="12" customFormat="1" ht="13.5">
      <c r="B290" s="218"/>
      <c r="C290" s="219"/>
      <c r="D290" s="215" t="s">
        <v>158</v>
      </c>
      <c r="E290" s="220" t="s">
        <v>22</v>
      </c>
      <c r="F290" s="221" t="s">
        <v>1548</v>
      </c>
      <c r="G290" s="219"/>
      <c r="H290" s="222" t="s">
        <v>22</v>
      </c>
      <c r="I290" s="223"/>
      <c r="J290" s="219"/>
      <c r="K290" s="219"/>
      <c r="L290" s="224"/>
      <c r="M290" s="225"/>
      <c r="N290" s="226"/>
      <c r="O290" s="226"/>
      <c r="P290" s="226"/>
      <c r="Q290" s="226"/>
      <c r="R290" s="226"/>
      <c r="S290" s="226"/>
      <c r="T290" s="227"/>
      <c r="AT290" s="228" t="s">
        <v>158</v>
      </c>
      <c r="AU290" s="228" t="s">
        <v>85</v>
      </c>
      <c r="AV290" s="12" t="s">
        <v>24</v>
      </c>
      <c r="AW290" s="12" t="s">
        <v>39</v>
      </c>
      <c r="AX290" s="12" t="s">
        <v>76</v>
      </c>
      <c r="AY290" s="228" t="s">
        <v>146</v>
      </c>
    </row>
    <row r="291" spans="2:65" s="12" customFormat="1" ht="13.5">
      <c r="B291" s="218"/>
      <c r="C291" s="219"/>
      <c r="D291" s="215" t="s">
        <v>158</v>
      </c>
      <c r="E291" s="220" t="s">
        <v>22</v>
      </c>
      <c r="F291" s="221" t="s">
        <v>878</v>
      </c>
      <c r="G291" s="219"/>
      <c r="H291" s="222" t="s">
        <v>22</v>
      </c>
      <c r="I291" s="223"/>
      <c r="J291" s="219"/>
      <c r="K291" s="219"/>
      <c r="L291" s="224"/>
      <c r="M291" s="225"/>
      <c r="N291" s="226"/>
      <c r="O291" s="226"/>
      <c r="P291" s="226"/>
      <c r="Q291" s="226"/>
      <c r="R291" s="226"/>
      <c r="S291" s="226"/>
      <c r="T291" s="227"/>
      <c r="AT291" s="228" t="s">
        <v>158</v>
      </c>
      <c r="AU291" s="228" t="s">
        <v>85</v>
      </c>
      <c r="AV291" s="12" t="s">
        <v>24</v>
      </c>
      <c r="AW291" s="12" t="s">
        <v>39</v>
      </c>
      <c r="AX291" s="12" t="s">
        <v>76</v>
      </c>
      <c r="AY291" s="228" t="s">
        <v>146</v>
      </c>
    </row>
    <row r="292" spans="2:65" s="13" customFormat="1" ht="13.5">
      <c r="B292" s="229"/>
      <c r="C292" s="230"/>
      <c r="D292" s="215" t="s">
        <v>158</v>
      </c>
      <c r="E292" s="231" t="s">
        <v>22</v>
      </c>
      <c r="F292" s="232" t="s">
        <v>1667</v>
      </c>
      <c r="G292" s="230"/>
      <c r="H292" s="233">
        <v>4.88</v>
      </c>
      <c r="I292" s="234"/>
      <c r="J292" s="230"/>
      <c r="K292" s="230"/>
      <c r="L292" s="235"/>
      <c r="M292" s="236"/>
      <c r="N292" s="237"/>
      <c r="O292" s="237"/>
      <c r="P292" s="237"/>
      <c r="Q292" s="237"/>
      <c r="R292" s="237"/>
      <c r="S292" s="237"/>
      <c r="T292" s="238"/>
      <c r="AT292" s="239" t="s">
        <v>158</v>
      </c>
      <c r="AU292" s="239" t="s">
        <v>85</v>
      </c>
      <c r="AV292" s="13" t="s">
        <v>85</v>
      </c>
      <c r="AW292" s="13" t="s">
        <v>39</v>
      </c>
      <c r="AX292" s="13" t="s">
        <v>76</v>
      </c>
      <c r="AY292" s="239" t="s">
        <v>146</v>
      </c>
    </row>
    <row r="293" spans="2:65" s="12" customFormat="1" ht="13.5">
      <c r="B293" s="218"/>
      <c r="C293" s="219"/>
      <c r="D293" s="215" t="s">
        <v>158</v>
      </c>
      <c r="E293" s="220" t="s">
        <v>22</v>
      </c>
      <c r="F293" s="221" t="s">
        <v>894</v>
      </c>
      <c r="G293" s="219"/>
      <c r="H293" s="222" t="s">
        <v>22</v>
      </c>
      <c r="I293" s="223"/>
      <c r="J293" s="219"/>
      <c r="K293" s="219"/>
      <c r="L293" s="224"/>
      <c r="M293" s="225"/>
      <c r="N293" s="226"/>
      <c r="O293" s="226"/>
      <c r="P293" s="226"/>
      <c r="Q293" s="226"/>
      <c r="R293" s="226"/>
      <c r="S293" s="226"/>
      <c r="T293" s="227"/>
      <c r="AT293" s="228" t="s">
        <v>158</v>
      </c>
      <c r="AU293" s="228" t="s">
        <v>85</v>
      </c>
      <c r="AV293" s="12" t="s">
        <v>24</v>
      </c>
      <c r="AW293" s="12" t="s">
        <v>39</v>
      </c>
      <c r="AX293" s="12" t="s">
        <v>76</v>
      </c>
      <c r="AY293" s="228" t="s">
        <v>146</v>
      </c>
    </row>
    <row r="294" spans="2:65" s="12" customFormat="1" ht="13.5">
      <c r="B294" s="218"/>
      <c r="C294" s="219"/>
      <c r="D294" s="215" t="s">
        <v>158</v>
      </c>
      <c r="E294" s="220" t="s">
        <v>22</v>
      </c>
      <c r="F294" s="221" t="s">
        <v>877</v>
      </c>
      <c r="G294" s="219"/>
      <c r="H294" s="222" t="s">
        <v>22</v>
      </c>
      <c r="I294" s="223"/>
      <c r="J294" s="219"/>
      <c r="K294" s="219"/>
      <c r="L294" s="224"/>
      <c r="M294" s="225"/>
      <c r="N294" s="226"/>
      <c r="O294" s="226"/>
      <c r="P294" s="226"/>
      <c r="Q294" s="226"/>
      <c r="R294" s="226"/>
      <c r="S294" s="226"/>
      <c r="T294" s="227"/>
      <c r="AT294" s="228" t="s">
        <v>158</v>
      </c>
      <c r="AU294" s="228" t="s">
        <v>85</v>
      </c>
      <c r="AV294" s="12" t="s">
        <v>24</v>
      </c>
      <c r="AW294" s="12" t="s">
        <v>39</v>
      </c>
      <c r="AX294" s="12" t="s">
        <v>76</v>
      </c>
      <c r="AY294" s="228" t="s">
        <v>146</v>
      </c>
    </row>
    <row r="295" spans="2:65" s="12" customFormat="1" ht="13.5">
      <c r="B295" s="218"/>
      <c r="C295" s="219"/>
      <c r="D295" s="215" t="s">
        <v>158</v>
      </c>
      <c r="E295" s="220" t="s">
        <v>22</v>
      </c>
      <c r="F295" s="221" t="s">
        <v>878</v>
      </c>
      <c r="G295" s="219"/>
      <c r="H295" s="222" t="s">
        <v>22</v>
      </c>
      <c r="I295" s="223"/>
      <c r="J295" s="219"/>
      <c r="K295" s="219"/>
      <c r="L295" s="224"/>
      <c r="M295" s="225"/>
      <c r="N295" s="226"/>
      <c r="O295" s="226"/>
      <c r="P295" s="226"/>
      <c r="Q295" s="226"/>
      <c r="R295" s="226"/>
      <c r="S295" s="226"/>
      <c r="T295" s="227"/>
      <c r="AT295" s="228" t="s">
        <v>158</v>
      </c>
      <c r="AU295" s="228" t="s">
        <v>85</v>
      </c>
      <c r="AV295" s="12" t="s">
        <v>24</v>
      </c>
      <c r="AW295" s="12" t="s">
        <v>39</v>
      </c>
      <c r="AX295" s="12" t="s">
        <v>76</v>
      </c>
      <c r="AY295" s="228" t="s">
        <v>146</v>
      </c>
    </row>
    <row r="296" spans="2:65" s="13" customFormat="1" ht="13.5">
      <c r="B296" s="229"/>
      <c r="C296" s="230"/>
      <c r="D296" s="215" t="s">
        <v>158</v>
      </c>
      <c r="E296" s="231" t="s">
        <v>22</v>
      </c>
      <c r="F296" s="232" t="s">
        <v>1668</v>
      </c>
      <c r="G296" s="230"/>
      <c r="H296" s="233">
        <v>13.92</v>
      </c>
      <c r="I296" s="234"/>
      <c r="J296" s="230"/>
      <c r="K296" s="230"/>
      <c r="L296" s="235"/>
      <c r="M296" s="236"/>
      <c r="N296" s="237"/>
      <c r="O296" s="237"/>
      <c r="P296" s="237"/>
      <c r="Q296" s="237"/>
      <c r="R296" s="237"/>
      <c r="S296" s="237"/>
      <c r="T296" s="238"/>
      <c r="AT296" s="239" t="s">
        <v>158</v>
      </c>
      <c r="AU296" s="239" t="s">
        <v>85</v>
      </c>
      <c r="AV296" s="13" t="s">
        <v>85</v>
      </c>
      <c r="AW296" s="13" t="s">
        <v>39</v>
      </c>
      <c r="AX296" s="13" t="s">
        <v>76</v>
      </c>
      <c r="AY296" s="239" t="s">
        <v>146</v>
      </c>
    </row>
    <row r="297" spans="2:65" s="12" customFormat="1" ht="13.5">
      <c r="B297" s="218"/>
      <c r="C297" s="219"/>
      <c r="D297" s="215" t="s">
        <v>158</v>
      </c>
      <c r="E297" s="220" t="s">
        <v>22</v>
      </c>
      <c r="F297" s="221" t="s">
        <v>894</v>
      </c>
      <c r="G297" s="219"/>
      <c r="H297" s="222" t="s">
        <v>22</v>
      </c>
      <c r="I297" s="223"/>
      <c r="J297" s="219"/>
      <c r="K297" s="219"/>
      <c r="L297" s="224"/>
      <c r="M297" s="225"/>
      <c r="N297" s="226"/>
      <c r="O297" s="226"/>
      <c r="P297" s="226"/>
      <c r="Q297" s="226"/>
      <c r="R297" s="226"/>
      <c r="S297" s="226"/>
      <c r="T297" s="227"/>
      <c r="AT297" s="228" t="s">
        <v>158</v>
      </c>
      <c r="AU297" s="228" t="s">
        <v>85</v>
      </c>
      <c r="AV297" s="12" t="s">
        <v>24</v>
      </c>
      <c r="AW297" s="12" t="s">
        <v>39</v>
      </c>
      <c r="AX297" s="12" t="s">
        <v>76</v>
      </c>
      <c r="AY297" s="228" t="s">
        <v>146</v>
      </c>
    </row>
    <row r="298" spans="2:65" s="14" customFormat="1" ht="13.5">
      <c r="B298" s="240"/>
      <c r="C298" s="241"/>
      <c r="D298" s="242" t="s">
        <v>158</v>
      </c>
      <c r="E298" s="243" t="s">
        <v>22</v>
      </c>
      <c r="F298" s="244" t="s">
        <v>162</v>
      </c>
      <c r="G298" s="241"/>
      <c r="H298" s="245">
        <v>18.8</v>
      </c>
      <c r="I298" s="246"/>
      <c r="J298" s="241"/>
      <c r="K298" s="241"/>
      <c r="L298" s="247"/>
      <c r="M298" s="248"/>
      <c r="N298" s="249"/>
      <c r="O298" s="249"/>
      <c r="P298" s="249"/>
      <c r="Q298" s="249"/>
      <c r="R298" s="249"/>
      <c r="S298" s="249"/>
      <c r="T298" s="250"/>
      <c r="AT298" s="251" t="s">
        <v>158</v>
      </c>
      <c r="AU298" s="251" t="s">
        <v>85</v>
      </c>
      <c r="AV298" s="14" t="s">
        <v>154</v>
      </c>
      <c r="AW298" s="14" t="s">
        <v>39</v>
      </c>
      <c r="AX298" s="14" t="s">
        <v>24</v>
      </c>
      <c r="AY298" s="251" t="s">
        <v>146</v>
      </c>
    </row>
    <row r="299" spans="2:65" s="1" customFormat="1" ht="31.5" customHeight="1">
      <c r="B299" s="42"/>
      <c r="C299" s="203" t="s">
        <v>512</v>
      </c>
      <c r="D299" s="203" t="s">
        <v>149</v>
      </c>
      <c r="E299" s="204" t="s">
        <v>881</v>
      </c>
      <c r="F299" s="205" t="s">
        <v>882</v>
      </c>
      <c r="G299" s="206" t="s">
        <v>264</v>
      </c>
      <c r="H299" s="207">
        <v>451.2</v>
      </c>
      <c r="I299" s="208"/>
      <c r="J299" s="209">
        <f>ROUND(I299*H299,2)</f>
        <v>0</v>
      </c>
      <c r="K299" s="205" t="s">
        <v>153</v>
      </c>
      <c r="L299" s="62"/>
      <c r="M299" s="210" t="s">
        <v>22</v>
      </c>
      <c r="N299" s="211" t="s">
        <v>47</v>
      </c>
      <c r="O299" s="43"/>
      <c r="P299" s="212">
        <f>O299*H299</f>
        <v>0</v>
      </c>
      <c r="Q299" s="212">
        <v>0</v>
      </c>
      <c r="R299" s="212">
        <f>Q299*H299</f>
        <v>0</v>
      </c>
      <c r="S299" s="212">
        <v>0</v>
      </c>
      <c r="T299" s="213">
        <f>S299*H299</f>
        <v>0</v>
      </c>
      <c r="AR299" s="25" t="s">
        <v>154</v>
      </c>
      <c r="AT299" s="25" t="s">
        <v>149</v>
      </c>
      <c r="AU299" s="25" t="s">
        <v>85</v>
      </c>
      <c r="AY299" s="25" t="s">
        <v>146</v>
      </c>
      <c r="BE299" s="214">
        <f>IF(N299="základní",J299,0)</f>
        <v>0</v>
      </c>
      <c r="BF299" s="214">
        <f>IF(N299="snížená",J299,0)</f>
        <v>0</v>
      </c>
      <c r="BG299" s="214">
        <f>IF(N299="zákl. přenesená",J299,0)</f>
        <v>0</v>
      </c>
      <c r="BH299" s="214">
        <f>IF(N299="sníž. přenesená",J299,0)</f>
        <v>0</v>
      </c>
      <c r="BI299" s="214">
        <f>IF(N299="nulová",J299,0)</f>
        <v>0</v>
      </c>
      <c r="BJ299" s="25" t="s">
        <v>24</v>
      </c>
      <c r="BK299" s="214">
        <f>ROUND(I299*H299,2)</f>
        <v>0</v>
      </c>
      <c r="BL299" s="25" t="s">
        <v>154</v>
      </c>
      <c r="BM299" s="25" t="s">
        <v>1669</v>
      </c>
    </row>
    <row r="300" spans="2:65" s="1" customFormat="1" ht="94.5">
      <c r="B300" s="42"/>
      <c r="C300" s="64"/>
      <c r="D300" s="215" t="s">
        <v>156</v>
      </c>
      <c r="E300" s="64"/>
      <c r="F300" s="216" t="s">
        <v>875</v>
      </c>
      <c r="G300" s="64"/>
      <c r="H300" s="64"/>
      <c r="I300" s="173"/>
      <c r="J300" s="64"/>
      <c r="K300" s="64"/>
      <c r="L300" s="62"/>
      <c r="M300" s="217"/>
      <c r="N300" s="43"/>
      <c r="O300" s="43"/>
      <c r="P300" s="43"/>
      <c r="Q300" s="43"/>
      <c r="R300" s="43"/>
      <c r="S300" s="43"/>
      <c r="T300" s="79"/>
      <c r="AT300" s="25" t="s">
        <v>156</v>
      </c>
      <c r="AU300" s="25" t="s">
        <v>85</v>
      </c>
    </row>
    <row r="301" spans="2:65" s="12" customFormat="1" ht="13.5">
      <c r="B301" s="218"/>
      <c r="C301" s="219"/>
      <c r="D301" s="215" t="s">
        <v>158</v>
      </c>
      <c r="E301" s="220" t="s">
        <v>22</v>
      </c>
      <c r="F301" s="221" t="s">
        <v>884</v>
      </c>
      <c r="G301" s="219"/>
      <c r="H301" s="222" t="s">
        <v>22</v>
      </c>
      <c r="I301" s="223"/>
      <c r="J301" s="219"/>
      <c r="K301" s="219"/>
      <c r="L301" s="224"/>
      <c r="M301" s="225"/>
      <c r="N301" s="226"/>
      <c r="O301" s="226"/>
      <c r="P301" s="226"/>
      <c r="Q301" s="226"/>
      <c r="R301" s="226"/>
      <c r="S301" s="226"/>
      <c r="T301" s="227"/>
      <c r="AT301" s="228" t="s">
        <v>158</v>
      </c>
      <c r="AU301" s="228" t="s">
        <v>85</v>
      </c>
      <c r="AV301" s="12" t="s">
        <v>24</v>
      </c>
      <c r="AW301" s="12" t="s">
        <v>39</v>
      </c>
      <c r="AX301" s="12" t="s">
        <v>76</v>
      </c>
      <c r="AY301" s="228" t="s">
        <v>146</v>
      </c>
    </row>
    <row r="302" spans="2:65" s="12" customFormat="1" ht="13.5">
      <c r="B302" s="218"/>
      <c r="C302" s="219"/>
      <c r="D302" s="215" t="s">
        <v>158</v>
      </c>
      <c r="E302" s="220" t="s">
        <v>22</v>
      </c>
      <c r="F302" s="221" t="s">
        <v>876</v>
      </c>
      <c r="G302" s="219"/>
      <c r="H302" s="222" t="s">
        <v>22</v>
      </c>
      <c r="I302" s="223"/>
      <c r="J302" s="219"/>
      <c r="K302" s="219"/>
      <c r="L302" s="224"/>
      <c r="M302" s="225"/>
      <c r="N302" s="226"/>
      <c r="O302" s="226"/>
      <c r="P302" s="226"/>
      <c r="Q302" s="226"/>
      <c r="R302" s="226"/>
      <c r="S302" s="226"/>
      <c r="T302" s="227"/>
      <c r="AT302" s="228" t="s">
        <v>158</v>
      </c>
      <c r="AU302" s="228" t="s">
        <v>85</v>
      </c>
      <c r="AV302" s="12" t="s">
        <v>24</v>
      </c>
      <c r="AW302" s="12" t="s">
        <v>39</v>
      </c>
      <c r="AX302" s="12" t="s">
        <v>76</v>
      </c>
      <c r="AY302" s="228" t="s">
        <v>146</v>
      </c>
    </row>
    <row r="303" spans="2:65" s="13" customFormat="1" ht="13.5">
      <c r="B303" s="229"/>
      <c r="C303" s="230"/>
      <c r="D303" s="215" t="s">
        <v>158</v>
      </c>
      <c r="E303" s="231" t="s">
        <v>22</v>
      </c>
      <c r="F303" s="232" t="s">
        <v>1670</v>
      </c>
      <c r="G303" s="230"/>
      <c r="H303" s="233">
        <v>451.2</v>
      </c>
      <c r="I303" s="234"/>
      <c r="J303" s="230"/>
      <c r="K303" s="230"/>
      <c r="L303" s="235"/>
      <c r="M303" s="236"/>
      <c r="N303" s="237"/>
      <c r="O303" s="237"/>
      <c r="P303" s="237"/>
      <c r="Q303" s="237"/>
      <c r="R303" s="237"/>
      <c r="S303" s="237"/>
      <c r="T303" s="238"/>
      <c r="AT303" s="239" t="s">
        <v>158</v>
      </c>
      <c r="AU303" s="239" t="s">
        <v>85</v>
      </c>
      <c r="AV303" s="13" t="s">
        <v>85</v>
      </c>
      <c r="AW303" s="13" t="s">
        <v>39</v>
      </c>
      <c r="AX303" s="13" t="s">
        <v>76</v>
      </c>
      <c r="AY303" s="239" t="s">
        <v>146</v>
      </c>
    </row>
    <row r="304" spans="2:65" s="14" customFormat="1" ht="13.5">
      <c r="B304" s="240"/>
      <c r="C304" s="241"/>
      <c r="D304" s="242" t="s">
        <v>158</v>
      </c>
      <c r="E304" s="243" t="s">
        <v>22</v>
      </c>
      <c r="F304" s="244" t="s">
        <v>162</v>
      </c>
      <c r="G304" s="241"/>
      <c r="H304" s="245">
        <v>451.2</v>
      </c>
      <c r="I304" s="246"/>
      <c r="J304" s="241"/>
      <c r="K304" s="241"/>
      <c r="L304" s="247"/>
      <c r="M304" s="248"/>
      <c r="N304" s="249"/>
      <c r="O304" s="249"/>
      <c r="P304" s="249"/>
      <c r="Q304" s="249"/>
      <c r="R304" s="249"/>
      <c r="S304" s="249"/>
      <c r="T304" s="250"/>
      <c r="AT304" s="251" t="s">
        <v>158</v>
      </c>
      <c r="AU304" s="251" t="s">
        <v>85</v>
      </c>
      <c r="AV304" s="14" t="s">
        <v>154</v>
      </c>
      <c r="AW304" s="14" t="s">
        <v>39</v>
      </c>
      <c r="AX304" s="14" t="s">
        <v>24</v>
      </c>
      <c r="AY304" s="251" t="s">
        <v>146</v>
      </c>
    </row>
    <row r="305" spans="2:65" s="1" customFormat="1" ht="31.5" customHeight="1">
      <c r="B305" s="42"/>
      <c r="C305" s="203" t="s">
        <v>519</v>
      </c>
      <c r="D305" s="203" t="s">
        <v>149</v>
      </c>
      <c r="E305" s="204" t="s">
        <v>887</v>
      </c>
      <c r="F305" s="205" t="s">
        <v>888</v>
      </c>
      <c r="G305" s="206" t="s">
        <v>264</v>
      </c>
      <c r="H305" s="207">
        <v>102.833</v>
      </c>
      <c r="I305" s="208"/>
      <c r="J305" s="209">
        <f>ROUND(I305*H305,2)</f>
        <v>0</v>
      </c>
      <c r="K305" s="205" t="s">
        <v>153</v>
      </c>
      <c r="L305" s="62"/>
      <c r="M305" s="210" t="s">
        <v>22</v>
      </c>
      <c r="N305" s="211" t="s">
        <v>47</v>
      </c>
      <c r="O305" s="43"/>
      <c r="P305" s="212">
        <f>O305*H305</f>
        <v>0</v>
      </c>
      <c r="Q305" s="212">
        <v>0</v>
      </c>
      <c r="R305" s="212">
        <f>Q305*H305</f>
        <v>0</v>
      </c>
      <c r="S305" s="212">
        <v>0</v>
      </c>
      <c r="T305" s="213">
        <f>S305*H305</f>
        <v>0</v>
      </c>
      <c r="AR305" s="25" t="s">
        <v>154</v>
      </c>
      <c r="AT305" s="25" t="s">
        <v>149</v>
      </c>
      <c r="AU305" s="25" t="s">
        <v>85</v>
      </c>
      <c r="AY305" s="25" t="s">
        <v>146</v>
      </c>
      <c r="BE305" s="214">
        <f>IF(N305="základní",J305,0)</f>
        <v>0</v>
      </c>
      <c r="BF305" s="214">
        <f>IF(N305="snížená",J305,0)</f>
        <v>0</v>
      </c>
      <c r="BG305" s="214">
        <f>IF(N305="zákl. přenesená",J305,0)</f>
        <v>0</v>
      </c>
      <c r="BH305" s="214">
        <f>IF(N305="sníž. přenesená",J305,0)</f>
        <v>0</v>
      </c>
      <c r="BI305" s="214">
        <f>IF(N305="nulová",J305,0)</f>
        <v>0</v>
      </c>
      <c r="BJ305" s="25" t="s">
        <v>24</v>
      </c>
      <c r="BK305" s="214">
        <f>ROUND(I305*H305,2)</f>
        <v>0</v>
      </c>
      <c r="BL305" s="25" t="s">
        <v>154</v>
      </c>
      <c r="BM305" s="25" t="s">
        <v>1671</v>
      </c>
    </row>
    <row r="306" spans="2:65" s="1" customFormat="1" ht="94.5">
      <c r="B306" s="42"/>
      <c r="C306" s="64"/>
      <c r="D306" s="215" t="s">
        <v>156</v>
      </c>
      <c r="E306" s="64"/>
      <c r="F306" s="216" t="s">
        <v>875</v>
      </c>
      <c r="G306" s="64"/>
      <c r="H306" s="64"/>
      <c r="I306" s="173"/>
      <c r="J306" s="64"/>
      <c r="K306" s="64"/>
      <c r="L306" s="62"/>
      <c r="M306" s="217"/>
      <c r="N306" s="43"/>
      <c r="O306" s="43"/>
      <c r="P306" s="43"/>
      <c r="Q306" s="43"/>
      <c r="R306" s="43"/>
      <c r="S306" s="43"/>
      <c r="T306" s="79"/>
      <c r="AT306" s="25" t="s">
        <v>156</v>
      </c>
      <c r="AU306" s="25" t="s">
        <v>85</v>
      </c>
    </row>
    <row r="307" spans="2:65" s="12" customFormat="1" ht="13.5">
      <c r="B307" s="218"/>
      <c r="C307" s="219"/>
      <c r="D307" s="215" t="s">
        <v>158</v>
      </c>
      <c r="E307" s="220" t="s">
        <v>22</v>
      </c>
      <c r="F307" s="221" t="s">
        <v>1672</v>
      </c>
      <c r="G307" s="219"/>
      <c r="H307" s="222" t="s">
        <v>22</v>
      </c>
      <c r="I307" s="223"/>
      <c r="J307" s="219"/>
      <c r="K307" s="219"/>
      <c r="L307" s="224"/>
      <c r="M307" s="225"/>
      <c r="N307" s="226"/>
      <c r="O307" s="226"/>
      <c r="P307" s="226"/>
      <c r="Q307" s="226"/>
      <c r="R307" s="226"/>
      <c r="S307" s="226"/>
      <c r="T307" s="227"/>
      <c r="AT307" s="228" t="s">
        <v>158</v>
      </c>
      <c r="AU307" s="228" t="s">
        <v>85</v>
      </c>
      <c r="AV307" s="12" t="s">
        <v>24</v>
      </c>
      <c r="AW307" s="12" t="s">
        <v>39</v>
      </c>
      <c r="AX307" s="12" t="s">
        <v>76</v>
      </c>
      <c r="AY307" s="228" t="s">
        <v>146</v>
      </c>
    </row>
    <row r="308" spans="2:65" s="12" customFormat="1" ht="13.5">
      <c r="B308" s="218"/>
      <c r="C308" s="219"/>
      <c r="D308" s="215" t="s">
        <v>158</v>
      </c>
      <c r="E308" s="220" t="s">
        <v>22</v>
      </c>
      <c r="F308" s="221" t="s">
        <v>1673</v>
      </c>
      <c r="G308" s="219"/>
      <c r="H308" s="222" t="s">
        <v>22</v>
      </c>
      <c r="I308" s="223"/>
      <c r="J308" s="219"/>
      <c r="K308" s="219"/>
      <c r="L308" s="224"/>
      <c r="M308" s="225"/>
      <c r="N308" s="226"/>
      <c r="O308" s="226"/>
      <c r="P308" s="226"/>
      <c r="Q308" s="226"/>
      <c r="R308" s="226"/>
      <c r="S308" s="226"/>
      <c r="T308" s="227"/>
      <c r="AT308" s="228" t="s">
        <v>158</v>
      </c>
      <c r="AU308" s="228" t="s">
        <v>85</v>
      </c>
      <c r="AV308" s="12" t="s">
        <v>24</v>
      </c>
      <c r="AW308" s="12" t="s">
        <v>39</v>
      </c>
      <c r="AX308" s="12" t="s">
        <v>76</v>
      </c>
      <c r="AY308" s="228" t="s">
        <v>146</v>
      </c>
    </row>
    <row r="309" spans="2:65" s="13" customFormat="1" ht="13.5">
      <c r="B309" s="229"/>
      <c r="C309" s="230"/>
      <c r="D309" s="215" t="s">
        <v>158</v>
      </c>
      <c r="E309" s="231" t="s">
        <v>22</v>
      </c>
      <c r="F309" s="232" t="s">
        <v>1674</v>
      </c>
      <c r="G309" s="230"/>
      <c r="H309" s="233">
        <v>56.4</v>
      </c>
      <c r="I309" s="234"/>
      <c r="J309" s="230"/>
      <c r="K309" s="230"/>
      <c r="L309" s="235"/>
      <c r="M309" s="236"/>
      <c r="N309" s="237"/>
      <c r="O309" s="237"/>
      <c r="P309" s="237"/>
      <c r="Q309" s="237"/>
      <c r="R309" s="237"/>
      <c r="S309" s="237"/>
      <c r="T309" s="238"/>
      <c r="AT309" s="239" t="s">
        <v>158</v>
      </c>
      <c r="AU309" s="239" t="s">
        <v>85</v>
      </c>
      <c r="AV309" s="13" t="s">
        <v>85</v>
      </c>
      <c r="AW309" s="13" t="s">
        <v>39</v>
      </c>
      <c r="AX309" s="13" t="s">
        <v>76</v>
      </c>
      <c r="AY309" s="239" t="s">
        <v>146</v>
      </c>
    </row>
    <row r="310" spans="2:65" s="12" customFormat="1" ht="13.5">
      <c r="B310" s="218"/>
      <c r="C310" s="219"/>
      <c r="D310" s="215" t="s">
        <v>158</v>
      </c>
      <c r="E310" s="220" t="s">
        <v>22</v>
      </c>
      <c r="F310" s="221" t="s">
        <v>1675</v>
      </c>
      <c r="G310" s="219"/>
      <c r="H310" s="222" t="s">
        <v>22</v>
      </c>
      <c r="I310" s="223"/>
      <c r="J310" s="219"/>
      <c r="K310" s="219"/>
      <c r="L310" s="224"/>
      <c r="M310" s="225"/>
      <c r="N310" s="226"/>
      <c r="O310" s="226"/>
      <c r="P310" s="226"/>
      <c r="Q310" s="226"/>
      <c r="R310" s="226"/>
      <c r="S310" s="226"/>
      <c r="T310" s="227"/>
      <c r="AT310" s="228" t="s">
        <v>158</v>
      </c>
      <c r="AU310" s="228" t="s">
        <v>85</v>
      </c>
      <c r="AV310" s="12" t="s">
        <v>24</v>
      </c>
      <c r="AW310" s="12" t="s">
        <v>39</v>
      </c>
      <c r="AX310" s="12" t="s">
        <v>76</v>
      </c>
      <c r="AY310" s="228" t="s">
        <v>146</v>
      </c>
    </row>
    <row r="311" spans="2:65" s="12" customFormat="1" ht="13.5">
      <c r="B311" s="218"/>
      <c r="C311" s="219"/>
      <c r="D311" s="215" t="s">
        <v>158</v>
      </c>
      <c r="E311" s="220" t="s">
        <v>22</v>
      </c>
      <c r="F311" s="221" t="s">
        <v>1676</v>
      </c>
      <c r="G311" s="219"/>
      <c r="H311" s="222" t="s">
        <v>22</v>
      </c>
      <c r="I311" s="223"/>
      <c r="J311" s="219"/>
      <c r="K311" s="219"/>
      <c r="L311" s="224"/>
      <c r="M311" s="225"/>
      <c r="N311" s="226"/>
      <c r="O311" s="226"/>
      <c r="P311" s="226"/>
      <c r="Q311" s="226"/>
      <c r="R311" s="226"/>
      <c r="S311" s="226"/>
      <c r="T311" s="227"/>
      <c r="AT311" s="228" t="s">
        <v>158</v>
      </c>
      <c r="AU311" s="228" t="s">
        <v>85</v>
      </c>
      <c r="AV311" s="12" t="s">
        <v>24</v>
      </c>
      <c r="AW311" s="12" t="s">
        <v>39</v>
      </c>
      <c r="AX311" s="12" t="s">
        <v>76</v>
      </c>
      <c r="AY311" s="228" t="s">
        <v>146</v>
      </c>
    </row>
    <row r="312" spans="2:65" s="13" customFormat="1" ht="13.5">
      <c r="B312" s="229"/>
      <c r="C312" s="230"/>
      <c r="D312" s="215" t="s">
        <v>158</v>
      </c>
      <c r="E312" s="231" t="s">
        <v>22</v>
      </c>
      <c r="F312" s="232" t="s">
        <v>1677</v>
      </c>
      <c r="G312" s="230"/>
      <c r="H312" s="233">
        <v>2.8940000000000001</v>
      </c>
      <c r="I312" s="234"/>
      <c r="J312" s="230"/>
      <c r="K312" s="230"/>
      <c r="L312" s="235"/>
      <c r="M312" s="236"/>
      <c r="N312" s="237"/>
      <c r="O312" s="237"/>
      <c r="P312" s="237"/>
      <c r="Q312" s="237"/>
      <c r="R312" s="237"/>
      <c r="S312" s="237"/>
      <c r="T312" s="238"/>
      <c r="AT312" s="239" t="s">
        <v>158</v>
      </c>
      <c r="AU312" s="239" t="s">
        <v>85</v>
      </c>
      <c r="AV312" s="13" t="s">
        <v>85</v>
      </c>
      <c r="AW312" s="13" t="s">
        <v>39</v>
      </c>
      <c r="AX312" s="13" t="s">
        <v>76</v>
      </c>
      <c r="AY312" s="239" t="s">
        <v>146</v>
      </c>
    </row>
    <row r="313" spans="2:65" s="15" customFormat="1" ht="13.5">
      <c r="B313" s="276"/>
      <c r="C313" s="277"/>
      <c r="D313" s="215" t="s">
        <v>158</v>
      </c>
      <c r="E313" s="278" t="s">
        <v>22</v>
      </c>
      <c r="F313" s="279" t="s">
        <v>814</v>
      </c>
      <c r="G313" s="277"/>
      <c r="H313" s="280">
        <v>59.293999999999997</v>
      </c>
      <c r="I313" s="281"/>
      <c r="J313" s="277"/>
      <c r="K313" s="277"/>
      <c r="L313" s="282"/>
      <c r="M313" s="283"/>
      <c r="N313" s="284"/>
      <c r="O313" s="284"/>
      <c r="P313" s="284"/>
      <c r="Q313" s="284"/>
      <c r="R313" s="284"/>
      <c r="S313" s="284"/>
      <c r="T313" s="285"/>
      <c r="AT313" s="286" t="s">
        <v>158</v>
      </c>
      <c r="AU313" s="286" t="s">
        <v>85</v>
      </c>
      <c r="AV313" s="15" t="s">
        <v>169</v>
      </c>
      <c r="AW313" s="15" t="s">
        <v>39</v>
      </c>
      <c r="AX313" s="15" t="s">
        <v>76</v>
      </c>
      <c r="AY313" s="286" t="s">
        <v>146</v>
      </c>
    </row>
    <row r="314" spans="2:65" s="12" customFormat="1" ht="13.5">
      <c r="B314" s="218"/>
      <c r="C314" s="219"/>
      <c r="D314" s="215" t="s">
        <v>158</v>
      </c>
      <c r="E314" s="220" t="s">
        <v>22</v>
      </c>
      <c r="F314" s="221" t="s">
        <v>894</v>
      </c>
      <c r="G314" s="219"/>
      <c r="H314" s="222" t="s">
        <v>22</v>
      </c>
      <c r="I314" s="223"/>
      <c r="J314" s="219"/>
      <c r="K314" s="219"/>
      <c r="L314" s="224"/>
      <c r="M314" s="225"/>
      <c r="N314" s="226"/>
      <c r="O314" s="226"/>
      <c r="P314" s="226"/>
      <c r="Q314" s="226"/>
      <c r="R314" s="226"/>
      <c r="S314" s="226"/>
      <c r="T314" s="227"/>
      <c r="AT314" s="228" t="s">
        <v>158</v>
      </c>
      <c r="AU314" s="228" t="s">
        <v>85</v>
      </c>
      <c r="AV314" s="12" t="s">
        <v>24</v>
      </c>
      <c r="AW314" s="12" t="s">
        <v>39</v>
      </c>
      <c r="AX314" s="12" t="s">
        <v>76</v>
      </c>
      <c r="AY314" s="228" t="s">
        <v>146</v>
      </c>
    </row>
    <row r="315" spans="2:65" s="12" customFormat="1" ht="13.5">
      <c r="B315" s="218"/>
      <c r="C315" s="219"/>
      <c r="D315" s="215" t="s">
        <v>158</v>
      </c>
      <c r="E315" s="220" t="s">
        <v>22</v>
      </c>
      <c r="F315" s="221" t="s">
        <v>860</v>
      </c>
      <c r="G315" s="219"/>
      <c r="H315" s="222" t="s">
        <v>22</v>
      </c>
      <c r="I315" s="223"/>
      <c r="J315" s="219"/>
      <c r="K315" s="219"/>
      <c r="L315" s="224"/>
      <c r="M315" s="225"/>
      <c r="N315" s="226"/>
      <c r="O315" s="226"/>
      <c r="P315" s="226"/>
      <c r="Q315" s="226"/>
      <c r="R315" s="226"/>
      <c r="S315" s="226"/>
      <c r="T315" s="227"/>
      <c r="AT315" s="228" t="s">
        <v>158</v>
      </c>
      <c r="AU315" s="228" t="s">
        <v>85</v>
      </c>
      <c r="AV315" s="12" t="s">
        <v>24</v>
      </c>
      <c r="AW315" s="12" t="s">
        <v>39</v>
      </c>
      <c r="AX315" s="12" t="s">
        <v>76</v>
      </c>
      <c r="AY315" s="228" t="s">
        <v>146</v>
      </c>
    </row>
    <row r="316" spans="2:65" s="12" customFormat="1" ht="13.5">
      <c r="B316" s="218"/>
      <c r="C316" s="219"/>
      <c r="D316" s="215" t="s">
        <v>158</v>
      </c>
      <c r="E316" s="220" t="s">
        <v>22</v>
      </c>
      <c r="F316" s="221" t="s">
        <v>1678</v>
      </c>
      <c r="G316" s="219"/>
      <c r="H316" s="222" t="s">
        <v>22</v>
      </c>
      <c r="I316" s="223"/>
      <c r="J316" s="219"/>
      <c r="K316" s="219"/>
      <c r="L316" s="224"/>
      <c r="M316" s="225"/>
      <c r="N316" s="226"/>
      <c r="O316" s="226"/>
      <c r="P316" s="226"/>
      <c r="Q316" s="226"/>
      <c r="R316" s="226"/>
      <c r="S316" s="226"/>
      <c r="T316" s="227"/>
      <c r="AT316" s="228" t="s">
        <v>158</v>
      </c>
      <c r="AU316" s="228" t="s">
        <v>85</v>
      </c>
      <c r="AV316" s="12" t="s">
        <v>24</v>
      </c>
      <c r="AW316" s="12" t="s">
        <v>39</v>
      </c>
      <c r="AX316" s="12" t="s">
        <v>76</v>
      </c>
      <c r="AY316" s="228" t="s">
        <v>146</v>
      </c>
    </row>
    <row r="317" spans="2:65" s="13" customFormat="1" ht="13.5">
      <c r="B317" s="229"/>
      <c r="C317" s="230"/>
      <c r="D317" s="215" t="s">
        <v>158</v>
      </c>
      <c r="E317" s="231" t="s">
        <v>22</v>
      </c>
      <c r="F317" s="232" t="s">
        <v>1679</v>
      </c>
      <c r="G317" s="230"/>
      <c r="H317" s="233">
        <v>41.02</v>
      </c>
      <c r="I317" s="234"/>
      <c r="J317" s="230"/>
      <c r="K317" s="230"/>
      <c r="L317" s="235"/>
      <c r="M317" s="236"/>
      <c r="N317" s="237"/>
      <c r="O317" s="237"/>
      <c r="P317" s="237"/>
      <c r="Q317" s="237"/>
      <c r="R317" s="237"/>
      <c r="S317" s="237"/>
      <c r="T317" s="238"/>
      <c r="AT317" s="239" t="s">
        <v>158</v>
      </c>
      <c r="AU317" s="239" t="s">
        <v>85</v>
      </c>
      <c r="AV317" s="13" t="s">
        <v>85</v>
      </c>
      <c r="AW317" s="13" t="s">
        <v>39</v>
      </c>
      <c r="AX317" s="13" t="s">
        <v>76</v>
      </c>
      <c r="AY317" s="239" t="s">
        <v>146</v>
      </c>
    </row>
    <row r="318" spans="2:65" s="12" customFormat="1" ht="13.5">
      <c r="B318" s="218"/>
      <c r="C318" s="219"/>
      <c r="D318" s="215" t="s">
        <v>158</v>
      </c>
      <c r="E318" s="220" t="s">
        <v>22</v>
      </c>
      <c r="F318" s="221" t="s">
        <v>1680</v>
      </c>
      <c r="G318" s="219"/>
      <c r="H318" s="222" t="s">
        <v>22</v>
      </c>
      <c r="I318" s="223"/>
      <c r="J318" s="219"/>
      <c r="K318" s="219"/>
      <c r="L318" s="224"/>
      <c r="M318" s="225"/>
      <c r="N318" s="226"/>
      <c r="O318" s="226"/>
      <c r="P318" s="226"/>
      <c r="Q318" s="226"/>
      <c r="R318" s="226"/>
      <c r="S318" s="226"/>
      <c r="T318" s="227"/>
      <c r="AT318" s="228" t="s">
        <v>158</v>
      </c>
      <c r="AU318" s="228" t="s">
        <v>85</v>
      </c>
      <c r="AV318" s="12" t="s">
        <v>24</v>
      </c>
      <c r="AW318" s="12" t="s">
        <v>39</v>
      </c>
      <c r="AX318" s="12" t="s">
        <v>76</v>
      </c>
      <c r="AY318" s="228" t="s">
        <v>146</v>
      </c>
    </row>
    <row r="319" spans="2:65" s="13" customFormat="1" ht="13.5">
      <c r="B319" s="229"/>
      <c r="C319" s="230"/>
      <c r="D319" s="215" t="s">
        <v>158</v>
      </c>
      <c r="E319" s="231" t="s">
        <v>22</v>
      </c>
      <c r="F319" s="232" t="s">
        <v>1681</v>
      </c>
      <c r="G319" s="230"/>
      <c r="H319" s="233">
        <v>2.5190000000000001</v>
      </c>
      <c r="I319" s="234"/>
      <c r="J319" s="230"/>
      <c r="K319" s="230"/>
      <c r="L319" s="235"/>
      <c r="M319" s="236"/>
      <c r="N319" s="237"/>
      <c r="O319" s="237"/>
      <c r="P319" s="237"/>
      <c r="Q319" s="237"/>
      <c r="R319" s="237"/>
      <c r="S319" s="237"/>
      <c r="T319" s="238"/>
      <c r="AT319" s="239" t="s">
        <v>158</v>
      </c>
      <c r="AU319" s="239" t="s">
        <v>85</v>
      </c>
      <c r="AV319" s="13" t="s">
        <v>85</v>
      </c>
      <c r="AW319" s="13" t="s">
        <v>39</v>
      </c>
      <c r="AX319" s="13" t="s">
        <v>76</v>
      </c>
      <c r="AY319" s="239" t="s">
        <v>146</v>
      </c>
    </row>
    <row r="320" spans="2:65" s="15" customFormat="1" ht="13.5">
      <c r="B320" s="276"/>
      <c r="C320" s="277"/>
      <c r="D320" s="215" t="s">
        <v>158</v>
      </c>
      <c r="E320" s="278" t="s">
        <v>22</v>
      </c>
      <c r="F320" s="279" t="s">
        <v>814</v>
      </c>
      <c r="G320" s="277"/>
      <c r="H320" s="280">
        <v>43.539000000000001</v>
      </c>
      <c r="I320" s="281"/>
      <c r="J320" s="277"/>
      <c r="K320" s="277"/>
      <c r="L320" s="282"/>
      <c r="M320" s="283"/>
      <c r="N320" s="284"/>
      <c r="O320" s="284"/>
      <c r="P320" s="284"/>
      <c r="Q320" s="284"/>
      <c r="R320" s="284"/>
      <c r="S320" s="284"/>
      <c r="T320" s="285"/>
      <c r="AT320" s="286" t="s">
        <v>158</v>
      </c>
      <c r="AU320" s="286" t="s">
        <v>85</v>
      </c>
      <c r="AV320" s="15" t="s">
        <v>169</v>
      </c>
      <c r="AW320" s="15" t="s">
        <v>39</v>
      </c>
      <c r="AX320" s="15" t="s">
        <v>76</v>
      </c>
      <c r="AY320" s="286" t="s">
        <v>146</v>
      </c>
    </row>
    <row r="321" spans="2:65" s="12" customFormat="1" ht="13.5">
      <c r="B321" s="218"/>
      <c r="C321" s="219"/>
      <c r="D321" s="215" t="s">
        <v>158</v>
      </c>
      <c r="E321" s="220" t="s">
        <v>22</v>
      </c>
      <c r="F321" s="221" t="s">
        <v>894</v>
      </c>
      <c r="G321" s="219"/>
      <c r="H321" s="222" t="s">
        <v>22</v>
      </c>
      <c r="I321" s="223"/>
      <c r="J321" s="219"/>
      <c r="K321" s="219"/>
      <c r="L321" s="224"/>
      <c r="M321" s="225"/>
      <c r="N321" s="226"/>
      <c r="O321" s="226"/>
      <c r="P321" s="226"/>
      <c r="Q321" s="226"/>
      <c r="R321" s="226"/>
      <c r="S321" s="226"/>
      <c r="T321" s="227"/>
      <c r="AT321" s="228" t="s">
        <v>158</v>
      </c>
      <c r="AU321" s="228" t="s">
        <v>85</v>
      </c>
      <c r="AV321" s="12" t="s">
        <v>24</v>
      </c>
      <c r="AW321" s="12" t="s">
        <v>39</v>
      </c>
      <c r="AX321" s="12" t="s">
        <v>76</v>
      </c>
      <c r="AY321" s="228" t="s">
        <v>146</v>
      </c>
    </row>
    <row r="322" spans="2:65" s="14" customFormat="1" ht="13.5">
      <c r="B322" s="240"/>
      <c r="C322" s="241"/>
      <c r="D322" s="242" t="s">
        <v>158</v>
      </c>
      <c r="E322" s="243" t="s">
        <v>22</v>
      </c>
      <c r="F322" s="244" t="s">
        <v>162</v>
      </c>
      <c r="G322" s="241"/>
      <c r="H322" s="245">
        <v>102.833</v>
      </c>
      <c r="I322" s="246"/>
      <c r="J322" s="241"/>
      <c r="K322" s="241"/>
      <c r="L322" s="247"/>
      <c r="M322" s="248"/>
      <c r="N322" s="249"/>
      <c r="O322" s="249"/>
      <c r="P322" s="249"/>
      <c r="Q322" s="249"/>
      <c r="R322" s="249"/>
      <c r="S322" s="249"/>
      <c r="T322" s="250"/>
      <c r="AT322" s="251" t="s">
        <v>158</v>
      </c>
      <c r="AU322" s="251" t="s">
        <v>85</v>
      </c>
      <c r="AV322" s="14" t="s">
        <v>154</v>
      </c>
      <c r="AW322" s="14" t="s">
        <v>39</v>
      </c>
      <c r="AX322" s="14" t="s">
        <v>24</v>
      </c>
      <c r="AY322" s="251" t="s">
        <v>146</v>
      </c>
    </row>
    <row r="323" spans="2:65" s="1" customFormat="1" ht="31.5" customHeight="1">
      <c r="B323" s="42"/>
      <c r="C323" s="203" t="s">
        <v>524</v>
      </c>
      <c r="D323" s="203" t="s">
        <v>149</v>
      </c>
      <c r="E323" s="204" t="s">
        <v>905</v>
      </c>
      <c r="F323" s="205" t="s">
        <v>882</v>
      </c>
      <c r="G323" s="206" t="s">
        <v>264</v>
      </c>
      <c r="H323" s="207">
        <v>1225.4159999999999</v>
      </c>
      <c r="I323" s="208"/>
      <c r="J323" s="209">
        <f>ROUND(I323*H323,2)</f>
        <v>0</v>
      </c>
      <c r="K323" s="205" t="s">
        <v>153</v>
      </c>
      <c r="L323" s="62"/>
      <c r="M323" s="210" t="s">
        <v>22</v>
      </c>
      <c r="N323" s="211" t="s">
        <v>47</v>
      </c>
      <c r="O323" s="43"/>
      <c r="P323" s="212">
        <f>O323*H323</f>
        <v>0</v>
      </c>
      <c r="Q323" s="212">
        <v>0</v>
      </c>
      <c r="R323" s="212">
        <f>Q323*H323</f>
        <v>0</v>
      </c>
      <c r="S323" s="212">
        <v>0</v>
      </c>
      <c r="T323" s="213">
        <f>S323*H323</f>
        <v>0</v>
      </c>
      <c r="AR323" s="25" t="s">
        <v>154</v>
      </c>
      <c r="AT323" s="25" t="s">
        <v>149</v>
      </c>
      <c r="AU323" s="25" t="s">
        <v>85</v>
      </c>
      <c r="AY323" s="25" t="s">
        <v>146</v>
      </c>
      <c r="BE323" s="214">
        <f>IF(N323="základní",J323,0)</f>
        <v>0</v>
      </c>
      <c r="BF323" s="214">
        <f>IF(N323="snížená",J323,0)</f>
        <v>0</v>
      </c>
      <c r="BG323" s="214">
        <f>IF(N323="zákl. přenesená",J323,0)</f>
        <v>0</v>
      </c>
      <c r="BH323" s="214">
        <f>IF(N323="sníž. přenesená",J323,0)</f>
        <v>0</v>
      </c>
      <c r="BI323" s="214">
        <f>IF(N323="nulová",J323,0)</f>
        <v>0</v>
      </c>
      <c r="BJ323" s="25" t="s">
        <v>24</v>
      </c>
      <c r="BK323" s="214">
        <f>ROUND(I323*H323,2)</f>
        <v>0</v>
      </c>
      <c r="BL323" s="25" t="s">
        <v>154</v>
      </c>
      <c r="BM323" s="25" t="s">
        <v>1682</v>
      </c>
    </row>
    <row r="324" spans="2:65" s="1" customFormat="1" ht="94.5">
      <c r="B324" s="42"/>
      <c r="C324" s="64"/>
      <c r="D324" s="215" t="s">
        <v>156</v>
      </c>
      <c r="E324" s="64"/>
      <c r="F324" s="216" t="s">
        <v>875</v>
      </c>
      <c r="G324" s="64"/>
      <c r="H324" s="64"/>
      <c r="I324" s="173"/>
      <c r="J324" s="64"/>
      <c r="K324" s="64"/>
      <c r="L324" s="62"/>
      <c r="M324" s="217"/>
      <c r="N324" s="43"/>
      <c r="O324" s="43"/>
      <c r="P324" s="43"/>
      <c r="Q324" s="43"/>
      <c r="R324" s="43"/>
      <c r="S324" s="43"/>
      <c r="T324" s="79"/>
      <c r="AT324" s="25" t="s">
        <v>156</v>
      </c>
      <c r="AU324" s="25" t="s">
        <v>85</v>
      </c>
    </row>
    <row r="325" spans="2:65" s="12" customFormat="1" ht="13.5">
      <c r="B325" s="218"/>
      <c r="C325" s="219"/>
      <c r="D325" s="215" t="s">
        <v>158</v>
      </c>
      <c r="E325" s="220" t="s">
        <v>22</v>
      </c>
      <c r="F325" s="221" t="s">
        <v>876</v>
      </c>
      <c r="G325" s="219"/>
      <c r="H325" s="222" t="s">
        <v>22</v>
      </c>
      <c r="I325" s="223"/>
      <c r="J325" s="219"/>
      <c r="K325" s="219"/>
      <c r="L325" s="224"/>
      <c r="M325" s="225"/>
      <c r="N325" s="226"/>
      <c r="O325" s="226"/>
      <c r="P325" s="226"/>
      <c r="Q325" s="226"/>
      <c r="R325" s="226"/>
      <c r="S325" s="226"/>
      <c r="T325" s="227"/>
      <c r="AT325" s="228" t="s">
        <v>158</v>
      </c>
      <c r="AU325" s="228" t="s">
        <v>85</v>
      </c>
      <c r="AV325" s="12" t="s">
        <v>24</v>
      </c>
      <c r="AW325" s="12" t="s">
        <v>39</v>
      </c>
      <c r="AX325" s="12" t="s">
        <v>76</v>
      </c>
      <c r="AY325" s="228" t="s">
        <v>146</v>
      </c>
    </row>
    <row r="326" spans="2:65" s="12" customFormat="1" ht="13.5">
      <c r="B326" s="218"/>
      <c r="C326" s="219"/>
      <c r="D326" s="215" t="s">
        <v>158</v>
      </c>
      <c r="E326" s="220" t="s">
        <v>22</v>
      </c>
      <c r="F326" s="221" t="s">
        <v>1477</v>
      </c>
      <c r="G326" s="219"/>
      <c r="H326" s="222" t="s">
        <v>22</v>
      </c>
      <c r="I326" s="223"/>
      <c r="J326" s="219"/>
      <c r="K326" s="219"/>
      <c r="L326" s="224"/>
      <c r="M326" s="225"/>
      <c r="N326" s="226"/>
      <c r="O326" s="226"/>
      <c r="P326" s="226"/>
      <c r="Q326" s="226"/>
      <c r="R326" s="226"/>
      <c r="S326" s="226"/>
      <c r="T326" s="227"/>
      <c r="AT326" s="228" t="s">
        <v>158</v>
      </c>
      <c r="AU326" s="228" t="s">
        <v>85</v>
      </c>
      <c r="AV326" s="12" t="s">
        <v>24</v>
      </c>
      <c r="AW326" s="12" t="s">
        <v>39</v>
      </c>
      <c r="AX326" s="12" t="s">
        <v>76</v>
      </c>
      <c r="AY326" s="228" t="s">
        <v>146</v>
      </c>
    </row>
    <row r="327" spans="2:65" s="12" customFormat="1" ht="13.5">
      <c r="B327" s="218"/>
      <c r="C327" s="219"/>
      <c r="D327" s="215" t="s">
        <v>158</v>
      </c>
      <c r="E327" s="220" t="s">
        <v>22</v>
      </c>
      <c r="F327" s="221" t="s">
        <v>907</v>
      </c>
      <c r="G327" s="219"/>
      <c r="H327" s="222" t="s">
        <v>22</v>
      </c>
      <c r="I327" s="223"/>
      <c r="J327" s="219"/>
      <c r="K327" s="219"/>
      <c r="L327" s="224"/>
      <c r="M327" s="225"/>
      <c r="N327" s="226"/>
      <c r="O327" s="226"/>
      <c r="P327" s="226"/>
      <c r="Q327" s="226"/>
      <c r="R327" s="226"/>
      <c r="S327" s="226"/>
      <c r="T327" s="227"/>
      <c r="AT327" s="228" t="s">
        <v>158</v>
      </c>
      <c r="AU327" s="228" t="s">
        <v>85</v>
      </c>
      <c r="AV327" s="12" t="s">
        <v>24</v>
      </c>
      <c r="AW327" s="12" t="s">
        <v>39</v>
      </c>
      <c r="AX327" s="12" t="s">
        <v>76</v>
      </c>
      <c r="AY327" s="228" t="s">
        <v>146</v>
      </c>
    </row>
    <row r="328" spans="2:65" s="12" customFormat="1" ht="13.5">
      <c r="B328" s="218"/>
      <c r="C328" s="219"/>
      <c r="D328" s="215" t="s">
        <v>158</v>
      </c>
      <c r="E328" s="220" t="s">
        <v>22</v>
      </c>
      <c r="F328" s="221" t="s">
        <v>1559</v>
      </c>
      <c r="G328" s="219"/>
      <c r="H328" s="222" t="s">
        <v>22</v>
      </c>
      <c r="I328" s="223"/>
      <c r="J328" s="219"/>
      <c r="K328" s="219"/>
      <c r="L328" s="224"/>
      <c r="M328" s="225"/>
      <c r="N328" s="226"/>
      <c r="O328" s="226"/>
      <c r="P328" s="226"/>
      <c r="Q328" s="226"/>
      <c r="R328" s="226"/>
      <c r="S328" s="226"/>
      <c r="T328" s="227"/>
      <c r="AT328" s="228" t="s">
        <v>158</v>
      </c>
      <c r="AU328" s="228" t="s">
        <v>85</v>
      </c>
      <c r="AV328" s="12" t="s">
        <v>24</v>
      </c>
      <c r="AW328" s="12" t="s">
        <v>39</v>
      </c>
      <c r="AX328" s="12" t="s">
        <v>76</v>
      </c>
      <c r="AY328" s="228" t="s">
        <v>146</v>
      </c>
    </row>
    <row r="329" spans="2:65" s="13" customFormat="1" ht="13.5">
      <c r="B329" s="229"/>
      <c r="C329" s="230"/>
      <c r="D329" s="215" t="s">
        <v>158</v>
      </c>
      <c r="E329" s="231" t="s">
        <v>22</v>
      </c>
      <c r="F329" s="232" t="s">
        <v>1683</v>
      </c>
      <c r="G329" s="230"/>
      <c r="H329" s="233">
        <v>180.48</v>
      </c>
      <c r="I329" s="234"/>
      <c r="J329" s="230"/>
      <c r="K329" s="230"/>
      <c r="L329" s="235"/>
      <c r="M329" s="236"/>
      <c r="N329" s="237"/>
      <c r="O329" s="237"/>
      <c r="P329" s="237"/>
      <c r="Q329" s="237"/>
      <c r="R329" s="237"/>
      <c r="S329" s="237"/>
      <c r="T329" s="238"/>
      <c r="AT329" s="239" t="s">
        <v>158</v>
      </c>
      <c r="AU329" s="239" t="s">
        <v>85</v>
      </c>
      <c r="AV329" s="13" t="s">
        <v>85</v>
      </c>
      <c r="AW329" s="13" t="s">
        <v>39</v>
      </c>
      <c r="AX329" s="13" t="s">
        <v>76</v>
      </c>
      <c r="AY329" s="239" t="s">
        <v>146</v>
      </c>
    </row>
    <row r="330" spans="2:65" s="12" customFormat="1" ht="13.5">
      <c r="B330" s="218"/>
      <c r="C330" s="219"/>
      <c r="D330" s="215" t="s">
        <v>158</v>
      </c>
      <c r="E330" s="220" t="s">
        <v>22</v>
      </c>
      <c r="F330" s="221" t="s">
        <v>1477</v>
      </c>
      <c r="G330" s="219"/>
      <c r="H330" s="222" t="s">
        <v>22</v>
      </c>
      <c r="I330" s="223"/>
      <c r="J330" s="219"/>
      <c r="K330" s="219"/>
      <c r="L330" s="224"/>
      <c r="M330" s="225"/>
      <c r="N330" s="226"/>
      <c r="O330" s="226"/>
      <c r="P330" s="226"/>
      <c r="Q330" s="226"/>
      <c r="R330" s="226"/>
      <c r="S330" s="226"/>
      <c r="T330" s="227"/>
      <c r="AT330" s="228" t="s">
        <v>158</v>
      </c>
      <c r="AU330" s="228" t="s">
        <v>85</v>
      </c>
      <c r="AV330" s="12" t="s">
        <v>24</v>
      </c>
      <c r="AW330" s="12" t="s">
        <v>39</v>
      </c>
      <c r="AX330" s="12" t="s">
        <v>76</v>
      </c>
      <c r="AY330" s="228" t="s">
        <v>146</v>
      </c>
    </row>
    <row r="331" spans="2:65" s="12" customFormat="1" ht="13.5">
      <c r="B331" s="218"/>
      <c r="C331" s="219"/>
      <c r="D331" s="215" t="s">
        <v>158</v>
      </c>
      <c r="E331" s="220" t="s">
        <v>22</v>
      </c>
      <c r="F331" s="221" t="s">
        <v>1678</v>
      </c>
      <c r="G331" s="219"/>
      <c r="H331" s="222" t="s">
        <v>22</v>
      </c>
      <c r="I331" s="223"/>
      <c r="J331" s="219"/>
      <c r="K331" s="219"/>
      <c r="L331" s="224"/>
      <c r="M331" s="225"/>
      <c r="N331" s="226"/>
      <c r="O331" s="226"/>
      <c r="P331" s="226"/>
      <c r="Q331" s="226"/>
      <c r="R331" s="226"/>
      <c r="S331" s="226"/>
      <c r="T331" s="227"/>
      <c r="AT331" s="228" t="s">
        <v>158</v>
      </c>
      <c r="AU331" s="228" t="s">
        <v>85</v>
      </c>
      <c r="AV331" s="12" t="s">
        <v>24</v>
      </c>
      <c r="AW331" s="12" t="s">
        <v>39</v>
      </c>
      <c r="AX331" s="12" t="s">
        <v>76</v>
      </c>
      <c r="AY331" s="228" t="s">
        <v>146</v>
      </c>
    </row>
    <row r="332" spans="2:65" s="13" customFormat="1" ht="13.5">
      <c r="B332" s="229"/>
      <c r="C332" s="230"/>
      <c r="D332" s="215" t="s">
        <v>158</v>
      </c>
      <c r="E332" s="231" t="s">
        <v>22</v>
      </c>
      <c r="F332" s="232" t="s">
        <v>1684</v>
      </c>
      <c r="G332" s="230"/>
      <c r="H332" s="233">
        <v>984.48</v>
      </c>
      <c r="I332" s="234"/>
      <c r="J332" s="230"/>
      <c r="K332" s="230"/>
      <c r="L332" s="235"/>
      <c r="M332" s="236"/>
      <c r="N332" s="237"/>
      <c r="O332" s="237"/>
      <c r="P332" s="237"/>
      <c r="Q332" s="237"/>
      <c r="R332" s="237"/>
      <c r="S332" s="237"/>
      <c r="T332" s="238"/>
      <c r="AT332" s="239" t="s">
        <v>158</v>
      </c>
      <c r="AU332" s="239" t="s">
        <v>85</v>
      </c>
      <c r="AV332" s="13" t="s">
        <v>85</v>
      </c>
      <c r="AW332" s="13" t="s">
        <v>39</v>
      </c>
      <c r="AX332" s="13" t="s">
        <v>76</v>
      </c>
      <c r="AY332" s="239" t="s">
        <v>146</v>
      </c>
    </row>
    <row r="333" spans="2:65" s="12" customFormat="1" ht="13.5">
      <c r="B333" s="218"/>
      <c r="C333" s="219"/>
      <c r="D333" s="215" t="s">
        <v>158</v>
      </c>
      <c r="E333" s="220" t="s">
        <v>22</v>
      </c>
      <c r="F333" s="221" t="s">
        <v>1477</v>
      </c>
      <c r="G333" s="219"/>
      <c r="H333" s="222" t="s">
        <v>22</v>
      </c>
      <c r="I333" s="223"/>
      <c r="J333" s="219"/>
      <c r="K333" s="219"/>
      <c r="L333" s="224"/>
      <c r="M333" s="225"/>
      <c r="N333" s="226"/>
      <c r="O333" s="226"/>
      <c r="P333" s="226"/>
      <c r="Q333" s="226"/>
      <c r="R333" s="226"/>
      <c r="S333" s="226"/>
      <c r="T333" s="227"/>
      <c r="AT333" s="228" t="s">
        <v>158</v>
      </c>
      <c r="AU333" s="228" t="s">
        <v>85</v>
      </c>
      <c r="AV333" s="12" t="s">
        <v>24</v>
      </c>
      <c r="AW333" s="12" t="s">
        <v>39</v>
      </c>
      <c r="AX333" s="12" t="s">
        <v>76</v>
      </c>
      <c r="AY333" s="228" t="s">
        <v>146</v>
      </c>
    </row>
    <row r="334" spans="2:65" s="12" customFormat="1" ht="13.5">
      <c r="B334" s="218"/>
      <c r="C334" s="219"/>
      <c r="D334" s="215" t="s">
        <v>158</v>
      </c>
      <c r="E334" s="220" t="s">
        <v>22</v>
      </c>
      <c r="F334" s="221" t="s">
        <v>1680</v>
      </c>
      <c r="G334" s="219"/>
      <c r="H334" s="222" t="s">
        <v>22</v>
      </c>
      <c r="I334" s="223"/>
      <c r="J334" s="219"/>
      <c r="K334" s="219"/>
      <c r="L334" s="224"/>
      <c r="M334" s="225"/>
      <c r="N334" s="226"/>
      <c r="O334" s="226"/>
      <c r="P334" s="226"/>
      <c r="Q334" s="226"/>
      <c r="R334" s="226"/>
      <c r="S334" s="226"/>
      <c r="T334" s="227"/>
      <c r="AT334" s="228" t="s">
        <v>158</v>
      </c>
      <c r="AU334" s="228" t="s">
        <v>85</v>
      </c>
      <c r="AV334" s="12" t="s">
        <v>24</v>
      </c>
      <c r="AW334" s="12" t="s">
        <v>39</v>
      </c>
      <c r="AX334" s="12" t="s">
        <v>76</v>
      </c>
      <c r="AY334" s="228" t="s">
        <v>146</v>
      </c>
    </row>
    <row r="335" spans="2:65" s="13" customFormat="1" ht="13.5">
      <c r="B335" s="229"/>
      <c r="C335" s="230"/>
      <c r="D335" s="215" t="s">
        <v>158</v>
      </c>
      <c r="E335" s="231" t="s">
        <v>22</v>
      </c>
      <c r="F335" s="232" t="s">
        <v>1685</v>
      </c>
      <c r="G335" s="230"/>
      <c r="H335" s="233">
        <v>60.456000000000003</v>
      </c>
      <c r="I335" s="234"/>
      <c r="J335" s="230"/>
      <c r="K335" s="230"/>
      <c r="L335" s="235"/>
      <c r="M335" s="236"/>
      <c r="N335" s="237"/>
      <c r="O335" s="237"/>
      <c r="P335" s="237"/>
      <c r="Q335" s="237"/>
      <c r="R335" s="237"/>
      <c r="S335" s="237"/>
      <c r="T335" s="238"/>
      <c r="AT335" s="239" t="s">
        <v>158</v>
      </c>
      <c r="AU335" s="239" t="s">
        <v>85</v>
      </c>
      <c r="AV335" s="13" t="s">
        <v>85</v>
      </c>
      <c r="AW335" s="13" t="s">
        <v>39</v>
      </c>
      <c r="AX335" s="13" t="s">
        <v>76</v>
      </c>
      <c r="AY335" s="239" t="s">
        <v>146</v>
      </c>
    </row>
    <row r="336" spans="2:65" s="12" customFormat="1" ht="13.5">
      <c r="B336" s="218"/>
      <c r="C336" s="219"/>
      <c r="D336" s="215" t="s">
        <v>158</v>
      </c>
      <c r="E336" s="220" t="s">
        <v>22</v>
      </c>
      <c r="F336" s="221" t="s">
        <v>1477</v>
      </c>
      <c r="G336" s="219"/>
      <c r="H336" s="222" t="s">
        <v>22</v>
      </c>
      <c r="I336" s="223"/>
      <c r="J336" s="219"/>
      <c r="K336" s="219"/>
      <c r="L336" s="224"/>
      <c r="M336" s="225"/>
      <c r="N336" s="226"/>
      <c r="O336" s="226"/>
      <c r="P336" s="226"/>
      <c r="Q336" s="226"/>
      <c r="R336" s="226"/>
      <c r="S336" s="226"/>
      <c r="T336" s="227"/>
      <c r="AT336" s="228" t="s">
        <v>158</v>
      </c>
      <c r="AU336" s="228" t="s">
        <v>85</v>
      </c>
      <c r="AV336" s="12" t="s">
        <v>24</v>
      </c>
      <c r="AW336" s="12" t="s">
        <v>39</v>
      </c>
      <c r="AX336" s="12" t="s">
        <v>76</v>
      </c>
      <c r="AY336" s="228" t="s">
        <v>146</v>
      </c>
    </row>
    <row r="337" spans="2:65" s="14" customFormat="1" ht="13.5">
      <c r="B337" s="240"/>
      <c r="C337" s="241"/>
      <c r="D337" s="242" t="s">
        <v>158</v>
      </c>
      <c r="E337" s="243" t="s">
        <v>22</v>
      </c>
      <c r="F337" s="244" t="s">
        <v>162</v>
      </c>
      <c r="G337" s="241"/>
      <c r="H337" s="245">
        <v>1225.4159999999999</v>
      </c>
      <c r="I337" s="246"/>
      <c r="J337" s="241"/>
      <c r="K337" s="241"/>
      <c r="L337" s="247"/>
      <c r="M337" s="248"/>
      <c r="N337" s="249"/>
      <c r="O337" s="249"/>
      <c r="P337" s="249"/>
      <c r="Q337" s="249"/>
      <c r="R337" s="249"/>
      <c r="S337" s="249"/>
      <c r="T337" s="250"/>
      <c r="AT337" s="251" t="s">
        <v>158</v>
      </c>
      <c r="AU337" s="251" t="s">
        <v>85</v>
      </c>
      <c r="AV337" s="14" t="s">
        <v>154</v>
      </c>
      <c r="AW337" s="14" t="s">
        <v>39</v>
      </c>
      <c r="AX337" s="14" t="s">
        <v>24</v>
      </c>
      <c r="AY337" s="251" t="s">
        <v>146</v>
      </c>
    </row>
    <row r="338" spans="2:65" s="1" customFormat="1" ht="31.5" customHeight="1">
      <c r="B338" s="42"/>
      <c r="C338" s="203" t="s">
        <v>532</v>
      </c>
      <c r="D338" s="203" t="s">
        <v>149</v>
      </c>
      <c r="E338" s="204" t="s">
        <v>913</v>
      </c>
      <c r="F338" s="205" t="s">
        <v>914</v>
      </c>
      <c r="G338" s="206" t="s">
        <v>264</v>
      </c>
      <c r="H338" s="207">
        <v>1.2749999999999999</v>
      </c>
      <c r="I338" s="208"/>
      <c r="J338" s="209">
        <f>ROUND(I338*H338,2)</f>
        <v>0</v>
      </c>
      <c r="K338" s="205" t="s">
        <v>153</v>
      </c>
      <c r="L338" s="62"/>
      <c r="M338" s="210" t="s">
        <v>22</v>
      </c>
      <c r="N338" s="211" t="s">
        <v>47</v>
      </c>
      <c r="O338" s="43"/>
      <c r="P338" s="212">
        <f>O338*H338</f>
        <v>0</v>
      </c>
      <c r="Q338" s="212">
        <v>0</v>
      </c>
      <c r="R338" s="212">
        <f>Q338*H338</f>
        <v>0</v>
      </c>
      <c r="S338" s="212">
        <v>0</v>
      </c>
      <c r="T338" s="213">
        <f>S338*H338</f>
        <v>0</v>
      </c>
      <c r="AR338" s="25" t="s">
        <v>154</v>
      </c>
      <c r="AT338" s="25" t="s">
        <v>149</v>
      </c>
      <c r="AU338" s="25" t="s">
        <v>85</v>
      </c>
      <c r="AY338" s="25" t="s">
        <v>146</v>
      </c>
      <c r="BE338" s="214">
        <f>IF(N338="základní",J338,0)</f>
        <v>0</v>
      </c>
      <c r="BF338" s="214">
        <f>IF(N338="snížená",J338,0)</f>
        <v>0</v>
      </c>
      <c r="BG338" s="214">
        <f>IF(N338="zákl. přenesená",J338,0)</f>
        <v>0</v>
      </c>
      <c r="BH338" s="214">
        <f>IF(N338="sníž. přenesená",J338,0)</f>
        <v>0</v>
      </c>
      <c r="BI338" s="214">
        <f>IF(N338="nulová",J338,0)</f>
        <v>0</v>
      </c>
      <c r="BJ338" s="25" t="s">
        <v>24</v>
      </c>
      <c r="BK338" s="214">
        <f>ROUND(I338*H338,2)</f>
        <v>0</v>
      </c>
      <c r="BL338" s="25" t="s">
        <v>154</v>
      </c>
      <c r="BM338" s="25" t="s">
        <v>1686</v>
      </c>
    </row>
    <row r="339" spans="2:65" s="1" customFormat="1" ht="67.5">
      <c r="B339" s="42"/>
      <c r="C339" s="64"/>
      <c r="D339" s="215" t="s">
        <v>156</v>
      </c>
      <c r="E339" s="64"/>
      <c r="F339" s="216" t="s">
        <v>916</v>
      </c>
      <c r="G339" s="64"/>
      <c r="H339" s="64"/>
      <c r="I339" s="173"/>
      <c r="J339" s="64"/>
      <c r="K339" s="64"/>
      <c r="L339" s="62"/>
      <c r="M339" s="217"/>
      <c r="N339" s="43"/>
      <c r="O339" s="43"/>
      <c r="P339" s="43"/>
      <c r="Q339" s="43"/>
      <c r="R339" s="43"/>
      <c r="S339" s="43"/>
      <c r="T339" s="79"/>
      <c r="AT339" s="25" t="s">
        <v>156</v>
      </c>
      <c r="AU339" s="25" t="s">
        <v>85</v>
      </c>
    </row>
    <row r="340" spans="2:65" s="12" customFormat="1" ht="13.5">
      <c r="B340" s="218"/>
      <c r="C340" s="219"/>
      <c r="D340" s="215" t="s">
        <v>158</v>
      </c>
      <c r="E340" s="220" t="s">
        <v>22</v>
      </c>
      <c r="F340" s="221" t="s">
        <v>890</v>
      </c>
      <c r="G340" s="219"/>
      <c r="H340" s="222" t="s">
        <v>22</v>
      </c>
      <c r="I340" s="223"/>
      <c r="J340" s="219"/>
      <c r="K340" s="219"/>
      <c r="L340" s="224"/>
      <c r="M340" s="225"/>
      <c r="N340" s="226"/>
      <c r="O340" s="226"/>
      <c r="P340" s="226"/>
      <c r="Q340" s="226"/>
      <c r="R340" s="226"/>
      <c r="S340" s="226"/>
      <c r="T340" s="227"/>
      <c r="AT340" s="228" t="s">
        <v>158</v>
      </c>
      <c r="AU340" s="228" t="s">
        <v>85</v>
      </c>
      <c r="AV340" s="12" t="s">
        <v>24</v>
      </c>
      <c r="AW340" s="12" t="s">
        <v>39</v>
      </c>
      <c r="AX340" s="12" t="s">
        <v>76</v>
      </c>
      <c r="AY340" s="228" t="s">
        <v>146</v>
      </c>
    </row>
    <row r="341" spans="2:65" s="12" customFormat="1" ht="13.5">
      <c r="B341" s="218"/>
      <c r="C341" s="219"/>
      <c r="D341" s="215" t="s">
        <v>158</v>
      </c>
      <c r="E341" s="220" t="s">
        <v>22</v>
      </c>
      <c r="F341" s="221" t="s">
        <v>1687</v>
      </c>
      <c r="G341" s="219"/>
      <c r="H341" s="222" t="s">
        <v>22</v>
      </c>
      <c r="I341" s="223"/>
      <c r="J341" s="219"/>
      <c r="K341" s="219"/>
      <c r="L341" s="224"/>
      <c r="M341" s="225"/>
      <c r="N341" s="226"/>
      <c r="O341" s="226"/>
      <c r="P341" s="226"/>
      <c r="Q341" s="226"/>
      <c r="R341" s="226"/>
      <c r="S341" s="226"/>
      <c r="T341" s="227"/>
      <c r="AT341" s="228" t="s">
        <v>158</v>
      </c>
      <c r="AU341" s="228" t="s">
        <v>85</v>
      </c>
      <c r="AV341" s="12" t="s">
        <v>24</v>
      </c>
      <c r="AW341" s="12" t="s">
        <v>39</v>
      </c>
      <c r="AX341" s="12" t="s">
        <v>76</v>
      </c>
      <c r="AY341" s="228" t="s">
        <v>146</v>
      </c>
    </row>
    <row r="342" spans="2:65" s="13" customFormat="1" ht="13.5">
      <c r="B342" s="229"/>
      <c r="C342" s="230"/>
      <c r="D342" s="215" t="s">
        <v>158</v>
      </c>
      <c r="E342" s="231" t="s">
        <v>22</v>
      </c>
      <c r="F342" s="232" t="s">
        <v>1688</v>
      </c>
      <c r="G342" s="230"/>
      <c r="H342" s="233">
        <v>1.2749999999999999</v>
      </c>
      <c r="I342" s="234"/>
      <c r="J342" s="230"/>
      <c r="K342" s="230"/>
      <c r="L342" s="235"/>
      <c r="M342" s="236"/>
      <c r="N342" s="237"/>
      <c r="O342" s="237"/>
      <c r="P342" s="237"/>
      <c r="Q342" s="237"/>
      <c r="R342" s="237"/>
      <c r="S342" s="237"/>
      <c r="T342" s="238"/>
      <c r="AT342" s="239" t="s">
        <v>158</v>
      </c>
      <c r="AU342" s="239" t="s">
        <v>85</v>
      </c>
      <c r="AV342" s="13" t="s">
        <v>85</v>
      </c>
      <c r="AW342" s="13" t="s">
        <v>39</v>
      </c>
      <c r="AX342" s="13" t="s">
        <v>76</v>
      </c>
      <c r="AY342" s="239" t="s">
        <v>146</v>
      </c>
    </row>
    <row r="343" spans="2:65" s="14" customFormat="1" ht="13.5">
      <c r="B343" s="240"/>
      <c r="C343" s="241"/>
      <c r="D343" s="242" t="s">
        <v>158</v>
      </c>
      <c r="E343" s="243" t="s">
        <v>22</v>
      </c>
      <c r="F343" s="244" t="s">
        <v>162</v>
      </c>
      <c r="G343" s="241"/>
      <c r="H343" s="245">
        <v>1.2749999999999999</v>
      </c>
      <c r="I343" s="246"/>
      <c r="J343" s="241"/>
      <c r="K343" s="241"/>
      <c r="L343" s="247"/>
      <c r="M343" s="248"/>
      <c r="N343" s="249"/>
      <c r="O343" s="249"/>
      <c r="P343" s="249"/>
      <c r="Q343" s="249"/>
      <c r="R343" s="249"/>
      <c r="S343" s="249"/>
      <c r="T343" s="250"/>
      <c r="AT343" s="251" t="s">
        <v>158</v>
      </c>
      <c r="AU343" s="251" t="s">
        <v>85</v>
      </c>
      <c r="AV343" s="14" t="s">
        <v>154</v>
      </c>
      <c r="AW343" s="14" t="s">
        <v>39</v>
      </c>
      <c r="AX343" s="14" t="s">
        <v>24</v>
      </c>
      <c r="AY343" s="251" t="s">
        <v>146</v>
      </c>
    </row>
    <row r="344" spans="2:65" s="1" customFormat="1" ht="22.5" customHeight="1">
      <c r="B344" s="42"/>
      <c r="C344" s="203" t="s">
        <v>537</v>
      </c>
      <c r="D344" s="203" t="s">
        <v>149</v>
      </c>
      <c r="E344" s="204" t="s">
        <v>1265</v>
      </c>
      <c r="F344" s="205" t="s">
        <v>1266</v>
      </c>
      <c r="G344" s="206" t="s">
        <v>264</v>
      </c>
      <c r="H344" s="207">
        <v>59.293999999999997</v>
      </c>
      <c r="I344" s="208"/>
      <c r="J344" s="209">
        <f>ROUND(I344*H344,2)</f>
        <v>0</v>
      </c>
      <c r="K344" s="205" t="s">
        <v>153</v>
      </c>
      <c r="L344" s="62"/>
      <c r="M344" s="210" t="s">
        <v>22</v>
      </c>
      <c r="N344" s="211" t="s">
        <v>47</v>
      </c>
      <c r="O344" s="43"/>
      <c r="P344" s="212">
        <f>O344*H344</f>
        <v>0</v>
      </c>
      <c r="Q344" s="212">
        <v>0</v>
      </c>
      <c r="R344" s="212">
        <f>Q344*H344</f>
        <v>0</v>
      </c>
      <c r="S344" s="212">
        <v>0</v>
      </c>
      <c r="T344" s="213">
        <f>S344*H344</f>
        <v>0</v>
      </c>
      <c r="AR344" s="25" t="s">
        <v>154</v>
      </c>
      <c r="AT344" s="25" t="s">
        <v>149</v>
      </c>
      <c r="AU344" s="25" t="s">
        <v>85</v>
      </c>
      <c r="AY344" s="25" t="s">
        <v>146</v>
      </c>
      <c r="BE344" s="214">
        <f>IF(N344="základní",J344,0)</f>
        <v>0</v>
      </c>
      <c r="BF344" s="214">
        <f>IF(N344="snížená",J344,0)</f>
        <v>0</v>
      </c>
      <c r="BG344" s="214">
        <f>IF(N344="zákl. přenesená",J344,0)</f>
        <v>0</v>
      </c>
      <c r="BH344" s="214">
        <f>IF(N344="sníž. přenesená",J344,0)</f>
        <v>0</v>
      </c>
      <c r="BI344" s="214">
        <f>IF(N344="nulová",J344,0)</f>
        <v>0</v>
      </c>
      <c r="BJ344" s="25" t="s">
        <v>24</v>
      </c>
      <c r="BK344" s="214">
        <f>ROUND(I344*H344,2)</f>
        <v>0</v>
      </c>
      <c r="BL344" s="25" t="s">
        <v>154</v>
      </c>
      <c r="BM344" s="25" t="s">
        <v>1689</v>
      </c>
    </row>
    <row r="345" spans="2:65" s="1" customFormat="1" ht="40.5">
      <c r="B345" s="42"/>
      <c r="C345" s="64"/>
      <c r="D345" s="215" t="s">
        <v>156</v>
      </c>
      <c r="E345" s="64"/>
      <c r="F345" s="216" t="s">
        <v>1268</v>
      </c>
      <c r="G345" s="64"/>
      <c r="H345" s="64"/>
      <c r="I345" s="173"/>
      <c r="J345" s="64"/>
      <c r="K345" s="64"/>
      <c r="L345" s="62"/>
      <c r="M345" s="217"/>
      <c r="N345" s="43"/>
      <c r="O345" s="43"/>
      <c r="P345" s="43"/>
      <c r="Q345" s="43"/>
      <c r="R345" s="43"/>
      <c r="S345" s="43"/>
      <c r="T345" s="79"/>
      <c r="AT345" s="25" t="s">
        <v>156</v>
      </c>
      <c r="AU345" s="25" t="s">
        <v>85</v>
      </c>
    </row>
    <row r="346" spans="2:65" s="1" customFormat="1" ht="27">
      <c r="B346" s="42"/>
      <c r="C346" s="64"/>
      <c r="D346" s="215" t="s">
        <v>166</v>
      </c>
      <c r="E346" s="64"/>
      <c r="F346" s="216" t="s">
        <v>1269</v>
      </c>
      <c r="G346" s="64"/>
      <c r="H346" s="64"/>
      <c r="I346" s="173"/>
      <c r="J346" s="64"/>
      <c r="K346" s="64"/>
      <c r="L346" s="62"/>
      <c r="M346" s="217"/>
      <c r="N346" s="43"/>
      <c r="O346" s="43"/>
      <c r="P346" s="43"/>
      <c r="Q346" s="43"/>
      <c r="R346" s="43"/>
      <c r="S346" s="43"/>
      <c r="T346" s="79"/>
      <c r="AT346" s="25" t="s">
        <v>166</v>
      </c>
      <c r="AU346" s="25" t="s">
        <v>85</v>
      </c>
    </row>
    <row r="347" spans="2:65" s="12" customFormat="1" ht="13.5">
      <c r="B347" s="218"/>
      <c r="C347" s="219"/>
      <c r="D347" s="215" t="s">
        <v>158</v>
      </c>
      <c r="E347" s="220" t="s">
        <v>22</v>
      </c>
      <c r="F347" s="221" t="s">
        <v>1672</v>
      </c>
      <c r="G347" s="219"/>
      <c r="H347" s="222" t="s">
        <v>22</v>
      </c>
      <c r="I347" s="223"/>
      <c r="J347" s="219"/>
      <c r="K347" s="219"/>
      <c r="L347" s="224"/>
      <c r="M347" s="225"/>
      <c r="N347" s="226"/>
      <c r="O347" s="226"/>
      <c r="P347" s="226"/>
      <c r="Q347" s="226"/>
      <c r="R347" s="226"/>
      <c r="S347" s="226"/>
      <c r="T347" s="227"/>
      <c r="AT347" s="228" t="s">
        <v>158</v>
      </c>
      <c r="AU347" s="228" t="s">
        <v>85</v>
      </c>
      <c r="AV347" s="12" t="s">
        <v>24</v>
      </c>
      <c r="AW347" s="12" t="s">
        <v>39</v>
      </c>
      <c r="AX347" s="12" t="s">
        <v>76</v>
      </c>
      <c r="AY347" s="228" t="s">
        <v>146</v>
      </c>
    </row>
    <row r="348" spans="2:65" s="12" customFormat="1" ht="13.5">
      <c r="B348" s="218"/>
      <c r="C348" s="219"/>
      <c r="D348" s="215" t="s">
        <v>158</v>
      </c>
      <c r="E348" s="220" t="s">
        <v>22</v>
      </c>
      <c r="F348" s="221" t="s">
        <v>1245</v>
      </c>
      <c r="G348" s="219"/>
      <c r="H348" s="222" t="s">
        <v>22</v>
      </c>
      <c r="I348" s="223"/>
      <c r="J348" s="219"/>
      <c r="K348" s="219"/>
      <c r="L348" s="224"/>
      <c r="M348" s="225"/>
      <c r="N348" s="226"/>
      <c r="O348" s="226"/>
      <c r="P348" s="226"/>
      <c r="Q348" s="226"/>
      <c r="R348" s="226"/>
      <c r="S348" s="226"/>
      <c r="T348" s="227"/>
      <c r="AT348" s="228" t="s">
        <v>158</v>
      </c>
      <c r="AU348" s="228" t="s">
        <v>85</v>
      </c>
      <c r="AV348" s="12" t="s">
        <v>24</v>
      </c>
      <c r="AW348" s="12" t="s">
        <v>39</v>
      </c>
      <c r="AX348" s="12" t="s">
        <v>76</v>
      </c>
      <c r="AY348" s="228" t="s">
        <v>146</v>
      </c>
    </row>
    <row r="349" spans="2:65" s="12" customFormat="1" ht="13.5">
      <c r="B349" s="218"/>
      <c r="C349" s="219"/>
      <c r="D349" s="215" t="s">
        <v>158</v>
      </c>
      <c r="E349" s="220" t="s">
        <v>22</v>
      </c>
      <c r="F349" s="221" t="s">
        <v>589</v>
      </c>
      <c r="G349" s="219"/>
      <c r="H349" s="222" t="s">
        <v>22</v>
      </c>
      <c r="I349" s="223"/>
      <c r="J349" s="219"/>
      <c r="K349" s="219"/>
      <c r="L349" s="224"/>
      <c r="M349" s="225"/>
      <c r="N349" s="226"/>
      <c r="O349" s="226"/>
      <c r="P349" s="226"/>
      <c r="Q349" s="226"/>
      <c r="R349" s="226"/>
      <c r="S349" s="226"/>
      <c r="T349" s="227"/>
      <c r="AT349" s="228" t="s">
        <v>158</v>
      </c>
      <c r="AU349" s="228" t="s">
        <v>85</v>
      </c>
      <c r="AV349" s="12" t="s">
        <v>24</v>
      </c>
      <c r="AW349" s="12" t="s">
        <v>39</v>
      </c>
      <c r="AX349" s="12" t="s">
        <v>76</v>
      </c>
      <c r="AY349" s="228" t="s">
        <v>146</v>
      </c>
    </row>
    <row r="350" spans="2:65" s="13" customFormat="1" ht="13.5">
      <c r="B350" s="229"/>
      <c r="C350" s="230"/>
      <c r="D350" s="215" t="s">
        <v>158</v>
      </c>
      <c r="E350" s="231" t="s">
        <v>22</v>
      </c>
      <c r="F350" s="232" t="s">
        <v>1690</v>
      </c>
      <c r="G350" s="230"/>
      <c r="H350" s="233">
        <v>23.774000000000001</v>
      </c>
      <c r="I350" s="234"/>
      <c r="J350" s="230"/>
      <c r="K350" s="230"/>
      <c r="L350" s="235"/>
      <c r="M350" s="236"/>
      <c r="N350" s="237"/>
      <c r="O350" s="237"/>
      <c r="P350" s="237"/>
      <c r="Q350" s="237"/>
      <c r="R350" s="237"/>
      <c r="S350" s="237"/>
      <c r="T350" s="238"/>
      <c r="AT350" s="239" t="s">
        <v>158</v>
      </c>
      <c r="AU350" s="239" t="s">
        <v>85</v>
      </c>
      <c r="AV350" s="13" t="s">
        <v>85</v>
      </c>
      <c r="AW350" s="13" t="s">
        <v>39</v>
      </c>
      <c r="AX350" s="13" t="s">
        <v>76</v>
      </c>
      <c r="AY350" s="239" t="s">
        <v>146</v>
      </c>
    </row>
    <row r="351" spans="2:65" s="12" customFormat="1" ht="13.5">
      <c r="B351" s="218"/>
      <c r="C351" s="219"/>
      <c r="D351" s="215" t="s">
        <v>158</v>
      </c>
      <c r="E351" s="220" t="s">
        <v>22</v>
      </c>
      <c r="F351" s="221" t="s">
        <v>1691</v>
      </c>
      <c r="G351" s="219"/>
      <c r="H351" s="222" t="s">
        <v>22</v>
      </c>
      <c r="I351" s="223"/>
      <c r="J351" s="219"/>
      <c r="K351" s="219"/>
      <c r="L351" s="224"/>
      <c r="M351" s="225"/>
      <c r="N351" s="226"/>
      <c r="O351" s="226"/>
      <c r="P351" s="226"/>
      <c r="Q351" s="226"/>
      <c r="R351" s="226"/>
      <c r="S351" s="226"/>
      <c r="T351" s="227"/>
      <c r="AT351" s="228" t="s">
        <v>158</v>
      </c>
      <c r="AU351" s="228" t="s">
        <v>85</v>
      </c>
      <c r="AV351" s="12" t="s">
        <v>24</v>
      </c>
      <c r="AW351" s="12" t="s">
        <v>39</v>
      </c>
      <c r="AX351" s="12" t="s">
        <v>76</v>
      </c>
      <c r="AY351" s="228" t="s">
        <v>146</v>
      </c>
    </row>
    <row r="352" spans="2:65" s="13" customFormat="1" ht="13.5">
      <c r="B352" s="229"/>
      <c r="C352" s="230"/>
      <c r="D352" s="215" t="s">
        <v>158</v>
      </c>
      <c r="E352" s="231" t="s">
        <v>22</v>
      </c>
      <c r="F352" s="232" t="s">
        <v>1692</v>
      </c>
      <c r="G352" s="230"/>
      <c r="H352" s="233">
        <v>35.520000000000003</v>
      </c>
      <c r="I352" s="234"/>
      <c r="J352" s="230"/>
      <c r="K352" s="230"/>
      <c r="L352" s="235"/>
      <c r="M352" s="236"/>
      <c r="N352" s="237"/>
      <c r="O352" s="237"/>
      <c r="P352" s="237"/>
      <c r="Q352" s="237"/>
      <c r="R352" s="237"/>
      <c r="S352" s="237"/>
      <c r="T352" s="238"/>
      <c r="AT352" s="239" t="s">
        <v>158</v>
      </c>
      <c r="AU352" s="239" t="s">
        <v>85</v>
      </c>
      <c r="AV352" s="13" t="s">
        <v>85</v>
      </c>
      <c r="AW352" s="13" t="s">
        <v>39</v>
      </c>
      <c r="AX352" s="13" t="s">
        <v>76</v>
      </c>
      <c r="AY352" s="239" t="s">
        <v>146</v>
      </c>
    </row>
    <row r="353" spans="2:65" s="14" customFormat="1" ht="13.5">
      <c r="B353" s="240"/>
      <c r="C353" s="241"/>
      <c r="D353" s="242" t="s">
        <v>158</v>
      </c>
      <c r="E353" s="243" t="s">
        <v>22</v>
      </c>
      <c r="F353" s="244" t="s">
        <v>162</v>
      </c>
      <c r="G353" s="241"/>
      <c r="H353" s="245">
        <v>59.293999999999997</v>
      </c>
      <c r="I353" s="246"/>
      <c r="J353" s="241"/>
      <c r="K353" s="241"/>
      <c r="L353" s="247"/>
      <c r="M353" s="248"/>
      <c r="N353" s="249"/>
      <c r="O353" s="249"/>
      <c r="P353" s="249"/>
      <c r="Q353" s="249"/>
      <c r="R353" s="249"/>
      <c r="S353" s="249"/>
      <c r="T353" s="250"/>
      <c r="AT353" s="251" t="s">
        <v>158</v>
      </c>
      <c r="AU353" s="251" t="s">
        <v>85</v>
      </c>
      <c r="AV353" s="14" t="s">
        <v>154</v>
      </c>
      <c r="AW353" s="14" t="s">
        <v>39</v>
      </c>
      <c r="AX353" s="14" t="s">
        <v>24</v>
      </c>
      <c r="AY353" s="251" t="s">
        <v>146</v>
      </c>
    </row>
    <row r="354" spans="2:65" s="1" customFormat="1" ht="22.5" customHeight="1">
      <c r="B354" s="42"/>
      <c r="C354" s="203" t="s">
        <v>544</v>
      </c>
      <c r="D354" s="203" t="s">
        <v>149</v>
      </c>
      <c r="E354" s="204" t="s">
        <v>933</v>
      </c>
      <c r="F354" s="205" t="s">
        <v>934</v>
      </c>
      <c r="G354" s="206" t="s">
        <v>264</v>
      </c>
      <c r="H354" s="207">
        <v>43.539000000000001</v>
      </c>
      <c r="I354" s="208"/>
      <c r="J354" s="209">
        <f>ROUND(I354*H354,2)</f>
        <v>0</v>
      </c>
      <c r="K354" s="205" t="s">
        <v>22</v>
      </c>
      <c r="L354" s="62"/>
      <c r="M354" s="210" t="s">
        <v>22</v>
      </c>
      <c r="N354" s="211" t="s">
        <v>47</v>
      </c>
      <c r="O354" s="43"/>
      <c r="P354" s="212">
        <f>O354*H354</f>
        <v>0</v>
      </c>
      <c r="Q354" s="212">
        <v>0</v>
      </c>
      <c r="R354" s="212">
        <f>Q354*H354</f>
        <v>0</v>
      </c>
      <c r="S354" s="212">
        <v>0</v>
      </c>
      <c r="T354" s="213">
        <f>S354*H354</f>
        <v>0</v>
      </c>
      <c r="AR354" s="25" t="s">
        <v>154</v>
      </c>
      <c r="AT354" s="25" t="s">
        <v>149</v>
      </c>
      <c r="AU354" s="25" t="s">
        <v>85</v>
      </c>
      <c r="AY354" s="25" t="s">
        <v>146</v>
      </c>
      <c r="BE354" s="214">
        <f>IF(N354="základní",J354,0)</f>
        <v>0</v>
      </c>
      <c r="BF354" s="214">
        <f>IF(N354="snížená",J354,0)</f>
        <v>0</v>
      </c>
      <c r="BG354" s="214">
        <f>IF(N354="zákl. přenesená",J354,0)</f>
        <v>0</v>
      </c>
      <c r="BH354" s="214">
        <f>IF(N354="sníž. přenesená",J354,0)</f>
        <v>0</v>
      </c>
      <c r="BI354" s="214">
        <f>IF(N354="nulová",J354,0)</f>
        <v>0</v>
      </c>
      <c r="BJ354" s="25" t="s">
        <v>24</v>
      </c>
      <c r="BK354" s="214">
        <f>ROUND(I354*H354,2)</f>
        <v>0</v>
      </c>
      <c r="BL354" s="25" t="s">
        <v>154</v>
      </c>
      <c r="BM354" s="25" t="s">
        <v>1693</v>
      </c>
    </row>
    <row r="355" spans="2:65" s="1" customFormat="1" ht="67.5">
      <c r="B355" s="42"/>
      <c r="C355" s="64"/>
      <c r="D355" s="215" t="s">
        <v>156</v>
      </c>
      <c r="E355" s="64"/>
      <c r="F355" s="216" t="s">
        <v>936</v>
      </c>
      <c r="G355" s="64"/>
      <c r="H355" s="64"/>
      <c r="I355" s="173"/>
      <c r="J355" s="64"/>
      <c r="K355" s="64"/>
      <c r="L355" s="62"/>
      <c r="M355" s="217"/>
      <c r="N355" s="43"/>
      <c r="O355" s="43"/>
      <c r="P355" s="43"/>
      <c r="Q355" s="43"/>
      <c r="R355" s="43"/>
      <c r="S355" s="43"/>
      <c r="T355" s="79"/>
      <c r="AT355" s="25" t="s">
        <v>156</v>
      </c>
      <c r="AU355" s="25" t="s">
        <v>85</v>
      </c>
    </row>
    <row r="356" spans="2:65" s="12" customFormat="1" ht="13.5">
      <c r="B356" s="218"/>
      <c r="C356" s="219"/>
      <c r="D356" s="215" t="s">
        <v>158</v>
      </c>
      <c r="E356" s="220" t="s">
        <v>22</v>
      </c>
      <c r="F356" s="221" t="s">
        <v>1678</v>
      </c>
      <c r="G356" s="219"/>
      <c r="H356" s="222" t="s">
        <v>22</v>
      </c>
      <c r="I356" s="223"/>
      <c r="J356" s="219"/>
      <c r="K356" s="219"/>
      <c r="L356" s="224"/>
      <c r="M356" s="225"/>
      <c r="N356" s="226"/>
      <c r="O356" s="226"/>
      <c r="P356" s="226"/>
      <c r="Q356" s="226"/>
      <c r="R356" s="226"/>
      <c r="S356" s="226"/>
      <c r="T356" s="227"/>
      <c r="AT356" s="228" t="s">
        <v>158</v>
      </c>
      <c r="AU356" s="228" t="s">
        <v>85</v>
      </c>
      <c r="AV356" s="12" t="s">
        <v>24</v>
      </c>
      <c r="AW356" s="12" t="s">
        <v>39</v>
      </c>
      <c r="AX356" s="12" t="s">
        <v>76</v>
      </c>
      <c r="AY356" s="228" t="s">
        <v>146</v>
      </c>
    </row>
    <row r="357" spans="2:65" s="13" customFormat="1" ht="13.5">
      <c r="B357" s="229"/>
      <c r="C357" s="230"/>
      <c r="D357" s="215" t="s">
        <v>158</v>
      </c>
      <c r="E357" s="231" t="s">
        <v>22</v>
      </c>
      <c r="F357" s="232" t="s">
        <v>1679</v>
      </c>
      <c r="G357" s="230"/>
      <c r="H357" s="233">
        <v>41.02</v>
      </c>
      <c r="I357" s="234"/>
      <c r="J357" s="230"/>
      <c r="K357" s="230"/>
      <c r="L357" s="235"/>
      <c r="M357" s="236"/>
      <c r="N357" s="237"/>
      <c r="O357" s="237"/>
      <c r="P357" s="237"/>
      <c r="Q357" s="237"/>
      <c r="R357" s="237"/>
      <c r="S357" s="237"/>
      <c r="T357" s="238"/>
      <c r="AT357" s="239" t="s">
        <v>158</v>
      </c>
      <c r="AU357" s="239" t="s">
        <v>85</v>
      </c>
      <c r="AV357" s="13" t="s">
        <v>85</v>
      </c>
      <c r="AW357" s="13" t="s">
        <v>39</v>
      </c>
      <c r="AX357" s="13" t="s">
        <v>76</v>
      </c>
      <c r="AY357" s="239" t="s">
        <v>146</v>
      </c>
    </row>
    <row r="358" spans="2:65" s="12" customFormat="1" ht="13.5">
      <c r="B358" s="218"/>
      <c r="C358" s="219"/>
      <c r="D358" s="215" t="s">
        <v>158</v>
      </c>
      <c r="E358" s="220" t="s">
        <v>22</v>
      </c>
      <c r="F358" s="221" t="s">
        <v>1680</v>
      </c>
      <c r="G358" s="219"/>
      <c r="H358" s="222" t="s">
        <v>22</v>
      </c>
      <c r="I358" s="223"/>
      <c r="J358" s="219"/>
      <c r="K358" s="219"/>
      <c r="L358" s="224"/>
      <c r="M358" s="225"/>
      <c r="N358" s="226"/>
      <c r="O358" s="226"/>
      <c r="P358" s="226"/>
      <c r="Q358" s="226"/>
      <c r="R358" s="226"/>
      <c r="S358" s="226"/>
      <c r="T358" s="227"/>
      <c r="AT358" s="228" t="s">
        <v>158</v>
      </c>
      <c r="AU358" s="228" t="s">
        <v>85</v>
      </c>
      <c r="AV358" s="12" t="s">
        <v>24</v>
      </c>
      <c r="AW358" s="12" t="s">
        <v>39</v>
      </c>
      <c r="AX358" s="12" t="s">
        <v>76</v>
      </c>
      <c r="AY358" s="228" t="s">
        <v>146</v>
      </c>
    </row>
    <row r="359" spans="2:65" s="13" customFormat="1" ht="13.5">
      <c r="B359" s="229"/>
      <c r="C359" s="230"/>
      <c r="D359" s="215" t="s">
        <v>158</v>
      </c>
      <c r="E359" s="231" t="s">
        <v>22</v>
      </c>
      <c r="F359" s="232" t="s">
        <v>1681</v>
      </c>
      <c r="G359" s="230"/>
      <c r="H359" s="233">
        <v>2.5190000000000001</v>
      </c>
      <c r="I359" s="234"/>
      <c r="J359" s="230"/>
      <c r="K359" s="230"/>
      <c r="L359" s="235"/>
      <c r="M359" s="236"/>
      <c r="N359" s="237"/>
      <c r="O359" s="237"/>
      <c r="P359" s="237"/>
      <c r="Q359" s="237"/>
      <c r="R359" s="237"/>
      <c r="S359" s="237"/>
      <c r="T359" s="238"/>
      <c r="AT359" s="239" t="s">
        <v>158</v>
      </c>
      <c r="AU359" s="239" t="s">
        <v>85</v>
      </c>
      <c r="AV359" s="13" t="s">
        <v>85</v>
      </c>
      <c r="AW359" s="13" t="s">
        <v>39</v>
      </c>
      <c r="AX359" s="13" t="s">
        <v>76</v>
      </c>
      <c r="AY359" s="239" t="s">
        <v>146</v>
      </c>
    </row>
    <row r="360" spans="2:65" s="14" customFormat="1" ht="13.5">
      <c r="B360" s="240"/>
      <c r="C360" s="241"/>
      <c r="D360" s="242" t="s">
        <v>158</v>
      </c>
      <c r="E360" s="243" t="s">
        <v>22</v>
      </c>
      <c r="F360" s="244" t="s">
        <v>162</v>
      </c>
      <c r="G360" s="241"/>
      <c r="H360" s="245">
        <v>43.539000000000001</v>
      </c>
      <c r="I360" s="246"/>
      <c r="J360" s="241"/>
      <c r="K360" s="241"/>
      <c r="L360" s="247"/>
      <c r="M360" s="248"/>
      <c r="N360" s="249"/>
      <c r="O360" s="249"/>
      <c r="P360" s="249"/>
      <c r="Q360" s="249"/>
      <c r="R360" s="249"/>
      <c r="S360" s="249"/>
      <c r="T360" s="250"/>
      <c r="AT360" s="251" t="s">
        <v>158</v>
      </c>
      <c r="AU360" s="251" t="s">
        <v>85</v>
      </c>
      <c r="AV360" s="14" t="s">
        <v>154</v>
      </c>
      <c r="AW360" s="14" t="s">
        <v>39</v>
      </c>
      <c r="AX360" s="14" t="s">
        <v>24</v>
      </c>
      <c r="AY360" s="251" t="s">
        <v>146</v>
      </c>
    </row>
    <row r="361" spans="2:65" s="1" customFormat="1" ht="22.5" customHeight="1">
      <c r="B361" s="42"/>
      <c r="C361" s="203" t="s">
        <v>550</v>
      </c>
      <c r="D361" s="203" t="s">
        <v>149</v>
      </c>
      <c r="E361" s="204" t="s">
        <v>939</v>
      </c>
      <c r="F361" s="205" t="s">
        <v>940</v>
      </c>
      <c r="G361" s="206" t="s">
        <v>264</v>
      </c>
      <c r="H361" s="207">
        <v>18.8</v>
      </c>
      <c r="I361" s="208"/>
      <c r="J361" s="209">
        <f>ROUND(I361*H361,2)</f>
        <v>0</v>
      </c>
      <c r="K361" s="205" t="s">
        <v>22</v>
      </c>
      <c r="L361" s="62"/>
      <c r="M361" s="210" t="s">
        <v>22</v>
      </c>
      <c r="N361" s="211" t="s">
        <v>47</v>
      </c>
      <c r="O361" s="43"/>
      <c r="P361" s="212">
        <f>O361*H361</f>
        <v>0</v>
      </c>
      <c r="Q361" s="212">
        <v>0</v>
      </c>
      <c r="R361" s="212">
        <f>Q361*H361</f>
        <v>0</v>
      </c>
      <c r="S361" s="212">
        <v>0</v>
      </c>
      <c r="T361" s="213">
        <f>S361*H361</f>
        <v>0</v>
      </c>
      <c r="AR361" s="25" t="s">
        <v>154</v>
      </c>
      <c r="AT361" s="25" t="s">
        <v>149</v>
      </c>
      <c r="AU361" s="25" t="s">
        <v>85</v>
      </c>
      <c r="AY361" s="25" t="s">
        <v>146</v>
      </c>
      <c r="BE361" s="214">
        <f>IF(N361="základní",J361,0)</f>
        <v>0</v>
      </c>
      <c r="BF361" s="214">
        <f>IF(N361="snížená",J361,0)</f>
        <v>0</v>
      </c>
      <c r="BG361" s="214">
        <f>IF(N361="zákl. přenesená",J361,0)</f>
        <v>0</v>
      </c>
      <c r="BH361" s="214">
        <f>IF(N361="sníž. přenesená",J361,0)</f>
        <v>0</v>
      </c>
      <c r="BI361" s="214">
        <f>IF(N361="nulová",J361,0)</f>
        <v>0</v>
      </c>
      <c r="BJ361" s="25" t="s">
        <v>24</v>
      </c>
      <c r="BK361" s="214">
        <f>ROUND(I361*H361,2)</f>
        <v>0</v>
      </c>
      <c r="BL361" s="25" t="s">
        <v>154</v>
      </c>
      <c r="BM361" s="25" t="s">
        <v>1694</v>
      </c>
    </row>
    <row r="362" spans="2:65" s="1" customFormat="1" ht="67.5">
      <c r="B362" s="42"/>
      <c r="C362" s="64"/>
      <c r="D362" s="215" t="s">
        <v>156</v>
      </c>
      <c r="E362" s="64"/>
      <c r="F362" s="216" t="s">
        <v>936</v>
      </c>
      <c r="G362" s="64"/>
      <c r="H362" s="64"/>
      <c r="I362" s="173"/>
      <c r="J362" s="64"/>
      <c r="K362" s="64"/>
      <c r="L362" s="62"/>
      <c r="M362" s="217"/>
      <c r="N362" s="43"/>
      <c r="O362" s="43"/>
      <c r="P362" s="43"/>
      <c r="Q362" s="43"/>
      <c r="R362" s="43"/>
      <c r="S362" s="43"/>
      <c r="T362" s="79"/>
      <c r="AT362" s="25" t="s">
        <v>156</v>
      </c>
      <c r="AU362" s="25" t="s">
        <v>85</v>
      </c>
    </row>
    <row r="363" spans="2:65" s="12" customFormat="1" ht="13.5">
      <c r="B363" s="218"/>
      <c r="C363" s="219"/>
      <c r="D363" s="215" t="s">
        <v>158</v>
      </c>
      <c r="E363" s="220" t="s">
        <v>22</v>
      </c>
      <c r="F363" s="221" t="s">
        <v>884</v>
      </c>
      <c r="G363" s="219"/>
      <c r="H363" s="222" t="s">
        <v>22</v>
      </c>
      <c r="I363" s="223"/>
      <c r="J363" s="219"/>
      <c r="K363" s="219"/>
      <c r="L363" s="224"/>
      <c r="M363" s="225"/>
      <c r="N363" s="226"/>
      <c r="O363" s="226"/>
      <c r="P363" s="226"/>
      <c r="Q363" s="226"/>
      <c r="R363" s="226"/>
      <c r="S363" s="226"/>
      <c r="T363" s="227"/>
      <c r="AT363" s="228" t="s">
        <v>158</v>
      </c>
      <c r="AU363" s="228" t="s">
        <v>85</v>
      </c>
      <c r="AV363" s="12" t="s">
        <v>24</v>
      </c>
      <c r="AW363" s="12" t="s">
        <v>39</v>
      </c>
      <c r="AX363" s="12" t="s">
        <v>76</v>
      </c>
      <c r="AY363" s="228" t="s">
        <v>146</v>
      </c>
    </row>
    <row r="364" spans="2:65" s="13" customFormat="1" ht="13.5">
      <c r="B364" s="229"/>
      <c r="C364" s="230"/>
      <c r="D364" s="215" t="s">
        <v>158</v>
      </c>
      <c r="E364" s="231" t="s">
        <v>22</v>
      </c>
      <c r="F364" s="232" t="s">
        <v>1695</v>
      </c>
      <c r="G364" s="230"/>
      <c r="H364" s="233">
        <v>18.8</v>
      </c>
      <c r="I364" s="234"/>
      <c r="J364" s="230"/>
      <c r="K364" s="230"/>
      <c r="L364" s="235"/>
      <c r="M364" s="236"/>
      <c r="N364" s="237"/>
      <c r="O364" s="237"/>
      <c r="P364" s="237"/>
      <c r="Q364" s="237"/>
      <c r="R364" s="237"/>
      <c r="S364" s="237"/>
      <c r="T364" s="238"/>
      <c r="AT364" s="239" t="s">
        <v>158</v>
      </c>
      <c r="AU364" s="239" t="s">
        <v>85</v>
      </c>
      <c r="AV364" s="13" t="s">
        <v>85</v>
      </c>
      <c r="AW364" s="13" t="s">
        <v>39</v>
      </c>
      <c r="AX364" s="13" t="s">
        <v>76</v>
      </c>
      <c r="AY364" s="239" t="s">
        <v>146</v>
      </c>
    </row>
    <row r="365" spans="2:65" s="14" customFormat="1" ht="13.5">
      <c r="B365" s="240"/>
      <c r="C365" s="241"/>
      <c r="D365" s="215" t="s">
        <v>158</v>
      </c>
      <c r="E365" s="273" t="s">
        <v>22</v>
      </c>
      <c r="F365" s="274" t="s">
        <v>162</v>
      </c>
      <c r="G365" s="241"/>
      <c r="H365" s="275">
        <v>18.8</v>
      </c>
      <c r="I365" s="246"/>
      <c r="J365" s="241"/>
      <c r="K365" s="241"/>
      <c r="L365" s="247"/>
      <c r="M365" s="248"/>
      <c r="N365" s="249"/>
      <c r="O365" s="249"/>
      <c r="P365" s="249"/>
      <c r="Q365" s="249"/>
      <c r="R365" s="249"/>
      <c r="S365" s="249"/>
      <c r="T365" s="250"/>
      <c r="AT365" s="251" t="s">
        <v>158</v>
      </c>
      <c r="AU365" s="251" t="s">
        <v>85</v>
      </c>
      <c r="AV365" s="14" t="s">
        <v>154</v>
      </c>
      <c r="AW365" s="14" t="s">
        <v>39</v>
      </c>
      <c r="AX365" s="14" t="s">
        <v>24</v>
      </c>
      <c r="AY365" s="251" t="s">
        <v>146</v>
      </c>
    </row>
    <row r="366" spans="2:65" s="11" customFormat="1" ht="29.85" customHeight="1">
      <c r="B366" s="186"/>
      <c r="C366" s="187"/>
      <c r="D366" s="200" t="s">
        <v>75</v>
      </c>
      <c r="E366" s="201" t="s">
        <v>259</v>
      </c>
      <c r="F366" s="201" t="s">
        <v>260</v>
      </c>
      <c r="G366" s="187"/>
      <c r="H366" s="187"/>
      <c r="I366" s="190"/>
      <c r="J366" s="202">
        <f>BK366</f>
        <v>0</v>
      </c>
      <c r="K366" s="187"/>
      <c r="L366" s="192"/>
      <c r="M366" s="193"/>
      <c r="N366" s="194"/>
      <c r="O366" s="194"/>
      <c r="P366" s="195">
        <f>P367</f>
        <v>0</v>
      </c>
      <c r="Q366" s="194"/>
      <c r="R366" s="195">
        <f>R367</f>
        <v>0</v>
      </c>
      <c r="S366" s="194"/>
      <c r="T366" s="196">
        <f>T367</f>
        <v>0</v>
      </c>
      <c r="AR366" s="197" t="s">
        <v>24</v>
      </c>
      <c r="AT366" s="198" t="s">
        <v>75</v>
      </c>
      <c r="AU366" s="198" t="s">
        <v>24</v>
      </c>
      <c r="AY366" s="197" t="s">
        <v>146</v>
      </c>
      <c r="BK366" s="199">
        <f>BK367</f>
        <v>0</v>
      </c>
    </row>
    <row r="367" spans="2:65" s="1" customFormat="1" ht="31.5" customHeight="1">
      <c r="B367" s="42"/>
      <c r="C367" s="203" t="s">
        <v>557</v>
      </c>
      <c r="D367" s="203" t="s">
        <v>149</v>
      </c>
      <c r="E367" s="204" t="s">
        <v>262</v>
      </c>
      <c r="F367" s="205" t="s">
        <v>263</v>
      </c>
      <c r="G367" s="206" t="s">
        <v>264</v>
      </c>
      <c r="H367" s="207">
        <v>133.744</v>
      </c>
      <c r="I367" s="208"/>
      <c r="J367" s="209">
        <f>ROUND(I367*H367,2)</f>
        <v>0</v>
      </c>
      <c r="K367" s="205" t="s">
        <v>153</v>
      </c>
      <c r="L367" s="62"/>
      <c r="M367" s="210" t="s">
        <v>22</v>
      </c>
      <c r="N367" s="211" t="s">
        <v>47</v>
      </c>
      <c r="O367" s="43"/>
      <c r="P367" s="212">
        <f>O367*H367</f>
        <v>0</v>
      </c>
      <c r="Q367" s="212">
        <v>0</v>
      </c>
      <c r="R367" s="212">
        <f>Q367*H367</f>
        <v>0</v>
      </c>
      <c r="S367" s="212">
        <v>0</v>
      </c>
      <c r="T367" s="213">
        <f>S367*H367</f>
        <v>0</v>
      </c>
      <c r="AR367" s="25" t="s">
        <v>154</v>
      </c>
      <c r="AT367" s="25" t="s">
        <v>149</v>
      </c>
      <c r="AU367" s="25" t="s">
        <v>85</v>
      </c>
      <c r="AY367" s="25" t="s">
        <v>146</v>
      </c>
      <c r="BE367" s="214">
        <f>IF(N367="základní",J367,0)</f>
        <v>0</v>
      </c>
      <c r="BF367" s="214">
        <f>IF(N367="snížená",J367,0)</f>
        <v>0</v>
      </c>
      <c r="BG367" s="214">
        <f>IF(N367="zákl. přenesená",J367,0)</f>
        <v>0</v>
      </c>
      <c r="BH367" s="214">
        <f>IF(N367="sníž. přenesená",J367,0)</f>
        <v>0</v>
      </c>
      <c r="BI367" s="214">
        <f>IF(N367="nulová",J367,0)</f>
        <v>0</v>
      </c>
      <c r="BJ367" s="25" t="s">
        <v>24</v>
      </c>
      <c r="BK367" s="214">
        <f>ROUND(I367*H367,2)</f>
        <v>0</v>
      </c>
      <c r="BL367" s="25" t="s">
        <v>154</v>
      </c>
      <c r="BM367" s="25" t="s">
        <v>1696</v>
      </c>
    </row>
    <row r="368" spans="2:65" s="11" customFormat="1" ht="37.35" customHeight="1">
      <c r="B368" s="186"/>
      <c r="C368" s="187"/>
      <c r="D368" s="188" t="s">
        <v>75</v>
      </c>
      <c r="E368" s="189" t="s">
        <v>411</v>
      </c>
      <c r="F368" s="189" t="s">
        <v>1276</v>
      </c>
      <c r="G368" s="187"/>
      <c r="H368" s="187"/>
      <c r="I368" s="190"/>
      <c r="J368" s="191">
        <f>BK368</f>
        <v>0</v>
      </c>
      <c r="K368" s="187"/>
      <c r="L368" s="192"/>
      <c r="M368" s="193"/>
      <c r="N368" s="194"/>
      <c r="O368" s="194"/>
      <c r="P368" s="195">
        <f>P369+P373</f>
        <v>0</v>
      </c>
      <c r="Q368" s="194"/>
      <c r="R368" s="195">
        <f>R369+R373</f>
        <v>1.5708E-3</v>
      </c>
      <c r="S368" s="194"/>
      <c r="T368" s="196">
        <f>T369+T373</f>
        <v>0</v>
      </c>
      <c r="AR368" s="197" t="s">
        <v>169</v>
      </c>
      <c r="AT368" s="198" t="s">
        <v>75</v>
      </c>
      <c r="AU368" s="198" t="s">
        <v>76</v>
      </c>
      <c r="AY368" s="197" t="s">
        <v>146</v>
      </c>
      <c r="BK368" s="199">
        <f>BK369+BK373</f>
        <v>0</v>
      </c>
    </row>
    <row r="369" spans="2:65" s="11" customFormat="1" ht="19.899999999999999" customHeight="1">
      <c r="B369" s="186"/>
      <c r="C369" s="187"/>
      <c r="D369" s="200" t="s">
        <v>75</v>
      </c>
      <c r="E369" s="201" t="s">
        <v>1277</v>
      </c>
      <c r="F369" s="201" t="s">
        <v>1278</v>
      </c>
      <c r="G369" s="187"/>
      <c r="H369" s="187"/>
      <c r="I369" s="190"/>
      <c r="J369" s="202">
        <f>BK369</f>
        <v>0</v>
      </c>
      <c r="K369" s="187"/>
      <c r="L369" s="192"/>
      <c r="M369" s="193"/>
      <c r="N369" s="194"/>
      <c r="O369" s="194"/>
      <c r="P369" s="195">
        <f>SUM(P370:P372)</f>
        <v>0</v>
      </c>
      <c r="Q369" s="194"/>
      <c r="R369" s="195">
        <f>SUM(R370:R372)</f>
        <v>0</v>
      </c>
      <c r="S369" s="194"/>
      <c r="T369" s="196">
        <f>SUM(T370:T372)</f>
        <v>0</v>
      </c>
      <c r="AR369" s="197" t="s">
        <v>169</v>
      </c>
      <c r="AT369" s="198" t="s">
        <v>75</v>
      </c>
      <c r="AU369" s="198" t="s">
        <v>24</v>
      </c>
      <c r="AY369" s="197" t="s">
        <v>146</v>
      </c>
      <c r="BK369" s="199">
        <f>SUM(BK370:BK372)</f>
        <v>0</v>
      </c>
    </row>
    <row r="370" spans="2:65" s="1" customFormat="1" ht="22.5" customHeight="1">
      <c r="B370" s="42"/>
      <c r="C370" s="203" t="s">
        <v>564</v>
      </c>
      <c r="D370" s="203" t="s">
        <v>149</v>
      </c>
      <c r="E370" s="204" t="s">
        <v>1279</v>
      </c>
      <c r="F370" s="205" t="s">
        <v>1280</v>
      </c>
      <c r="G370" s="206" t="s">
        <v>527</v>
      </c>
      <c r="H370" s="207">
        <v>22</v>
      </c>
      <c r="I370" s="208"/>
      <c r="J370" s="209">
        <f>ROUND(I370*H370,2)</f>
        <v>0</v>
      </c>
      <c r="K370" s="205" t="s">
        <v>153</v>
      </c>
      <c r="L370" s="62"/>
      <c r="M370" s="210" t="s">
        <v>22</v>
      </c>
      <c r="N370" s="211" t="s">
        <v>47</v>
      </c>
      <c r="O370" s="43"/>
      <c r="P370" s="212">
        <f>O370*H370</f>
        <v>0</v>
      </c>
      <c r="Q370" s="212">
        <v>0</v>
      </c>
      <c r="R370" s="212">
        <f>Q370*H370</f>
        <v>0</v>
      </c>
      <c r="S370" s="212">
        <v>0</v>
      </c>
      <c r="T370" s="213">
        <f>S370*H370</f>
        <v>0</v>
      </c>
      <c r="AR370" s="25" t="s">
        <v>690</v>
      </c>
      <c r="AT370" s="25" t="s">
        <v>149</v>
      </c>
      <c r="AU370" s="25" t="s">
        <v>85</v>
      </c>
      <c r="AY370" s="25" t="s">
        <v>146</v>
      </c>
      <c r="BE370" s="214">
        <f>IF(N370="základní",J370,0)</f>
        <v>0</v>
      </c>
      <c r="BF370" s="214">
        <f>IF(N370="snížená",J370,0)</f>
        <v>0</v>
      </c>
      <c r="BG370" s="214">
        <f>IF(N370="zákl. přenesená",J370,0)</f>
        <v>0</v>
      </c>
      <c r="BH370" s="214">
        <f>IF(N370="sníž. přenesená",J370,0)</f>
        <v>0</v>
      </c>
      <c r="BI370" s="214">
        <f>IF(N370="nulová",J370,0)</f>
        <v>0</v>
      </c>
      <c r="BJ370" s="25" t="s">
        <v>24</v>
      </c>
      <c r="BK370" s="214">
        <f>ROUND(I370*H370,2)</f>
        <v>0</v>
      </c>
      <c r="BL370" s="25" t="s">
        <v>690</v>
      </c>
      <c r="BM370" s="25" t="s">
        <v>1697</v>
      </c>
    </row>
    <row r="371" spans="2:65" s="12" customFormat="1" ht="13.5">
      <c r="B371" s="218"/>
      <c r="C371" s="219"/>
      <c r="D371" s="215" t="s">
        <v>158</v>
      </c>
      <c r="E371" s="220" t="s">
        <v>22</v>
      </c>
      <c r="F371" s="221" t="s">
        <v>1113</v>
      </c>
      <c r="G371" s="219"/>
      <c r="H371" s="222" t="s">
        <v>22</v>
      </c>
      <c r="I371" s="223"/>
      <c r="J371" s="219"/>
      <c r="K371" s="219"/>
      <c r="L371" s="224"/>
      <c r="M371" s="225"/>
      <c r="N371" s="226"/>
      <c r="O371" s="226"/>
      <c r="P371" s="226"/>
      <c r="Q371" s="226"/>
      <c r="R371" s="226"/>
      <c r="S371" s="226"/>
      <c r="T371" s="227"/>
      <c r="AT371" s="228" t="s">
        <v>158</v>
      </c>
      <c r="AU371" s="228" t="s">
        <v>85</v>
      </c>
      <c r="AV371" s="12" t="s">
        <v>24</v>
      </c>
      <c r="AW371" s="12" t="s">
        <v>39</v>
      </c>
      <c r="AX371" s="12" t="s">
        <v>76</v>
      </c>
      <c r="AY371" s="228" t="s">
        <v>146</v>
      </c>
    </row>
    <row r="372" spans="2:65" s="13" customFormat="1" ht="13.5">
      <c r="B372" s="229"/>
      <c r="C372" s="230"/>
      <c r="D372" s="215" t="s">
        <v>158</v>
      </c>
      <c r="E372" s="231" t="s">
        <v>22</v>
      </c>
      <c r="F372" s="232" t="s">
        <v>1698</v>
      </c>
      <c r="G372" s="230"/>
      <c r="H372" s="233">
        <v>22</v>
      </c>
      <c r="I372" s="234"/>
      <c r="J372" s="230"/>
      <c r="K372" s="230"/>
      <c r="L372" s="235"/>
      <c r="M372" s="236"/>
      <c r="N372" s="237"/>
      <c r="O372" s="237"/>
      <c r="P372" s="237"/>
      <c r="Q372" s="237"/>
      <c r="R372" s="237"/>
      <c r="S372" s="237"/>
      <c r="T372" s="238"/>
      <c r="AT372" s="239" t="s">
        <v>158</v>
      </c>
      <c r="AU372" s="239" t="s">
        <v>85</v>
      </c>
      <c r="AV372" s="13" t="s">
        <v>85</v>
      </c>
      <c r="AW372" s="13" t="s">
        <v>39</v>
      </c>
      <c r="AX372" s="13" t="s">
        <v>24</v>
      </c>
      <c r="AY372" s="239" t="s">
        <v>146</v>
      </c>
    </row>
    <row r="373" spans="2:65" s="11" customFormat="1" ht="29.85" customHeight="1">
      <c r="B373" s="186"/>
      <c r="C373" s="187"/>
      <c r="D373" s="200" t="s">
        <v>75</v>
      </c>
      <c r="E373" s="201" t="s">
        <v>1283</v>
      </c>
      <c r="F373" s="201" t="s">
        <v>1284</v>
      </c>
      <c r="G373" s="187"/>
      <c r="H373" s="187"/>
      <c r="I373" s="190"/>
      <c r="J373" s="202">
        <f>BK373</f>
        <v>0</v>
      </c>
      <c r="K373" s="187"/>
      <c r="L373" s="192"/>
      <c r="M373" s="193"/>
      <c r="N373" s="194"/>
      <c r="O373" s="194"/>
      <c r="P373" s="195">
        <f>SUM(P374:P376)</f>
        <v>0</v>
      </c>
      <c r="Q373" s="194"/>
      <c r="R373" s="195">
        <f>SUM(R374:R376)</f>
        <v>1.5708E-3</v>
      </c>
      <c r="S373" s="194"/>
      <c r="T373" s="196">
        <f>SUM(T374:T376)</f>
        <v>0</v>
      </c>
      <c r="AR373" s="197" t="s">
        <v>169</v>
      </c>
      <c r="AT373" s="198" t="s">
        <v>75</v>
      </c>
      <c r="AU373" s="198" t="s">
        <v>24</v>
      </c>
      <c r="AY373" s="197" t="s">
        <v>146</v>
      </c>
      <c r="BK373" s="199">
        <f>SUM(BK374:BK376)</f>
        <v>0</v>
      </c>
    </row>
    <row r="374" spans="2:65" s="1" customFormat="1" ht="31.5" customHeight="1">
      <c r="B374" s="42"/>
      <c r="C374" s="203" t="s">
        <v>542</v>
      </c>
      <c r="D374" s="203" t="s">
        <v>149</v>
      </c>
      <c r="E374" s="204" t="s">
        <v>1285</v>
      </c>
      <c r="F374" s="205" t="s">
        <v>1286</v>
      </c>
      <c r="G374" s="206" t="s">
        <v>527</v>
      </c>
      <c r="H374" s="207">
        <v>22</v>
      </c>
      <c r="I374" s="208"/>
      <c r="J374" s="209">
        <f>ROUND(I374*H374,2)</f>
        <v>0</v>
      </c>
      <c r="K374" s="205" t="s">
        <v>153</v>
      </c>
      <c r="L374" s="62"/>
      <c r="M374" s="210" t="s">
        <v>22</v>
      </c>
      <c r="N374" s="211" t="s">
        <v>47</v>
      </c>
      <c r="O374" s="43"/>
      <c r="P374" s="212">
        <f>O374*H374</f>
        <v>0</v>
      </c>
      <c r="Q374" s="212">
        <v>7.1400000000000001E-5</v>
      </c>
      <c r="R374" s="212">
        <f>Q374*H374</f>
        <v>1.5708E-3</v>
      </c>
      <c r="S374" s="212">
        <v>0</v>
      </c>
      <c r="T374" s="213">
        <f>S374*H374</f>
        <v>0</v>
      </c>
      <c r="AR374" s="25" t="s">
        <v>690</v>
      </c>
      <c r="AT374" s="25" t="s">
        <v>149</v>
      </c>
      <c r="AU374" s="25" t="s">
        <v>85</v>
      </c>
      <c r="AY374" s="25" t="s">
        <v>146</v>
      </c>
      <c r="BE374" s="214">
        <f>IF(N374="základní",J374,0)</f>
        <v>0</v>
      </c>
      <c r="BF374" s="214">
        <f>IF(N374="snížená",J374,0)</f>
        <v>0</v>
      </c>
      <c r="BG374" s="214">
        <f>IF(N374="zákl. přenesená",J374,0)</f>
        <v>0</v>
      </c>
      <c r="BH374" s="214">
        <f>IF(N374="sníž. přenesená",J374,0)</f>
        <v>0</v>
      </c>
      <c r="BI374" s="214">
        <f>IF(N374="nulová",J374,0)</f>
        <v>0</v>
      </c>
      <c r="BJ374" s="25" t="s">
        <v>24</v>
      </c>
      <c r="BK374" s="214">
        <f>ROUND(I374*H374,2)</f>
        <v>0</v>
      </c>
      <c r="BL374" s="25" t="s">
        <v>690</v>
      </c>
      <c r="BM374" s="25" t="s">
        <v>1699</v>
      </c>
    </row>
    <row r="375" spans="2:65" s="12" customFormat="1" ht="13.5">
      <c r="B375" s="218"/>
      <c r="C375" s="219"/>
      <c r="D375" s="215" t="s">
        <v>158</v>
      </c>
      <c r="E375" s="220" t="s">
        <v>22</v>
      </c>
      <c r="F375" s="221" t="s">
        <v>1113</v>
      </c>
      <c r="G375" s="219"/>
      <c r="H375" s="222" t="s">
        <v>22</v>
      </c>
      <c r="I375" s="223"/>
      <c r="J375" s="219"/>
      <c r="K375" s="219"/>
      <c r="L375" s="224"/>
      <c r="M375" s="225"/>
      <c r="N375" s="226"/>
      <c r="O375" s="226"/>
      <c r="P375" s="226"/>
      <c r="Q375" s="226"/>
      <c r="R375" s="226"/>
      <c r="S375" s="226"/>
      <c r="T375" s="227"/>
      <c r="AT375" s="228" t="s">
        <v>158</v>
      </c>
      <c r="AU375" s="228" t="s">
        <v>85</v>
      </c>
      <c r="AV375" s="12" t="s">
        <v>24</v>
      </c>
      <c r="AW375" s="12" t="s">
        <v>39</v>
      </c>
      <c r="AX375" s="12" t="s">
        <v>76</v>
      </c>
      <c r="AY375" s="228" t="s">
        <v>146</v>
      </c>
    </row>
    <row r="376" spans="2:65" s="13" customFormat="1" ht="13.5">
      <c r="B376" s="229"/>
      <c r="C376" s="230"/>
      <c r="D376" s="215" t="s">
        <v>158</v>
      </c>
      <c r="E376" s="231" t="s">
        <v>22</v>
      </c>
      <c r="F376" s="232" t="s">
        <v>1698</v>
      </c>
      <c r="G376" s="230"/>
      <c r="H376" s="233">
        <v>22</v>
      </c>
      <c r="I376" s="234"/>
      <c r="J376" s="230"/>
      <c r="K376" s="230"/>
      <c r="L376" s="235"/>
      <c r="M376" s="287"/>
      <c r="N376" s="288"/>
      <c r="O376" s="288"/>
      <c r="P376" s="288"/>
      <c r="Q376" s="288"/>
      <c r="R376" s="288"/>
      <c r="S376" s="288"/>
      <c r="T376" s="289"/>
      <c r="AT376" s="239" t="s">
        <v>158</v>
      </c>
      <c r="AU376" s="239" t="s">
        <v>85</v>
      </c>
      <c r="AV376" s="13" t="s">
        <v>85</v>
      </c>
      <c r="AW376" s="13" t="s">
        <v>39</v>
      </c>
      <c r="AX376" s="13" t="s">
        <v>24</v>
      </c>
      <c r="AY376" s="239" t="s">
        <v>146</v>
      </c>
    </row>
    <row r="377" spans="2:65" s="1" customFormat="1" ht="6.95" customHeight="1">
      <c r="B377" s="57"/>
      <c r="C377" s="58"/>
      <c r="D377" s="58"/>
      <c r="E377" s="58"/>
      <c r="F377" s="58"/>
      <c r="G377" s="58"/>
      <c r="H377" s="58"/>
      <c r="I377" s="149"/>
      <c r="J377" s="58"/>
      <c r="K377" s="58"/>
      <c r="L377" s="62"/>
    </row>
  </sheetData>
  <sheetProtection password="CC35" sheet="1" objects="1" scenarios="1" formatCells="0" formatColumns="0" formatRows="0" sort="0" autoFilter="0"/>
  <autoFilter ref="C95:K376"/>
  <mergeCells count="12">
    <mergeCell ref="G1:H1"/>
    <mergeCell ref="L2:V2"/>
    <mergeCell ref="E49:H49"/>
    <mergeCell ref="E51:H51"/>
    <mergeCell ref="E84:H84"/>
    <mergeCell ref="E86:H86"/>
    <mergeCell ref="E88:H88"/>
    <mergeCell ref="E7:H7"/>
    <mergeCell ref="E9:H9"/>
    <mergeCell ref="E11:H11"/>
    <mergeCell ref="E26:H26"/>
    <mergeCell ref="E47:H47"/>
  </mergeCells>
  <hyperlinks>
    <hyperlink ref="F1:G1" location="C2" display="1) Krycí list soupisu"/>
    <hyperlink ref="G1:H1" location="C58" display="2) Rekapitulace"/>
    <hyperlink ref="J1" location="C9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9.xml><?xml version="1.0" encoding="utf-8"?>
<worksheet xmlns="http://schemas.openxmlformats.org/spreadsheetml/2006/main" xmlns:r="http://schemas.openxmlformats.org/officeDocument/2006/relationships">
  <sheetPr>
    <pageSetUpPr fitToPage="1"/>
  </sheetPr>
  <dimension ref="A1:K216"/>
  <sheetViews>
    <sheetView showGridLines="0" zoomScaleNormal="100" workbookViewId="0"/>
  </sheetViews>
  <sheetFormatPr defaultRowHeight="13.5"/>
  <cols>
    <col min="1" max="1" width="8.33203125" style="290" customWidth="1"/>
    <col min="2" max="2" width="1.6640625" style="290" customWidth="1"/>
    <col min="3" max="4" width="5" style="290" customWidth="1"/>
    <col min="5" max="5" width="11.6640625" style="290" customWidth="1"/>
    <col min="6" max="6" width="9.1640625" style="290" customWidth="1"/>
    <col min="7" max="7" width="5" style="290" customWidth="1"/>
    <col min="8" max="8" width="77.83203125" style="290" customWidth="1"/>
    <col min="9" max="10" width="20" style="290" customWidth="1"/>
    <col min="11" max="11" width="1.6640625" style="290" customWidth="1"/>
  </cols>
  <sheetData>
    <row r="1" spans="2:11" ht="37.5" customHeight="1"/>
    <row r="2" spans="2:11" ht="7.5" customHeight="1">
      <c r="B2" s="291"/>
      <c r="C2" s="292"/>
      <c r="D2" s="292"/>
      <c r="E2" s="292"/>
      <c r="F2" s="292"/>
      <c r="G2" s="292"/>
      <c r="H2" s="292"/>
      <c r="I2" s="292"/>
      <c r="J2" s="292"/>
      <c r="K2" s="293"/>
    </row>
    <row r="3" spans="2:11" s="16" customFormat="1" ht="45" customHeight="1">
      <c r="B3" s="294"/>
      <c r="C3" s="421" t="s">
        <v>1700</v>
      </c>
      <c r="D3" s="421"/>
      <c r="E3" s="421"/>
      <c r="F3" s="421"/>
      <c r="G3" s="421"/>
      <c r="H3" s="421"/>
      <c r="I3" s="421"/>
      <c r="J3" s="421"/>
      <c r="K3" s="295"/>
    </row>
    <row r="4" spans="2:11" ht="25.5" customHeight="1">
      <c r="B4" s="296"/>
      <c r="C4" s="425" t="s">
        <v>1701</v>
      </c>
      <c r="D4" s="425"/>
      <c r="E4" s="425"/>
      <c r="F4" s="425"/>
      <c r="G4" s="425"/>
      <c r="H4" s="425"/>
      <c r="I4" s="425"/>
      <c r="J4" s="425"/>
      <c r="K4" s="297"/>
    </row>
    <row r="5" spans="2:11" ht="5.25" customHeight="1">
      <c r="B5" s="296"/>
      <c r="C5" s="298"/>
      <c r="D5" s="298"/>
      <c r="E5" s="298"/>
      <c r="F5" s="298"/>
      <c r="G5" s="298"/>
      <c r="H5" s="298"/>
      <c r="I5" s="298"/>
      <c r="J5" s="298"/>
      <c r="K5" s="297"/>
    </row>
    <row r="6" spans="2:11" ht="15" customHeight="1">
      <c r="B6" s="296"/>
      <c r="C6" s="424" t="s">
        <v>1702</v>
      </c>
      <c r="D6" s="424"/>
      <c r="E6" s="424"/>
      <c r="F6" s="424"/>
      <c r="G6" s="424"/>
      <c r="H6" s="424"/>
      <c r="I6" s="424"/>
      <c r="J6" s="424"/>
      <c r="K6" s="297"/>
    </row>
    <row r="7" spans="2:11" ht="15" customHeight="1">
      <c r="B7" s="300"/>
      <c r="C7" s="424" t="s">
        <v>1703</v>
      </c>
      <c r="D7" s="424"/>
      <c r="E7" s="424"/>
      <c r="F7" s="424"/>
      <c r="G7" s="424"/>
      <c r="H7" s="424"/>
      <c r="I7" s="424"/>
      <c r="J7" s="424"/>
      <c r="K7" s="297"/>
    </row>
    <row r="8" spans="2:11" ht="12.75" customHeight="1">
      <c r="B8" s="300"/>
      <c r="C8" s="299"/>
      <c r="D8" s="299"/>
      <c r="E8" s="299"/>
      <c r="F8" s="299"/>
      <c r="G8" s="299"/>
      <c r="H8" s="299"/>
      <c r="I8" s="299"/>
      <c r="J8" s="299"/>
      <c r="K8" s="297"/>
    </row>
    <row r="9" spans="2:11" ht="15" customHeight="1">
      <c r="B9" s="300"/>
      <c r="C9" s="424" t="s">
        <v>1704</v>
      </c>
      <c r="D9" s="424"/>
      <c r="E9" s="424"/>
      <c r="F9" s="424"/>
      <c r="G9" s="424"/>
      <c r="H9" s="424"/>
      <c r="I9" s="424"/>
      <c r="J9" s="424"/>
      <c r="K9" s="297"/>
    </row>
    <row r="10" spans="2:11" ht="15" customHeight="1">
      <c r="B10" s="300"/>
      <c r="C10" s="299"/>
      <c r="D10" s="424" t="s">
        <v>1705</v>
      </c>
      <c r="E10" s="424"/>
      <c r="F10" s="424"/>
      <c r="G10" s="424"/>
      <c r="H10" s="424"/>
      <c r="I10" s="424"/>
      <c r="J10" s="424"/>
      <c r="K10" s="297"/>
    </row>
    <row r="11" spans="2:11" ht="15" customHeight="1">
      <c r="B11" s="300"/>
      <c r="C11" s="301"/>
      <c r="D11" s="424" t="s">
        <v>1706</v>
      </c>
      <c r="E11" s="424"/>
      <c r="F11" s="424"/>
      <c r="G11" s="424"/>
      <c r="H11" s="424"/>
      <c r="I11" s="424"/>
      <c r="J11" s="424"/>
      <c r="K11" s="297"/>
    </row>
    <row r="12" spans="2:11" ht="12.75" customHeight="1">
      <c r="B12" s="300"/>
      <c r="C12" s="301"/>
      <c r="D12" s="301"/>
      <c r="E12" s="301"/>
      <c r="F12" s="301"/>
      <c r="G12" s="301"/>
      <c r="H12" s="301"/>
      <c r="I12" s="301"/>
      <c r="J12" s="301"/>
      <c r="K12" s="297"/>
    </row>
    <row r="13" spans="2:11" ht="15" customHeight="1">
      <c r="B13" s="300"/>
      <c r="C13" s="301"/>
      <c r="D13" s="424" t="s">
        <v>1707</v>
      </c>
      <c r="E13" s="424"/>
      <c r="F13" s="424"/>
      <c r="G13" s="424"/>
      <c r="H13" s="424"/>
      <c r="I13" s="424"/>
      <c r="J13" s="424"/>
      <c r="K13" s="297"/>
    </row>
    <row r="14" spans="2:11" ht="15" customHeight="1">
      <c r="B14" s="300"/>
      <c r="C14" s="301"/>
      <c r="D14" s="424" t="s">
        <v>1708</v>
      </c>
      <c r="E14" s="424"/>
      <c r="F14" s="424"/>
      <c r="G14" s="424"/>
      <c r="H14" s="424"/>
      <c r="I14" s="424"/>
      <c r="J14" s="424"/>
      <c r="K14" s="297"/>
    </row>
    <row r="15" spans="2:11" ht="15" customHeight="1">
      <c r="B15" s="300"/>
      <c r="C15" s="301"/>
      <c r="D15" s="424" t="s">
        <v>1709</v>
      </c>
      <c r="E15" s="424"/>
      <c r="F15" s="424"/>
      <c r="G15" s="424"/>
      <c r="H15" s="424"/>
      <c r="I15" s="424"/>
      <c r="J15" s="424"/>
      <c r="K15" s="297"/>
    </row>
    <row r="16" spans="2:11" ht="15" customHeight="1">
      <c r="B16" s="300"/>
      <c r="C16" s="301"/>
      <c r="D16" s="301"/>
      <c r="E16" s="302" t="s">
        <v>83</v>
      </c>
      <c r="F16" s="424" t="s">
        <v>1710</v>
      </c>
      <c r="G16" s="424"/>
      <c r="H16" s="424"/>
      <c r="I16" s="424"/>
      <c r="J16" s="424"/>
      <c r="K16" s="297"/>
    </row>
    <row r="17" spans="2:11" ht="15" customHeight="1">
      <c r="B17" s="300"/>
      <c r="C17" s="301"/>
      <c r="D17" s="301"/>
      <c r="E17" s="302" t="s">
        <v>1711</v>
      </c>
      <c r="F17" s="424" t="s">
        <v>1712</v>
      </c>
      <c r="G17" s="424"/>
      <c r="H17" s="424"/>
      <c r="I17" s="424"/>
      <c r="J17" s="424"/>
      <c r="K17" s="297"/>
    </row>
    <row r="18" spans="2:11" ht="15" customHeight="1">
      <c r="B18" s="300"/>
      <c r="C18" s="301"/>
      <c r="D18" s="301"/>
      <c r="E18" s="302" t="s">
        <v>1713</v>
      </c>
      <c r="F18" s="424" t="s">
        <v>1714</v>
      </c>
      <c r="G18" s="424"/>
      <c r="H18" s="424"/>
      <c r="I18" s="424"/>
      <c r="J18" s="424"/>
      <c r="K18" s="297"/>
    </row>
    <row r="19" spans="2:11" ht="15" customHeight="1">
      <c r="B19" s="300"/>
      <c r="C19" s="301"/>
      <c r="D19" s="301"/>
      <c r="E19" s="302" t="s">
        <v>1715</v>
      </c>
      <c r="F19" s="424" t="s">
        <v>1716</v>
      </c>
      <c r="G19" s="424"/>
      <c r="H19" s="424"/>
      <c r="I19" s="424"/>
      <c r="J19" s="424"/>
      <c r="K19" s="297"/>
    </row>
    <row r="20" spans="2:11" ht="15" customHeight="1">
      <c r="B20" s="300"/>
      <c r="C20" s="301"/>
      <c r="D20" s="301"/>
      <c r="E20" s="302" t="s">
        <v>1717</v>
      </c>
      <c r="F20" s="424" t="s">
        <v>1718</v>
      </c>
      <c r="G20" s="424"/>
      <c r="H20" s="424"/>
      <c r="I20" s="424"/>
      <c r="J20" s="424"/>
      <c r="K20" s="297"/>
    </row>
    <row r="21" spans="2:11" ht="15" customHeight="1">
      <c r="B21" s="300"/>
      <c r="C21" s="301"/>
      <c r="D21" s="301"/>
      <c r="E21" s="302" t="s">
        <v>92</v>
      </c>
      <c r="F21" s="424" t="s">
        <v>1719</v>
      </c>
      <c r="G21" s="424"/>
      <c r="H21" s="424"/>
      <c r="I21" s="424"/>
      <c r="J21" s="424"/>
      <c r="K21" s="297"/>
    </row>
    <row r="22" spans="2:11" ht="12.75" customHeight="1">
      <c r="B22" s="300"/>
      <c r="C22" s="301"/>
      <c r="D22" s="301"/>
      <c r="E22" s="301"/>
      <c r="F22" s="301"/>
      <c r="G22" s="301"/>
      <c r="H22" s="301"/>
      <c r="I22" s="301"/>
      <c r="J22" s="301"/>
      <c r="K22" s="297"/>
    </row>
    <row r="23" spans="2:11" ht="15" customHeight="1">
      <c r="B23" s="300"/>
      <c r="C23" s="424" t="s">
        <v>1720</v>
      </c>
      <c r="D23" s="424"/>
      <c r="E23" s="424"/>
      <c r="F23" s="424"/>
      <c r="G23" s="424"/>
      <c r="H23" s="424"/>
      <c r="I23" s="424"/>
      <c r="J23" s="424"/>
      <c r="K23" s="297"/>
    </row>
    <row r="24" spans="2:11" ht="15" customHeight="1">
      <c r="B24" s="300"/>
      <c r="C24" s="424" t="s">
        <v>1721</v>
      </c>
      <c r="D24" s="424"/>
      <c r="E24" s="424"/>
      <c r="F24" s="424"/>
      <c r="G24" s="424"/>
      <c r="H24" s="424"/>
      <c r="I24" s="424"/>
      <c r="J24" s="424"/>
      <c r="K24" s="297"/>
    </row>
    <row r="25" spans="2:11" ht="15" customHeight="1">
      <c r="B25" s="300"/>
      <c r="C25" s="299"/>
      <c r="D25" s="424" t="s">
        <v>1722</v>
      </c>
      <c r="E25" s="424"/>
      <c r="F25" s="424"/>
      <c r="G25" s="424"/>
      <c r="H25" s="424"/>
      <c r="I25" s="424"/>
      <c r="J25" s="424"/>
      <c r="K25" s="297"/>
    </row>
    <row r="26" spans="2:11" ht="15" customHeight="1">
      <c r="B26" s="300"/>
      <c r="C26" s="301"/>
      <c r="D26" s="424" t="s">
        <v>1723</v>
      </c>
      <c r="E26" s="424"/>
      <c r="F26" s="424"/>
      <c r="G26" s="424"/>
      <c r="H26" s="424"/>
      <c r="I26" s="424"/>
      <c r="J26" s="424"/>
      <c r="K26" s="297"/>
    </row>
    <row r="27" spans="2:11" ht="12.75" customHeight="1">
      <c r="B27" s="300"/>
      <c r="C27" s="301"/>
      <c r="D27" s="301"/>
      <c r="E27" s="301"/>
      <c r="F27" s="301"/>
      <c r="G27" s="301"/>
      <c r="H27" s="301"/>
      <c r="I27" s="301"/>
      <c r="J27" s="301"/>
      <c r="K27" s="297"/>
    </row>
    <row r="28" spans="2:11" ht="15" customHeight="1">
      <c r="B28" s="300"/>
      <c r="C28" s="301"/>
      <c r="D28" s="424" t="s">
        <v>1724</v>
      </c>
      <c r="E28" s="424"/>
      <c r="F28" s="424"/>
      <c r="G28" s="424"/>
      <c r="H28" s="424"/>
      <c r="I28" s="424"/>
      <c r="J28" s="424"/>
      <c r="K28" s="297"/>
    </row>
    <row r="29" spans="2:11" ht="15" customHeight="1">
      <c r="B29" s="300"/>
      <c r="C29" s="301"/>
      <c r="D29" s="424" t="s">
        <v>1725</v>
      </c>
      <c r="E29" s="424"/>
      <c r="F29" s="424"/>
      <c r="G29" s="424"/>
      <c r="H29" s="424"/>
      <c r="I29" s="424"/>
      <c r="J29" s="424"/>
      <c r="K29" s="297"/>
    </row>
    <row r="30" spans="2:11" ht="12.75" customHeight="1">
      <c r="B30" s="300"/>
      <c r="C30" s="301"/>
      <c r="D30" s="301"/>
      <c r="E30" s="301"/>
      <c r="F30" s="301"/>
      <c r="G30" s="301"/>
      <c r="H30" s="301"/>
      <c r="I30" s="301"/>
      <c r="J30" s="301"/>
      <c r="K30" s="297"/>
    </row>
    <row r="31" spans="2:11" ht="15" customHeight="1">
      <c r="B31" s="300"/>
      <c r="C31" s="301"/>
      <c r="D31" s="424" t="s">
        <v>1726</v>
      </c>
      <c r="E31" s="424"/>
      <c r="F31" s="424"/>
      <c r="G31" s="424"/>
      <c r="H31" s="424"/>
      <c r="I31" s="424"/>
      <c r="J31" s="424"/>
      <c r="K31" s="297"/>
    </row>
    <row r="32" spans="2:11" ht="15" customHeight="1">
      <c r="B32" s="300"/>
      <c r="C32" s="301"/>
      <c r="D32" s="424" t="s">
        <v>1727</v>
      </c>
      <c r="E32" s="424"/>
      <c r="F32" s="424"/>
      <c r="G32" s="424"/>
      <c r="H32" s="424"/>
      <c r="I32" s="424"/>
      <c r="J32" s="424"/>
      <c r="K32" s="297"/>
    </row>
    <row r="33" spans="2:11" ht="15" customHeight="1">
      <c r="B33" s="300"/>
      <c r="C33" s="301"/>
      <c r="D33" s="424" t="s">
        <v>1728</v>
      </c>
      <c r="E33" s="424"/>
      <c r="F33" s="424"/>
      <c r="G33" s="424"/>
      <c r="H33" s="424"/>
      <c r="I33" s="424"/>
      <c r="J33" s="424"/>
      <c r="K33" s="297"/>
    </row>
    <row r="34" spans="2:11" ht="15" customHeight="1">
      <c r="B34" s="300"/>
      <c r="C34" s="301"/>
      <c r="D34" s="299"/>
      <c r="E34" s="303" t="s">
        <v>131</v>
      </c>
      <c r="F34" s="299"/>
      <c r="G34" s="424" t="s">
        <v>1729</v>
      </c>
      <c r="H34" s="424"/>
      <c r="I34" s="424"/>
      <c r="J34" s="424"/>
      <c r="K34" s="297"/>
    </row>
    <row r="35" spans="2:11" ht="30.75" customHeight="1">
      <c r="B35" s="300"/>
      <c r="C35" s="301"/>
      <c r="D35" s="299"/>
      <c r="E35" s="303" t="s">
        <v>1730</v>
      </c>
      <c r="F35" s="299"/>
      <c r="G35" s="424" t="s">
        <v>1731</v>
      </c>
      <c r="H35" s="424"/>
      <c r="I35" s="424"/>
      <c r="J35" s="424"/>
      <c r="K35" s="297"/>
    </row>
    <row r="36" spans="2:11" ht="15" customHeight="1">
      <c r="B36" s="300"/>
      <c r="C36" s="301"/>
      <c r="D36" s="299"/>
      <c r="E36" s="303" t="s">
        <v>57</v>
      </c>
      <c r="F36" s="299"/>
      <c r="G36" s="424" t="s">
        <v>1732</v>
      </c>
      <c r="H36" s="424"/>
      <c r="I36" s="424"/>
      <c r="J36" s="424"/>
      <c r="K36" s="297"/>
    </row>
    <row r="37" spans="2:11" ht="15" customHeight="1">
      <c r="B37" s="300"/>
      <c r="C37" s="301"/>
      <c r="D37" s="299"/>
      <c r="E37" s="303" t="s">
        <v>132</v>
      </c>
      <c r="F37" s="299"/>
      <c r="G37" s="424" t="s">
        <v>1733</v>
      </c>
      <c r="H37" s="424"/>
      <c r="I37" s="424"/>
      <c r="J37" s="424"/>
      <c r="K37" s="297"/>
    </row>
    <row r="38" spans="2:11" ht="15" customHeight="1">
      <c r="B38" s="300"/>
      <c r="C38" s="301"/>
      <c r="D38" s="299"/>
      <c r="E38" s="303" t="s">
        <v>133</v>
      </c>
      <c r="F38" s="299"/>
      <c r="G38" s="424" t="s">
        <v>1734</v>
      </c>
      <c r="H38" s="424"/>
      <c r="I38" s="424"/>
      <c r="J38" s="424"/>
      <c r="K38" s="297"/>
    </row>
    <row r="39" spans="2:11" ht="15" customHeight="1">
      <c r="B39" s="300"/>
      <c r="C39" s="301"/>
      <c r="D39" s="299"/>
      <c r="E39" s="303" t="s">
        <v>134</v>
      </c>
      <c r="F39" s="299"/>
      <c r="G39" s="424" t="s">
        <v>1735</v>
      </c>
      <c r="H39" s="424"/>
      <c r="I39" s="424"/>
      <c r="J39" s="424"/>
      <c r="K39" s="297"/>
    </row>
    <row r="40" spans="2:11" ht="15" customHeight="1">
      <c r="B40" s="300"/>
      <c r="C40" s="301"/>
      <c r="D40" s="299"/>
      <c r="E40" s="303" t="s">
        <v>1736</v>
      </c>
      <c r="F40" s="299"/>
      <c r="G40" s="424" t="s">
        <v>1737</v>
      </c>
      <c r="H40" s="424"/>
      <c r="I40" s="424"/>
      <c r="J40" s="424"/>
      <c r="K40" s="297"/>
    </row>
    <row r="41" spans="2:11" ht="15" customHeight="1">
      <c r="B41" s="300"/>
      <c r="C41" s="301"/>
      <c r="D41" s="299"/>
      <c r="E41" s="303"/>
      <c r="F41" s="299"/>
      <c r="G41" s="424" t="s">
        <v>1738</v>
      </c>
      <c r="H41" s="424"/>
      <c r="I41" s="424"/>
      <c r="J41" s="424"/>
      <c r="K41" s="297"/>
    </row>
    <row r="42" spans="2:11" ht="15" customHeight="1">
      <c r="B42" s="300"/>
      <c r="C42" s="301"/>
      <c r="D42" s="299"/>
      <c r="E42" s="303" t="s">
        <v>1739</v>
      </c>
      <c r="F42" s="299"/>
      <c r="G42" s="424" t="s">
        <v>1740</v>
      </c>
      <c r="H42" s="424"/>
      <c r="I42" s="424"/>
      <c r="J42" s="424"/>
      <c r="K42" s="297"/>
    </row>
    <row r="43" spans="2:11" ht="15" customHeight="1">
      <c r="B43" s="300"/>
      <c r="C43" s="301"/>
      <c r="D43" s="299"/>
      <c r="E43" s="303" t="s">
        <v>136</v>
      </c>
      <c r="F43" s="299"/>
      <c r="G43" s="424" t="s">
        <v>1741</v>
      </c>
      <c r="H43" s="424"/>
      <c r="I43" s="424"/>
      <c r="J43" s="424"/>
      <c r="K43" s="297"/>
    </row>
    <row r="44" spans="2:11" ht="12.75" customHeight="1">
      <c r="B44" s="300"/>
      <c r="C44" s="301"/>
      <c r="D44" s="299"/>
      <c r="E44" s="299"/>
      <c r="F44" s="299"/>
      <c r="G44" s="299"/>
      <c r="H44" s="299"/>
      <c r="I44" s="299"/>
      <c r="J44" s="299"/>
      <c r="K44" s="297"/>
    </row>
    <row r="45" spans="2:11" ht="15" customHeight="1">
      <c r="B45" s="300"/>
      <c r="C45" s="301"/>
      <c r="D45" s="424" t="s">
        <v>1742</v>
      </c>
      <c r="E45" s="424"/>
      <c r="F45" s="424"/>
      <c r="G45" s="424"/>
      <c r="H45" s="424"/>
      <c r="I45" s="424"/>
      <c r="J45" s="424"/>
      <c r="K45" s="297"/>
    </row>
    <row r="46" spans="2:11" ht="15" customHeight="1">
      <c r="B46" s="300"/>
      <c r="C46" s="301"/>
      <c r="D46" s="301"/>
      <c r="E46" s="424" t="s">
        <v>1743</v>
      </c>
      <c r="F46" s="424"/>
      <c r="G46" s="424"/>
      <c r="H46" s="424"/>
      <c r="I46" s="424"/>
      <c r="J46" s="424"/>
      <c r="K46" s="297"/>
    </row>
    <row r="47" spans="2:11" ht="15" customHeight="1">
      <c r="B47" s="300"/>
      <c r="C47" s="301"/>
      <c r="D47" s="301"/>
      <c r="E47" s="424" t="s">
        <v>1744</v>
      </c>
      <c r="F47" s="424"/>
      <c r="G47" s="424"/>
      <c r="H47" s="424"/>
      <c r="I47" s="424"/>
      <c r="J47" s="424"/>
      <c r="K47" s="297"/>
    </row>
    <row r="48" spans="2:11" ht="15" customHeight="1">
      <c r="B48" s="300"/>
      <c r="C48" s="301"/>
      <c r="D48" s="301"/>
      <c r="E48" s="424" t="s">
        <v>1745</v>
      </c>
      <c r="F48" s="424"/>
      <c r="G48" s="424"/>
      <c r="H48" s="424"/>
      <c r="I48" s="424"/>
      <c r="J48" s="424"/>
      <c r="K48" s="297"/>
    </row>
    <row r="49" spans="2:11" ht="15" customHeight="1">
      <c r="B49" s="300"/>
      <c r="C49" s="301"/>
      <c r="D49" s="424" t="s">
        <v>1746</v>
      </c>
      <c r="E49" s="424"/>
      <c r="F49" s="424"/>
      <c r="G49" s="424"/>
      <c r="H49" s="424"/>
      <c r="I49" s="424"/>
      <c r="J49" s="424"/>
      <c r="K49" s="297"/>
    </row>
    <row r="50" spans="2:11" ht="25.5" customHeight="1">
      <c r="B50" s="296"/>
      <c r="C50" s="425" t="s">
        <v>1747</v>
      </c>
      <c r="D50" s="425"/>
      <c r="E50" s="425"/>
      <c r="F50" s="425"/>
      <c r="G50" s="425"/>
      <c r="H50" s="425"/>
      <c r="I50" s="425"/>
      <c r="J50" s="425"/>
      <c r="K50" s="297"/>
    </row>
    <row r="51" spans="2:11" ht="5.25" customHeight="1">
      <c r="B51" s="296"/>
      <c r="C51" s="298"/>
      <c r="D51" s="298"/>
      <c r="E51" s="298"/>
      <c r="F51" s="298"/>
      <c r="G51" s="298"/>
      <c r="H51" s="298"/>
      <c r="I51" s="298"/>
      <c r="J51" s="298"/>
      <c r="K51" s="297"/>
    </row>
    <row r="52" spans="2:11" ht="15" customHeight="1">
      <c r="B52" s="296"/>
      <c r="C52" s="424" t="s">
        <v>1748</v>
      </c>
      <c r="D52" s="424"/>
      <c r="E52" s="424"/>
      <c r="F52" s="424"/>
      <c r="G52" s="424"/>
      <c r="H52" s="424"/>
      <c r="I52" s="424"/>
      <c r="J52" s="424"/>
      <c r="K52" s="297"/>
    </row>
    <row r="53" spans="2:11" ht="15" customHeight="1">
      <c r="B53" s="296"/>
      <c r="C53" s="424" t="s">
        <v>1749</v>
      </c>
      <c r="D53" s="424"/>
      <c r="E53" s="424"/>
      <c r="F53" s="424"/>
      <c r="G53" s="424"/>
      <c r="H53" s="424"/>
      <c r="I53" s="424"/>
      <c r="J53" s="424"/>
      <c r="K53" s="297"/>
    </row>
    <row r="54" spans="2:11" ht="12.75" customHeight="1">
      <c r="B54" s="296"/>
      <c r="C54" s="299"/>
      <c r="D54" s="299"/>
      <c r="E54" s="299"/>
      <c r="F54" s="299"/>
      <c r="G54" s="299"/>
      <c r="H54" s="299"/>
      <c r="I54" s="299"/>
      <c r="J54" s="299"/>
      <c r="K54" s="297"/>
    </row>
    <row r="55" spans="2:11" ht="15" customHeight="1">
      <c r="B55" s="296"/>
      <c r="C55" s="424" t="s">
        <v>1750</v>
      </c>
      <c r="D55" s="424"/>
      <c r="E55" s="424"/>
      <c r="F55" s="424"/>
      <c r="G55" s="424"/>
      <c r="H55" s="424"/>
      <c r="I55" s="424"/>
      <c r="J55" s="424"/>
      <c r="K55" s="297"/>
    </row>
    <row r="56" spans="2:11" ht="15" customHeight="1">
      <c r="B56" s="296"/>
      <c r="C56" s="301"/>
      <c r="D56" s="424" t="s">
        <v>1751</v>
      </c>
      <c r="E56" s="424"/>
      <c r="F56" s="424"/>
      <c r="G56" s="424"/>
      <c r="H56" s="424"/>
      <c r="I56" s="424"/>
      <c r="J56" s="424"/>
      <c r="K56" s="297"/>
    </row>
    <row r="57" spans="2:11" ht="15" customHeight="1">
      <c r="B57" s="296"/>
      <c r="C57" s="301"/>
      <c r="D57" s="424" t="s">
        <v>1752</v>
      </c>
      <c r="E57" s="424"/>
      <c r="F57" s="424"/>
      <c r="G57" s="424"/>
      <c r="H57" s="424"/>
      <c r="I57" s="424"/>
      <c r="J57" s="424"/>
      <c r="K57" s="297"/>
    </row>
    <row r="58" spans="2:11" ht="15" customHeight="1">
      <c r="B58" s="296"/>
      <c r="C58" s="301"/>
      <c r="D58" s="424" t="s">
        <v>1753</v>
      </c>
      <c r="E58" s="424"/>
      <c r="F58" s="424"/>
      <c r="G58" s="424"/>
      <c r="H58" s="424"/>
      <c r="I58" s="424"/>
      <c r="J58" s="424"/>
      <c r="K58" s="297"/>
    </row>
    <row r="59" spans="2:11" ht="15" customHeight="1">
      <c r="B59" s="296"/>
      <c r="C59" s="301"/>
      <c r="D59" s="424" t="s">
        <v>1754</v>
      </c>
      <c r="E59" s="424"/>
      <c r="F59" s="424"/>
      <c r="G59" s="424"/>
      <c r="H59" s="424"/>
      <c r="I59" s="424"/>
      <c r="J59" s="424"/>
      <c r="K59" s="297"/>
    </row>
    <row r="60" spans="2:11" ht="15" customHeight="1">
      <c r="B60" s="296"/>
      <c r="C60" s="301"/>
      <c r="D60" s="423" t="s">
        <v>1755</v>
      </c>
      <c r="E60" s="423"/>
      <c r="F60" s="423"/>
      <c r="G60" s="423"/>
      <c r="H60" s="423"/>
      <c r="I60" s="423"/>
      <c r="J60" s="423"/>
      <c r="K60" s="297"/>
    </row>
    <row r="61" spans="2:11" ht="15" customHeight="1">
      <c r="B61" s="296"/>
      <c r="C61" s="301"/>
      <c r="D61" s="424" t="s">
        <v>1756</v>
      </c>
      <c r="E61" s="424"/>
      <c r="F61" s="424"/>
      <c r="G61" s="424"/>
      <c r="H61" s="424"/>
      <c r="I61" s="424"/>
      <c r="J61" s="424"/>
      <c r="K61" s="297"/>
    </row>
    <row r="62" spans="2:11" ht="12.75" customHeight="1">
      <c r="B62" s="296"/>
      <c r="C62" s="301"/>
      <c r="D62" s="301"/>
      <c r="E62" s="304"/>
      <c r="F62" s="301"/>
      <c r="G62" s="301"/>
      <c r="H62" s="301"/>
      <c r="I62" s="301"/>
      <c r="J62" s="301"/>
      <c r="K62" s="297"/>
    </row>
    <row r="63" spans="2:11" ht="15" customHeight="1">
      <c r="B63" s="296"/>
      <c r="C63" s="301"/>
      <c r="D63" s="424" t="s">
        <v>1757</v>
      </c>
      <c r="E63" s="424"/>
      <c r="F63" s="424"/>
      <c r="G63" s="424"/>
      <c r="H63" s="424"/>
      <c r="I63" s="424"/>
      <c r="J63" s="424"/>
      <c r="K63" s="297"/>
    </row>
    <row r="64" spans="2:11" ht="15" customHeight="1">
      <c r="B64" s="296"/>
      <c r="C64" s="301"/>
      <c r="D64" s="423" t="s">
        <v>1758</v>
      </c>
      <c r="E64" s="423"/>
      <c r="F64" s="423"/>
      <c r="G64" s="423"/>
      <c r="H64" s="423"/>
      <c r="I64" s="423"/>
      <c r="J64" s="423"/>
      <c r="K64" s="297"/>
    </row>
    <row r="65" spans="2:11" ht="15" customHeight="1">
      <c r="B65" s="296"/>
      <c r="C65" s="301"/>
      <c r="D65" s="424" t="s">
        <v>1759</v>
      </c>
      <c r="E65" s="424"/>
      <c r="F65" s="424"/>
      <c r="G65" s="424"/>
      <c r="H65" s="424"/>
      <c r="I65" s="424"/>
      <c r="J65" s="424"/>
      <c r="K65" s="297"/>
    </row>
    <row r="66" spans="2:11" ht="15" customHeight="1">
      <c r="B66" s="296"/>
      <c r="C66" s="301"/>
      <c r="D66" s="424" t="s">
        <v>1760</v>
      </c>
      <c r="E66" s="424"/>
      <c r="F66" s="424"/>
      <c r="G66" s="424"/>
      <c r="H66" s="424"/>
      <c r="I66" s="424"/>
      <c r="J66" s="424"/>
      <c r="K66" s="297"/>
    </row>
    <row r="67" spans="2:11" ht="15" customHeight="1">
      <c r="B67" s="296"/>
      <c r="C67" s="301"/>
      <c r="D67" s="424" t="s">
        <v>1761</v>
      </c>
      <c r="E67" s="424"/>
      <c r="F67" s="424"/>
      <c r="G67" s="424"/>
      <c r="H67" s="424"/>
      <c r="I67" s="424"/>
      <c r="J67" s="424"/>
      <c r="K67" s="297"/>
    </row>
    <row r="68" spans="2:11" ht="15" customHeight="1">
      <c r="B68" s="296"/>
      <c r="C68" s="301"/>
      <c r="D68" s="424" t="s">
        <v>1762</v>
      </c>
      <c r="E68" s="424"/>
      <c r="F68" s="424"/>
      <c r="G68" s="424"/>
      <c r="H68" s="424"/>
      <c r="I68" s="424"/>
      <c r="J68" s="424"/>
      <c r="K68" s="297"/>
    </row>
    <row r="69" spans="2:11" ht="12.75" customHeight="1">
      <c r="B69" s="305"/>
      <c r="C69" s="306"/>
      <c r="D69" s="306"/>
      <c r="E69" s="306"/>
      <c r="F69" s="306"/>
      <c r="G69" s="306"/>
      <c r="H69" s="306"/>
      <c r="I69" s="306"/>
      <c r="J69" s="306"/>
      <c r="K69" s="307"/>
    </row>
    <row r="70" spans="2:11" ht="18.75" customHeight="1">
      <c r="B70" s="308"/>
      <c r="C70" s="308"/>
      <c r="D70" s="308"/>
      <c r="E70" s="308"/>
      <c r="F70" s="308"/>
      <c r="G70" s="308"/>
      <c r="H70" s="308"/>
      <c r="I70" s="308"/>
      <c r="J70" s="308"/>
      <c r="K70" s="309"/>
    </row>
    <row r="71" spans="2:11" ht="18.75" customHeight="1">
      <c r="B71" s="309"/>
      <c r="C71" s="309"/>
      <c r="D71" s="309"/>
      <c r="E71" s="309"/>
      <c r="F71" s="309"/>
      <c r="G71" s="309"/>
      <c r="H71" s="309"/>
      <c r="I71" s="309"/>
      <c r="J71" s="309"/>
      <c r="K71" s="309"/>
    </row>
    <row r="72" spans="2:11" ht="7.5" customHeight="1">
      <c r="B72" s="310"/>
      <c r="C72" s="311"/>
      <c r="D72" s="311"/>
      <c r="E72" s="311"/>
      <c r="F72" s="311"/>
      <c r="G72" s="311"/>
      <c r="H72" s="311"/>
      <c r="I72" s="311"/>
      <c r="J72" s="311"/>
      <c r="K72" s="312"/>
    </row>
    <row r="73" spans="2:11" ht="45" customHeight="1">
      <c r="B73" s="313"/>
      <c r="C73" s="422" t="s">
        <v>118</v>
      </c>
      <c r="D73" s="422"/>
      <c r="E73" s="422"/>
      <c r="F73" s="422"/>
      <c r="G73" s="422"/>
      <c r="H73" s="422"/>
      <c r="I73" s="422"/>
      <c r="J73" s="422"/>
      <c r="K73" s="314"/>
    </row>
    <row r="74" spans="2:11" ht="17.25" customHeight="1">
      <c r="B74" s="313"/>
      <c r="C74" s="315" t="s">
        <v>1763</v>
      </c>
      <c r="D74" s="315"/>
      <c r="E74" s="315"/>
      <c r="F74" s="315" t="s">
        <v>1764</v>
      </c>
      <c r="G74" s="316"/>
      <c r="H74" s="315" t="s">
        <v>132</v>
      </c>
      <c r="I74" s="315" t="s">
        <v>61</v>
      </c>
      <c r="J74" s="315" t="s">
        <v>1765</v>
      </c>
      <c r="K74" s="314"/>
    </row>
    <row r="75" spans="2:11" ht="17.25" customHeight="1">
      <c r="B75" s="313"/>
      <c r="C75" s="317" t="s">
        <v>1766</v>
      </c>
      <c r="D75" s="317"/>
      <c r="E75" s="317"/>
      <c r="F75" s="318" t="s">
        <v>1767</v>
      </c>
      <c r="G75" s="319"/>
      <c r="H75" s="317"/>
      <c r="I75" s="317"/>
      <c r="J75" s="317" t="s">
        <v>1768</v>
      </c>
      <c r="K75" s="314"/>
    </row>
    <row r="76" spans="2:11" ht="5.25" customHeight="1">
      <c r="B76" s="313"/>
      <c r="C76" s="320"/>
      <c r="D76" s="320"/>
      <c r="E76" s="320"/>
      <c r="F76" s="320"/>
      <c r="G76" s="321"/>
      <c r="H76" s="320"/>
      <c r="I76" s="320"/>
      <c r="J76" s="320"/>
      <c r="K76" s="314"/>
    </row>
    <row r="77" spans="2:11" ht="15" customHeight="1">
      <c r="B77" s="313"/>
      <c r="C77" s="303" t="s">
        <v>57</v>
      </c>
      <c r="D77" s="320"/>
      <c r="E77" s="320"/>
      <c r="F77" s="322" t="s">
        <v>1769</v>
      </c>
      <c r="G77" s="321"/>
      <c r="H77" s="303" t="s">
        <v>1770</v>
      </c>
      <c r="I77" s="303" t="s">
        <v>1771</v>
      </c>
      <c r="J77" s="303">
        <v>20</v>
      </c>
      <c r="K77" s="314"/>
    </row>
    <row r="78" spans="2:11" ht="15" customHeight="1">
      <c r="B78" s="313"/>
      <c r="C78" s="303" t="s">
        <v>1772</v>
      </c>
      <c r="D78" s="303"/>
      <c r="E78" s="303"/>
      <c r="F78" s="322" t="s">
        <v>1769</v>
      </c>
      <c r="G78" s="321"/>
      <c r="H78" s="303" t="s">
        <v>1773</v>
      </c>
      <c r="I78" s="303" t="s">
        <v>1771</v>
      </c>
      <c r="J78" s="303">
        <v>120</v>
      </c>
      <c r="K78" s="314"/>
    </row>
    <row r="79" spans="2:11" ht="15" customHeight="1">
      <c r="B79" s="323"/>
      <c r="C79" s="303" t="s">
        <v>1774</v>
      </c>
      <c r="D79" s="303"/>
      <c r="E79" s="303"/>
      <c r="F79" s="322" t="s">
        <v>1775</v>
      </c>
      <c r="G79" s="321"/>
      <c r="H79" s="303" t="s">
        <v>1776</v>
      </c>
      <c r="I79" s="303" t="s">
        <v>1771</v>
      </c>
      <c r="J79" s="303">
        <v>50</v>
      </c>
      <c r="K79" s="314"/>
    </row>
    <row r="80" spans="2:11" ht="15" customHeight="1">
      <c r="B80" s="323"/>
      <c r="C80" s="303" t="s">
        <v>1777</v>
      </c>
      <c r="D80" s="303"/>
      <c r="E80" s="303"/>
      <c r="F80" s="322" t="s">
        <v>1769</v>
      </c>
      <c r="G80" s="321"/>
      <c r="H80" s="303" t="s">
        <v>1778</v>
      </c>
      <c r="I80" s="303" t="s">
        <v>1779</v>
      </c>
      <c r="J80" s="303"/>
      <c r="K80" s="314"/>
    </row>
    <row r="81" spans="2:11" ht="15" customHeight="1">
      <c r="B81" s="323"/>
      <c r="C81" s="324" t="s">
        <v>1780</v>
      </c>
      <c r="D81" s="324"/>
      <c r="E81" s="324"/>
      <c r="F81" s="325" t="s">
        <v>1775</v>
      </c>
      <c r="G81" s="324"/>
      <c r="H81" s="324" t="s">
        <v>1781</v>
      </c>
      <c r="I81" s="324" t="s">
        <v>1771</v>
      </c>
      <c r="J81" s="324">
        <v>15</v>
      </c>
      <c r="K81" s="314"/>
    </row>
    <row r="82" spans="2:11" ht="15" customHeight="1">
      <c r="B82" s="323"/>
      <c r="C82" s="324" t="s">
        <v>1782</v>
      </c>
      <c r="D82" s="324"/>
      <c r="E82" s="324"/>
      <c r="F82" s="325" t="s">
        <v>1775</v>
      </c>
      <c r="G82" s="324"/>
      <c r="H82" s="324" t="s">
        <v>1783</v>
      </c>
      <c r="I82" s="324" t="s">
        <v>1771</v>
      </c>
      <c r="J82" s="324">
        <v>15</v>
      </c>
      <c r="K82" s="314"/>
    </row>
    <row r="83" spans="2:11" ht="15" customHeight="1">
      <c r="B83" s="323"/>
      <c r="C83" s="324" t="s">
        <v>1784</v>
      </c>
      <c r="D83" s="324"/>
      <c r="E83" s="324"/>
      <c r="F83" s="325" t="s">
        <v>1775</v>
      </c>
      <c r="G83" s="324"/>
      <c r="H83" s="324" t="s">
        <v>1785</v>
      </c>
      <c r="I83" s="324" t="s">
        <v>1771</v>
      </c>
      <c r="J83" s="324">
        <v>20</v>
      </c>
      <c r="K83" s="314"/>
    </row>
    <row r="84" spans="2:11" ht="15" customHeight="1">
      <c r="B84" s="323"/>
      <c r="C84" s="324" t="s">
        <v>1786</v>
      </c>
      <c r="D84" s="324"/>
      <c r="E84" s="324"/>
      <c r="F84" s="325" t="s">
        <v>1775</v>
      </c>
      <c r="G84" s="324"/>
      <c r="H84" s="324" t="s">
        <v>1787</v>
      </c>
      <c r="I84" s="324" t="s">
        <v>1771</v>
      </c>
      <c r="J84" s="324">
        <v>20</v>
      </c>
      <c r="K84" s="314"/>
    </row>
    <row r="85" spans="2:11" ht="15" customHeight="1">
      <c r="B85" s="323"/>
      <c r="C85" s="303" t="s">
        <v>1788</v>
      </c>
      <c r="D85" s="303"/>
      <c r="E85" s="303"/>
      <c r="F85" s="322" t="s">
        <v>1775</v>
      </c>
      <c r="G85" s="321"/>
      <c r="H85" s="303" t="s">
        <v>1789</v>
      </c>
      <c r="I85" s="303" t="s">
        <v>1771</v>
      </c>
      <c r="J85" s="303">
        <v>50</v>
      </c>
      <c r="K85" s="314"/>
    </row>
    <row r="86" spans="2:11" ht="15" customHeight="1">
      <c r="B86" s="323"/>
      <c r="C86" s="303" t="s">
        <v>1790</v>
      </c>
      <c r="D86" s="303"/>
      <c r="E86" s="303"/>
      <c r="F86" s="322" t="s">
        <v>1775</v>
      </c>
      <c r="G86" s="321"/>
      <c r="H86" s="303" t="s">
        <v>1791</v>
      </c>
      <c r="I86" s="303" t="s">
        <v>1771</v>
      </c>
      <c r="J86" s="303">
        <v>20</v>
      </c>
      <c r="K86" s="314"/>
    </row>
    <row r="87" spans="2:11" ht="15" customHeight="1">
      <c r="B87" s="323"/>
      <c r="C87" s="303" t="s">
        <v>1792</v>
      </c>
      <c r="D87" s="303"/>
      <c r="E87" s="303"/>
      <c r="F87" s="322" t="s">
        <v>1775</v>
      </c>
      <c r="G87" s="321"/>
      <c r="H87" s="303" t="s">
        <v>1793</v>
      </c>
      <c r="I87" s="303" t="s">
        <v>1771</v>
      </c>
      <c r="J87" s="303">
        <v>20</v>
      </c>
      <c r="K87" s="314"/>
    </row>
    <row r="88" spans="2:11" ht="15" customHeight="1">
      <c r="B88" s="323"/>
      <c r="C88" s="303" t="s">
        <v>1794</v>
      </c>
      <c r="D88" s="303"/>
      <c r="E88" s="303"/>
      <c r="F88" s="322" t="s">
        <v>1775</v>
      </c>
      <c r="G88" s="321"/>
      <c r="H88" s="303" t="s">
        <v>1795</v>
      </c>
      <c r="I88" s="303" t="s">
        <v>1771</v>
      </c>
      <c r="J88" s="303">
        <v>50</v>
      </c>
      <c r="K88" s="314"/>
    </row>
    <row r="89" spans="2:11" ht="15" customHeight="1">
      <c r="B89" s="323"/>
      <c r="C89" s="303" t="s">
        <v>1796</v>
      </c>
      <c r="D89" s="303"/>
      <c r="E89" s="303"/>
      <c r="F89" s="322" t="s">
        <v>1775</v>
      </c>
      <c r="G89" s="321"/>
      <c r="H89" s="303" t="s">
        <v>1796</v>
      </c>
      <c r="I89" s="303" t="s">
        <v>1771</v>
      </c>
      <c r="J89" s="303">
        <v>50</v>
      </c>
      <c r="K89" s="314"/>
    </row>
    <row r="90" spans="2:11" ht="15" customHeight="1">
      <c r="B90" s="323"/>
      <c r="C90" s="303" t="s">
        <v>137</v>
      </c>
      <c r="D90" s="303"/>
      <c r="E90" s="303"/>
      <c r="F90" s="322" t="s">
        <v>1775</v>
      </c>
      <c r="G90" s="321"/>
      <c r="H90" s="303" t="s">
        <v>1797</v>
      </c>
      <c r="I90" s="303" t="s">
        <v>1771</v>
      </c>
      <c r="J90" s="303">
        <v>255</v>
      </c>
      <c r="K90" s="314"/>
    </row>
    <row r="91" spans="2:11" ht="15" customHeight="1">
      <c r="B91" s="323"/>
      <c r="C91" s="303" t="s">
        <v>1798</v>
      </c>
      <c r="D91" s="303"/>
      <c r="E91" s="303"/>
      <c r="F91" s="322" t="s">
        <v>1769</v>
      </c>
      <c r="G91" s="321"/>
      <c r="H91" s="303" t="s">
        <v>1799</v>
      </c>
      <c r="I91" s="303" t="s">
        <v>1800</v>
      </c>
      <c r="J91" s="303"/>
      <c r="K91" s="314"/>
    </row>
    <row r="92" spans="2:11" ht="15" customHeight="1">
      <c r="B92" s="323"/>
      <c r="C92" s="303" t="s">
        <v>1801</v>
      </c>
      <c r="D92" s="303"/>
      <c r="E92" s="303"/>
      <c r="F92" s="322" t="s">
        <v>1769</v>
      </c>
      <c r="G92" s="321"/>
      <c r="H92" s="303" t="s">
        <v>1802</v>
      </c>
      <c r="I92" s="303" t="s">
        <v>1803</v>
      </c>
      <c r="J92" s="303"/>
      <c r="K92" s="314"/>
    </row>
    <row r="93" spans="2:11" ht="15" customHeight="1">
      <c r="B93" s="323"/>
      <c r="C93" s="303" t="s">
        <v>1804</v>
      </c>
      <c r="D93" s="303"/>
      <c r="E93" s="303"/>
      <c r="F93" s="322" t="s">
        <v>1769</v>
      </c>
      <c r="G93" s="321"/>
      <c r="H93" s="303" t="s">
        <v>1804</v>
      </c>
      <c r="I93" s="303" t="s">
        <v>1803</v>
      </c>
      <c r="J93" s="303"/>
      <c r="K93" s="314"/>
    </row>
    <row r="94" spans="2:11" ht="15" customHeight="1">
      <c r="B94" s="323"/>
      <c r="C94" s="303" t="s">
        <v>42</v>
      </c>
      <c r="D94" s="303"/>
      <c r="E94" s="303"/>
      <c r="F94" s="322" t="s">
        <v>1769</v>
      </c>
      <c r="G94" s="321"/>
      <c r="H94" s="303" t="s">
        <v>1805</v>
      </c>
      <c r="I94" s="303" t="s">
        <v>1803</v>
      </c>
      <c r="J94" s="303"/>
      <c r="K94" s="314"/>
    </row>
    <row r="95" spans="2:11" ht="15" customHeight="1">
      <c r="B95" s="323"/>
      <c r="C95" s="303" t="s">
        <v>52</v>
      </c>
      <c r="D95" s="303"/>
      <c r="E95" s="303"/>
      <c r="F95" s="322" t="s">
        <v>1769</v>
      </c>
      <c r="G95" s="321"/>
      <c r="H95" s="303" t="s">
        <v>1806</v>
      </c>
      <c r="I95" s="303" t="s">
        <v>1803</v>
      </c>
      <c r="J95" s="303"/>
      <c r="K95" s="314"/>
    </row>
    <row r="96" spans="2:11" ht="15" customHeight="1">
      <c r="B96" s="326"/>
      <c r="C96" s="327"/>
      <c r="D96" s="327"/>
      <c r="E96" s="327"/>
      <c r="F96" s="327"/>
      <c r="G96" s="327"/>
      <c r="H96" s="327"/>
      <c r="I96" s="327"/>
      <c r="J96" s="327"/>
      <c r="K96" s="328"/>
    </row>
    <row r="97" spans="2:11" ht="18.75" customHeight="1">
      <c r="B97" s="329"/>
      <c r="C97" s="330"/>
      <c r="D97" s="330"/>
      <c r="E97" s="330"/>
      <c r="F97" s="330"/>
      <c r="G97" s="330"/>
      <c r="H97" s="330"/>
      <c r="I97" s="330"/>
      <c r="J97" s="330"/>
      <c r="K97" s="329"/>
    </row>
    <row r="98" spans="2:11" ht="18.75" customHeight="1">
      <c r="B98" s="309"/>
      <c r="C98" s="309"/>
      <c r="D98" s="309"/>
      <c r="E98" s="309"/>
      <c r="F98" s="309"/>
      <c r="G98" s="309"/>
      <c r="H98" s="309"/>
      <c r="I98" s="309"/>
      <c r="J98" s="309"/>
      <c r="K98" s="309"/>
    </row>
    <row r="99" spans="2:11" ht="7.5" customHeight="1">
      <c r="B99" s="310"/>
      <c r="C99" s="311"/>
      <c r="D99" s="311"/>
      <c r="E99" s="311"/>
      <c r="F99" s="311"/>
      <c r="G99" s="311"/>
      <c r="H99" s="311"/>
      <c r="I99" s="311"/>
      <c r="J99" s="311"/>
      <c r="K99" s="312"/>
    </row>
    <row r="100" spans="2:11" ht="45" customHeight="1">
      <c r="B100" s="313"/>
      <c r="C100" s="422" t="s">
        <v>1807</v>
      </c>
      <c r="D100" s="422"/>
      <c r="E100" s="422"/>
      <c r="F100" s="422"/>
      <c r="G100" s="422"/>
      <c r="H100" s="422"/>
      <c r="I100" s="422"/>
      <c r="J100" s="422"/>
      <c r="K100" s="314"/>
    </row>
    <row r="101" spans="2:11" ht="17.25" customHeight="1">
      <c r="B101" s="313"/>
      <c r="C101" s="315" t="s">
        <v>1763</v>
      </c>
      <c r="D101" s="315"/>
      <c r="E101" s="315"/>
      <c r="F101" s="315" t="s">
        <v>1764</v>
      </c>
      <c r="G101" s="316"/>
      <c r="H101" s="315" t="s">
        <v>132</v>
      </c>
      <c r="I101" s="315" t="s">
        <v>61</v>
      </c>
      <c r="J101" s="315" t="s">
        <v>1765</v>
      </c>
      <c r="K101" s="314"/>
    </row>
    <row r="102" spans="2:11" ht="17.25" customHeight="1">
      <c r="B102" s="313"/>
      <c r="C102" s="317" t="s">
        <v>1766</v>
      </c>
      <c r="D102" s="317"/>
      <c r="E102" s="317"/>
      <c r="F102" s="318" t="s">
        <v>1767</v>
      </c>
      <c r="G102" s="319"/>
      <c r="H102" s="317"/>
      <c r="I102" s="317"/>
      <c r="J102" s="317" t="s">
        <v>1768</v>
      </c>
      <c r="K102" s="314"/>
    </row>
    <row r="103" spans="2:11" ht="5.25" customHeight="1">
      <c r="B103" s="313"/>
      <c r="C103" s="315"/>
      <c r="D103" s="315"/>
      <c r="E103" s="315"/>
      <c r="F103" s="315"/>
      <c r="G103" s="331"/>
      <c r="H103" s="315"/>
      <c r="I103" s="315"/>
      <c r="J103" s="315"/>
      <c r="K103" s="314"/>
    </row>
    <row r="104" spans="2:11" ht="15" customHeight="1">
      <c r="B104" s="313"/>
      <c r="C104" s="303" t="s">
        <v>57</v>
      </c>
      <c r="D104" s="320"/>
      <c r="E104" s="320"/>
      <c r="F104" s="322" t="s">
        <v>1769</v>
      </c>
      <c r="G104" s="331"/>
      <c r="H104" s="303" t="s">
        <v>1808</v>
      </c>
      <c r="I104" s="303" t="s">
        <v>1771</v>
      </c>
      <c r="J104" s="303">
        <v>20</v>
      </c>
      <c r="K104" s="314"/>
    </row>
    <row r="105" spans="2:11" ht="15" customHeight="1">
      <c r="B105" s="313"/>
      <c r="C105" s="303" t="s">
        <v>1772</v>
      </c>
      <c r="D105" s="303"/>
      <c r="E105" s="303"/>
      <c r="F105" s="322" t="s">
        <v>1769</v>
      </c>
      <c r="G105" s="303"/>
      <c r="H105" s="303" t="s">
        <v>1808</v>
      </c>
      <c r="I105" s="303" t="s">
        <v>1771</v>
      </c>
      <c r="J105" s="303">
        <v>120</v>
      </c>
      <c r="K105" s="314"/>
    </row>
    <row r="106" spans="2:11" ht="15" customHeight="1">
      <c r="B106" s="323"/>
      <c r="C106" s="303" t="s">
        <v>1774</v>
      </c>
      <c r="D106" s="303"/>
      <c r="E106" s="303"/>
      <c r="F106" s="322" t="s">
        <v>1775</v>
      </c>
      <c r="G106" s="303"/>
      <c r="H106" s="303" t="s">
        <v>1808</v>
      </c>
      <c r="I106" s="303" t="s">
        <v>1771</v>
      </c>
      <c r="J106" s="303">
        <v>50</v>
      </c>
      <c r="K106" s="314"/>
    </row>
    <row r="107" spans="2:11" ht="15" customHeight="1">
      <c r="B107" s="323"/>
      <c r="C107" s="303" t="s">
        <v>1777</v>
      </c>
      <c r="D107" s="303"/>
      <c r="E107" s="303"/>
      <c r="F107" s="322" t="s">
        <v>1769</v>
      </c>
      <c r="G107" s="303"/>
      <c r="H107" s="303" t="s">
        <v>1808</v>
      </c>
      <c r="I107" s="303" t="s">
        <v>1779</v>
      </c>
      <c r="J107" s="303"/>
      <c r="K107" s="314"/>
    </row>
    <row r="108" spans="2:11" ht="15" customHeight="1">
      <c r="B108" s="323"/>
      <c r="C108" s="303" t="s">
        <v>1788</v>
      </c>
      <c r="D108" s="303"/>
      <c r="E108" s="303"/>
      <c r="F108" s="322" t="s">
        <v>1775</v>
      </c>
      <c r="G108" s="303"/>
      <c r="H108" s="303" t="s">
        <v>1808</v>
      </c>
      <c r="I108" s="303" t="s">
        <v>1771</v>
      </c>
      <c r="J108" s="303">
        <v>50</v>
      </c>
      <c r="K108" s="314"/>
    </row>
    <row r="109" spans="2:11" ht="15" customHeight="1">
      <c r="B109" s="323"/>
      <c r="C109" s="303" t="s">
        <v>1796</v>
      </c>
      <c r="D109" s="303"/>
      <c r="E109" s="303"/>
      <c r="F109" s="322" t="s">
        <v>1775</v>
      </c>
      <c r="G109" s="303"/>
      <c r="H109" s="303" t="s">
        <v>1808</v>
      </c>
      <c r="I109" s="303" t="s">
        <v>1771</v>
      </c>
      <c r="J109" s="303">
        <v>50</v>
      </c>
      <c r="K109" s="314"/>
    </row>
    <row r="110" spans="2:11" ht="15" customHeight="1">
      <c r="B110" s="323"/>
      <c r="C110" s="303" t="s">
        <v>1794</v>
      </c>
      <c r="D110" s="303"/>
      <c r="E110" s="303"/>
      <c r="F110" s="322" t="s">
        <v>1775</v>
      </c>
      <c r="G110" s="303"/>
      <c r="H110" s="303" t="s">
        <v>1808</v>
      </c>
      <c r="I110" s="303" t="s">
        <v>1771</v>
      </c>
      <c r="J110" s="303">
        <v>50</v>
      </c>
      <c r="K110" s="314"/>
    </row>
    <row r="111" spans="2:11" ht="15" customHeight="1">
      <c r="B111" s="323"/>
      <c r="C111" s="303" t="s">
        <v>57</v>
      </c>
      <c r="D111" s="303"/>
      <c r="E111" s="303"/>
      <c r="F111" s="322" t="s">
        <v>1769</v>
      </c>
      <c r="G111" s="303"/>
      <c r="H111" s="303" t="s">
        <v>1809</v>
      </c>
      <c r="I111" s="303" t="s">
        <v>1771</v>
      </c>
      <c r="J111" s="303">
        <v>20</v>
      </c>
      <c r="K111" s="314"/>
    </row>
    <row r="112" spans="2:11" ht="15" customHeight="1">
      <c r="B112" s="323"/>
      <c r="C112" s="303" t="s">
        <v>1810</v>
      </c>
      <c r="D112" s="303"/>
      <c r="E112" s="303"/>
      <c r="F112" s="322" t="s">
        <v>1769</v>
      </c>
      <c r="G112" s="303"/>
      <c r="H112" s="303" t="s">
        <v>1811</v>
      </c>
      <c r="I112" s="303" t="s">
        <v>1771</v>
      </c>
      <c r="J112" s="303">
        <v>120</v>
      </c>
      <c r="K112" s="314"/>
    </row>
    <row r="113" spans="2:11" ht="15" customHeight="1">
      <c r="B113" s="323"/>
      <c r="C113" s="303" t="s">
        <v>42</v>
      </c>
      <c r="D113" s="303"/>
      <c r="E113" s="303"/>
      <c r="F113" s="322" t="s">
        <v>1769</v>
      </c>
      <c r="G113" s="303"/>
      <c r="H113" s="303" t="s">
        <v>1812</v>
      </c>
      <c r="I113" s="303" t="s">
        <v>1803</v>
      </c>
      <c r="J113" s="303"/>
      <c r="K113" s="314"/>
    </row>
    <row r="114" spans="2:11" ht="15" customHeight="1">
      <c r="B114" s="323"/>
      <c r="C114" s="303" t="s">
        <v>52</v>
      </c>
      <c r="D114" s="303"/>
      <c r="E114" s="303"/>
      <c r="F114" s="322" t="s">
        <v>1769</v>
      </c>
      <c r="G114" s="303"/>
      <c r="H114" s="303" t="s">
        <v>1813</v>
      </c>
      <c r="I114" s="303" t="s">
        <v>1803</v>
      </c>
      <c r="J114" s="303"/>
      <c r="K114" s="314"/>
    </row>
    <row r="115" spans="2:11" ht="15" customHeight="1">
      <c r="B115" s="323"/>
      <c r="C115" s="303" t="s">
        <v>61</v>
      </c>
      <c r="D115" s="303"/>
      <c r="E115" s="303"/>
      <c r="F115" s="322" t="s">
        <v>1769</v>
      </c>
      <c r="G115" s="303"/>
      <c r="H115" s="303" t="s">
        <v>1814</v>
      </c>
      <c r="I115" s="303" t="s">
        <v>1815</v>
      </c>
      <c r="J115" s="303"/>
      <c r="K115" s="314"/>
    </row>
    <row r="116" spans="2:11" ht="15" customHeight="1">
      <c r="B116" s="326"/>
      <c r="C116" s="332"/>
      <c r="D116" s="332"/>
      <c r="E116" s="332"/>
      <c r="F116" s="332"/>
      <c r="G116" s="332"/>
      <c r="H116" s="332"/>
      <c r="I116" s="332"/>
      <c r="J116" s="332"/>
      <c r="K116" s="328"/>
    </row>
    <row r="117" spans="2:11" ht="18.75" customHeight="1">
      <c r="B117" s="333"/>
      <c r="C117" s="299"/>
      <c r="D117" s="299"/>
      <c r="E117" s="299"/>
      <c r="F117" s="334"/>
      <c r="G117" s="299"/>
      <c r="H117" s="299"/>
      <c r="I117" s="299"/>
      <c r="J117" s="299"/>
      <c r="K117" s="333"/>
    </row>
    <row r="118" spans="2:11" ht="18.75" customHeight="1">
      <c r="B118" s="309"/>
      <c r="C118" s="309"/>
      <c r="D118" s="309"/>
      <c r="E118" s="309"/>
      <c r="F118" s="309"/>
      <c r="G118" s="309"/>
      <c r="H118" s="309"/>
      <c r="I118" s="309"/>
      <c r="J118" s="309"/>
      <c r="K118" s="309"/>
    </row>
    <row r="119" spans="2:11" ht="7.5" customHeight="1">
      <c r="B119" s="335"/>
      <c r="C119" s="336"/>
      <c r="D119" s="336"/>
      <c r="E119" s="336"/>
      <c r="F119" s="336"/>
      <c r="G119" s="336"/>
      <c r="H119" s="336"/>
      <c r="I119" s="336"/>
      <c r="J119" s="336"/>
      <c r="K119" s="337"/>
    </row>
    <row r="120" spans="2:11" ht="45" customHeight="1">
      <c r="B120" s="338"/>
      <c r="C120" s="421" t="s">
        <v>1816</v>
      </c>
      <c r="D120" s="421"/>
      <c r="E120" s="421"/>
      <c r="F120" s="421"/>
      <c r="G120" s="421"/>
      <c r="H120" s="421"/>
      <c r="I120" s="421"/>
      <c r="J120" s="421"/>
      <c r="K120" s="339"/>
    </row>
    <row r="121" spans="2:11" ht="17.25" customHeight="1">
      <c r="B121" s="340"/>
      <c r="C121" s="315" t="s">
        <v>1763</v>
      </c>
      <c r="D121" s="315"/>
      <c r="E121" s="315"/>
      <c r="F121" s="315" t="s">
        <v>1764</v>
      </c>
      <c r="G121" s="316"/>
      <c r="H121" s="315" t="s">
        <v>132</v>
      </c>
      <c r="I121" s="315" t="s">
        <v>61</v>
      </c>
      <c r="J121" s="315" t="s">
        <v>1765</v>
      </c>
      <c r="K121" s="341"/>
    </row>
    <row r="122" spans="2:11" ht="17.25" customHeight="1">
      <c r="B122" s="340"/>
      <c r="C122" s="317" t="s">
        <v>1766</v>
      </c>
      <c r="D122" s="317"/>
      <c r="E122" s="317"/>
      <c r="F122" s="318" t="s">
        <v>1767</v>
      </c>
      <c r="G122" s="319"/>
      <c r="H122" s="317"/>
      <c r="I122" s="317"/>
      <c r="J122" s="317" t="s">
        <v>1768</v>
      </c>
      <c r="K122" s="341"/>
    </row>
    <row r="123" spans="2:11" ht="5.25" customHeight="1">
      <c r="B123" s="342"/>
      <c r="C123" s="320"/>
      <c r="D123" s="320"/>
      <c r="E123" s="320"/>
      <c r="F123" s="320"/>
      <c r="G123" s="303"/>
      <c r="H123" s="320"/>
      <c r="I123" s="320"/>
      <c r="J123" s="320"/>
      <c r="K123" s="343"/>
    </row>
    <row r="124" spans="2:11" ht="15" customHeight="1">
      <c r="B124" s="342"/>
      <c r="C124" s="303" t="s">
        <v>1772</v>
      </c>
      <c r="D124" s="320"/>
      <c r="E124" s="320"/>
      <c r="F124" s="322" t="s">
        <v>1769</v>
      </c>
      <c r="G124" s="303"/>
      <c r="H124" s="303" t="s">
        <v>1808</v>
      </c>
      <c r="I124" s="303" t="s">
        <v>1771</v>
      </c>
      <c r="J124" s="303">
        <v>120</v>
      </c>
      <c r="K124" s="344"/>
    </row>
    <row r="125" spans="2:11" ht="15" customHeight="1">
      <c r="B125" s="342"/>
      <c r="C125" s="303" t="s">
        <v>1817</v>
      </c>
      <c r="D125" s="303"/>
      <c r="E125" s="303"/>
      <c r="F125" s="322" t="s">
        <v>1769</v>
      </c>
      <c r="G125" s="303"/>
      <c r="H125" s="303" t="s">
        <v>1818</v>
      </c>
      <c r="I125" s="303" t="s">
        <v>1771</v>
      </c>
      <c r="J125" s="303" t="s">
        <v>1819</v>
      </c>
      <c r="K125" s="344"/>
    </row>
    <row r="126" spans="2:11" ht="15" customHeight="1">
      <c r="B126" s="342"/>
      <c r="C126" s="303" t="s">
        <v>92</v>
      </c>
      <c r="D126" s="303"/>
      <c r="E126" s="303"/>
      <c r="F126" s="322" t="s">
        <v>1769</v>
      </c>
      <c r="G126" s="303"/>
      <c r="H126" s="303" t="s">
        <v>1820</v>
      </c>
      <c r="I126" s="303" t="s">
        <v>1771</v>
      </c>
      <c r="J126" s="303" t="s">
        <v>1819</v>
      </c>
      <c r="K126" s="344"/>
    </row>
    <row r="127" spans="2:11" ht="15" customHeight="1">
      <c r="B127" s="342"/>
      <c r="C127" s="303" t="s">
        <v>1780</v>
      </c>
      <c r="D127" s="303"/>
      <c r="E127" s="303"/>
      <c r="F127" s="322" t="s">
        <v>1775</v>
      </c>
      <c r="G127" s="303"/>
      <c r="H127" s="303" t="s">
        <v>1781</v>
      </c>
      <c r="I127" s="303" t="s">
        <v>1771</v>
      </c>
      <c r="J127" s="303">
        <v>15</v>
      </c>
      <c r="K127" s="344"/>
    </row>
    <row r="128" spans="2:11" ht="15" customHeight="1">
      <c r="B128" s="342"/>
      <c r="C128" s="324" t="s">
        <v>1782</v>
      </c>
      <c r="D128" s="324"/>
      <c r="E128" s="324"/>
      <c r="F128" s="325" t="s">
        <v>1775</v>
      </c>
      <c r="G128" s="324"/>
      <c r="H128" s="324" t="s">
        <v>1783</v>
      </c>
      <c r="I128" s="324" t="s">
        <v>1771</v>
      </c>
      <c r="J128" s="324">
        <v>15</v>
      </c>
      <c r="K128" s="344"/>
    </row>
    <row r="129" spans="2:11" ht="15" customHeight="1">
      <c r="B129" s="342"/>
      <c r="C129" s="324" t="s">
        <v>1784</v>
      </c>
      <c r="D129" s="324"/>
      <c r="E129" s="324"/>
      <c r="F129" s="325" t="s">
        <v>1775</v>
      </c>
      <c r="G129" s="324"/>
      <c r="H129" s="324" t="s">
        <v>1785</v>
      </c>
      <c r="I129" s="324" t="s">
        <v>1771</v>
      </c>
      <c r="J129" s="324">
        <v>20</v>
      </c>
      <c r="K129" s="344"/>
    </row>
    <row r="130" spans="2:11" ht="15" customHeight="1">
      <c r="B130" s="342"/>
      <c r="C130" s="324" t="s">
        <v>1786</v>
      </c>
      <c r="D130" s="324"/>
      <c r="E130" s="324"/>
      <c r="F130" s="325" t="s">
        <v>1775</v>
      </c>
      <c r="G130" s="324"/>
      <c r="H130" s="324" t="s">
        <v>1787</v>
      </c>
      <c r="I130" s="324" t="s">
        <v>1771</v>
      </c>
      <c r="J130" s="324">
        <v>20</v>
      </c>
      <c r="K130" s="344"/>
    </row>
    <row r="131" spans="2:11" ht="15" customHeight="1">
      <c r="B131" s="342"/>
      <c r="C131" s="303" t="s">
        <v>1774</v>
      </c>
      <c r="D131" s="303"/>
      <c r="E131" s="303"/>
      <c r="F131" s="322" t="s">
        <v>1775</v>
      </c>
      <c r="G131" s="303"/>
      <c r="H131" s="303" t="s">
        <v>1808</v>
      </c>
      <c r="I131" s="303" t="s">
        <v>1771</v>
      </c>
      <c r="J131" s="303">
        <v>50</v>
      </c>
      <c r="K131" s="344"/>
    </row>
    <row r="132" spans="2:11" ht="15" customHeight="1">
      <c r="B132" s="342"/>
      <c r="C132" s="303" t="s">
        <v>1788</v>
      </c>
      <c r="D132" s="303"/>
      <c r="E132" s="303"/>
      <c r="F132" s="322" t="s">
        <v>1775</v>
      </c>
      <c r="G132" s="303"/>
      <c r="H132" s="303" t="s">
        <v>1808</v>
      </c>
      <c r="I132" s="303" t="s">
        <v>1771</v>
      </c>
      <c r="J132" s="303">
        <v>50</v>
      </c>
      <c r="K132" s="344"/>
    </row>
    <row r="133" spans="2:11" ht="15" customHeight="1">
      <c r="B133" s="342"/>
      <c r="C133" s="303" t="s">
        <v>1794</v>
      </c>
      <c r="D133" s="303"/>
      <c r="E133" s="303"/>
      <c r="F133" s="322" t="s">
        <v>1775</v>
      </c>
      <c r="G133" s="303"/>
      <c r="H133" s="303" t="s">
        <v>1808</v>
      </c>
      <c r="I133" s="303" t="s">
        <v>1771</v>
      </c>
      <c r="J133" s="303">
        <v>50</v>
      </c>
      <c r="K133" s="344"/>
    </row>
    <row r="134" spans="2:11" ht="15" customHeight="1">
      <c r="B134" s="342"/>
      <c r="C134" s="303" t="s">
        <v>1796</v>
      </c>
      <c r="D134" s="303"/>
      <c r="E134" s="303"/>
      <c r="F134" s="322" t="s">
        <v>1775</v>
      </c>
      <c r="G134" s="303"/>
      <c r="H134" s="303" t="s">
        <v>1808</v>
      </c>
      <c r="I134" s="303" t="s">
        <v>1771</v>
      </c>
      <c r="J134" s="303">
        <v>50</v>
      </c>
      <c r="K134" s="344"/>
    </row>
    <row r="135" spans="2:11" ht="15" customHeight="1">
      <c r="B135" s="342"/>
      <c r="C135" s="303" t="s">
        <v>137</v>
      </c>
      <c r="D135" s="303"/>
      <c r="E135" s="303"/>
      <c r="F135" s="322" t="s">
        <v>1775</v>
      </c>
      <c r="G135" s="303"/>
      <c r="H135" s="303" t="s">
        <v>1821</v>
      </c>
      <c r="I135" s="303" t="s">
        <v>1771</v>
      </c>
      <c r="J135" s="303">
        <v>255</v>
      </c>
      <c r="K135" s="344"/>
    </row>
    <row r="136" spans="2:11" ht="15" customHeight="1">
      <c r="B136" s="342"/>
      <c r="C136" s="303" t="s">
        <v>1798</v>
      </c>
      <c r="D136" s="303"/>
      <c r="E136" s="303"/>
      <c r="F136" s="322" t="s">
        <v>1769</v>
      </c>
      <c r="G136" s="303"/>
      <c r="H136" s="303" t="s">
        <v>1822</v>
      </c>
      <c r="I136" s="303" t="s">
        <v>1800</v>
      </c>
      <c r="J136" s="303"/>
      <c r="K136" s="344"/>
    </row>
    <row r="137" spans="2:11" ht="15" customHeight="1">
      <c r="B137" s="342"/>
      <c r="C137" s="303" t="s">
        <v>1801</v>
      </c>
      <c r="D137" s="303"/>
      <c r="E137" s="303"/>
      <c r="F137" s="322" t="s">
        <v>1769</v>
      </c>
      <c r="G137" s="303"/>
      <c r="H137" s="303" t="s">
        <v>1823</v>
      </c>
      <c r="I137" s="303" t="s">
        <v>1803</v>
      </c>
      <c r="J137" s="303"/>
      <c r="K137" s="344"/>
    </row>
    <row r="138" spans="2:11" ht="15" customHeight="1">
      <c r="B138" s="342"/>
      <c r="C138" s="303" t="s">
        <v>1804</v>
      </c>
      <c r="D138" s="303"/>
      <c r="E138" s="303"/>
      <c r="F138" s="322" t="s">
        <v>1769</v>
      </c>
      <c r="G138" s="303"/>
      <c r="H138" s="303" t="s">
        <v>1804</v>
      </c>
      <c r="I138" s="303" t="s">
        <v>1803</v>
      </c>
      <c r="J138" s="303"/>
      <c r="K138" s="344"/>
    </row>
    <row r="139" spans="2:11" ht="15" customHeight="1">
      <c r="B139" s="342"/>
      <c r="C139" s="303" t="s">
        <v>42</v>
      </c>
      <c r="D139" s="303"/>
      <c r="E139" s="303"/>
      <c r="F139" s="322" t="s">
        <v>1769</v>
      </c>
      <c r="G139" s="303"/>
      <c r="H139" s="303" t="s">
        <v>1824</v>
      </c>
      <c r="I139" s="303" t="s">
        <v>1803</v>
      </c>
      <c r="J139" s="303"/>
      <c r="K139" s="344"/>
    </row>
    <row r="140" spans="2:11" ht="15" customHeight="1">
      <c r="B140" s="342"/>
      <c r="C140" s="303" t="s">
        <v>1825</v>
      </c>
      <c r="D140" s="303"/>
      <c r="E140" s="303"/>
      <c r="F140" s="322" t="s">
        <v>1769</v>
      </c>
      <c r="G140" s="303"/>
      <c r="H140" s="303" t="s">
        <v>1826</v>
      </c>
      <c r="I140" s="303" t="s">
        <v>1803</v>
      </c>
      <c r="J140" s="303"/>
      <c r="K140" s="344"/>
    </row>
    <row r="141" spans="2:11" ht="15" customHeight="1">
      <c r="B141" s="345"/>
      <c r="C141" s="346"/>
      <c r="D141" s="346"/>
      <c r="E141" s="346"/>
      <c r="F141" s="346"/>
      <c r="G141" s="346"/>
      <c r="H141" s="346"/>
      <c r="I141" s="346"/>
      <c r="J141" s="346"/>
      <c r="K141" s="347"/>
    </row>
    <row r="142" spans="2:11" ht="18.75" customHeight="1">
      <c r="B142" s="299"/>
      <c r="C142" s="299"/>
      <c r="D142" s="299"/>
      <c r="E142" s="299"/>
      <c r="F142" s="334"/>
      <c r="G142" s="299"/>
      <c r="H142" s="299"/>
      <c r="I142" s="299"/>
      <c r="J142" s="299"/>
      <c r="K142" s="299"/>
    </row>
    <row r="143" spans="2:11" ht="18.75" customHeight="1">
      <c r="B143" s="309"/>
      <c r="C143" s="309"/>
      <c r="D143" s="309"/>
      <c r="E143" s="309"/>
      <c r="F143" s="309"/>
      <c r="G143" s="309"/>
      <c r="H143" s="309"/>
      <c r="I143" s="309"/>
      <c r="J143" s="309"/>
      <c r="K143" s="309"/>
    </row>
    <row r="144" spans="2:11" ht="7.5" customHeight="1">
      <c r="B144" s="310"/>
      <c r="C144" s="311"/>
      <c r="D144" s="311"/>
      <c r="E144" s="311"/>
      <c r="F144" s="311"/>
      <c r="G144" s="311"/>
      <c r="H144" s="311"/>
      <c r="I144" s="311"/>
      <c r="J144" s="311"/>
      <c r="K144" s="312"/>
    </row>
    <row r="145" spans="2:11" ht="45" customHeight="1">
      <c r="B145" s="313"/>
      <c r="C145" s="422" t="s">
        <v>1827</v>
      </c>
      <c r="D145" s="422"/>
      <c r="E145" s="422"/>
      <c r="F145" s="422"/>
      <c r="G145" s="422"/>
      <c r="H145" s="422"/>
      <c r="I145" s="422"/>
      <c r="J145" s="422"/>
      <c r="K145" s="314"/>
    </row>
    <row r="146" spans="2:11" ht="17.25" customHeight="1">
      <c r="B146" s="313"/>
      <c r="C146" s="315" t="s">
        <v>1763</v>
      </c>
      <c r="D146" s="315"/>
      <c r="E146" s="315"/>
      <c r="F146" s="315" t="s">
        <v>1764</v>
      </c>
      <c r="G146" s="316"/>
      <c r="H146" s="315" t="s">
        <v>132</v>
      </c>
      <c r="I146" s="315" t="s">
        <v>61</v>
      </c>
      <c r="J146" s="315" t="s">
        <v>1765</v>
      </c>
      <c r="K146" s="314"/>
    </row>
    <row r="147" spans="2:11" ht="17.25" customHeight="1">
      <c r="B147" s="313"/>
      <c r="C147" s="317" t="s">
        <v>1766</v>
      </c>
      <c r="D147" s="317"/>
      <c r="E147" s="317"/>
      <c r="F147" s="318" t="s">
        <v>1767</v>
      </c>
      <c r="G147" s="319"/>
      <c r="H147" s="317"/>
      <c r="I147" s="317"/>
      <c r="J147" s="317" t="s">
        <v>1768</v>
      </c>
      <c r="K147" s="314"/>
    </row>
    <row r="148" spans="2:11" ht="5.25" customHeight="1">
      <c r="B148" s="323"/>
      <c r="C148" s="320"/>
      <c r="D148" s="320"/>
      <c r="E148" s="320"/>
      <c r="F148" s="320"/>
      <c r="G148" s="321"/>
      <c r="H148" s="320"/>
      <c r="I148" s="320"/>
      <c r="J148" s="320"/>
      <c r="K148" s="344"/>
    </row>
    <row r="149" spans="2:11" ht="15" customHeight="1">
      <c r="B149" s="323"/>
      <c r="C149" s="348" t="s">
        <v>1772</v>
      </c>
      <c r="D149" s="303"/>
      <c r="E149" s="303"/>
      <c r="F149" s="349" t="s">
        <v>1769</v>
      </c>
      <c r="G149" s="303"/>
      <c r="H149" s="348" t="s">
        <v>1808</v>
      </c>
      <c r="I149" s="348" t="s">
        <v>1771</v>
      </c>
      <c r="J149" s="348">
        <v>120</v>
      </c>
      <c r="K149" s="344"/>
    </row>
    <row r="150" spans="2:11" ht="15" customHeight="1">
      <c r="B150" s="323"/>
      <c r="C150" s="348" t="s">
        <v>1817</v>
      </c>
      <c r="D150" s="303"/>
      <c r="E150" s="303"/>
      <c r="F150" s="349" t="s">
        <v>1769</v>
      </c>
      <c r="G150" s="303"/>
      <c r="H150" s="348" t="s">
        <v>1828</v>
      </c>
      <c r="I150" s="348" t="s">
        <v>1771</v>
      </c>
      <c r="J150" s="348" t="s">
        <v>1819</v>
      </c>
      <c r="K150" s="344"/>
    </row>
    <row r="151" spans="2:11" ht="15" customHeight="1">
      <c r="B151" s="323"/>
      <c r="C151" s="348" t="s">
        <v>92</v>
      </c>
      <c r="D151" s="303"/>
      <c r="E151" s="303"/>
      <c r="F151" s="349" t="s">
        <v>1769</v>
      </c>
      <c r="G151" s="303"/>
      <c r="H151" s="348" t="s">
        <v>1829</v>
      </c>
      <c r="I151" s="348" t="s">
        <v>1771</v>
      </c>
      <c r="J151" s="348" t="s">
        <v>1819</v>
      </c>
      <c r="K151" s="344"/>
    </row>
    <row r="152" spans="2:11" ht="15" customHeight="1">
      <c r="B152" s="323"/>
      <c r="C152" s="348" t="s">
        <v>1774</v>
      </c>
      <c r="D152" s="303"/>
      <c r="E152" s="303"/>
      <c r="F152" s="349" t="s">
        <v>1775</v>
      </c>
      <c r="G152" s="303"/>
      <c r="H152" s="348" t="s">
        <v>1808</v>
      </c>
      <c r="I152" s="348" t="s">
        <v>1771</v>
      </c>
      <c r="J152" s="348">
        <v>50</v>
      </c>
      <c r="K152" s="344"/>
    </row>
    <row r="153" spans="2:11" ht="15" customHeight="1">
      <c r="B153" s="323"/>
      <c r="C153" s="348" t="s">
        <v>1777</v>
      </c>
      <c r="D153" s="303"/>
      <c r="E153" s="303"/>
      <c r="F153" s="349" t="s">
        <v>1769</v>
      </c>
      <c r="G153" s="303"/>
      <c r="H153" s="348" t="s">
        <v>1808</v>
      </c>
      <c r="I153" s="348" t="s">
        <v>1779</v>
      </c>
      <c r="J153" s="348"/>
      <c r="K153" s="344"/>
    </row>
    <row r="154" spans="2:11" ht="15" customHeight="1">
      <c r="B154" s="323"/>
      <c r="C154" s="348" t="s">
        <v>1788</v>
      </c>
      <c r="D154" s="303"/>
      <c r="E154" s="303"/>
      <c r="F154" s="349" t="s">
        <v>1775</v>
      </c>
      <c r="G154" s="303"/>
      <c r="H154" s="348" t="s">
        <v>1808</v>
      </c>
      <c r="I154" s="348" t="s">
        <v>1771</v>
      </c>
      <c r="J154" s="348">
        <v>50</v>
      </c>
      <c r="K154" s="344"/>
    </row>
    <row r="155" spans="2:11" ht="15" customHeight="1">
      <c r="B155" s="323"/>
      <c r="C155" s="348" t="s">
        <v>1796</v>
      </c>
      <c r="D155" s="303"/>
      <c r="E155" s="303"/>
      <c r="F155" s="349" t="s">
        <v>1775</v>
      </c>
      <c r="G155" s="303"/>
      <c r="H155" s="348" t="s">
        <v>1808</v>
      </c>
      <c r="I155" s="348" t="s">
        <v>1771</v>
      </c>
      <c r="J155" s="348">
        <v>50</v>
      </c>
      <c r="K155" s="344"/>
    </row>
    <row r="156" spans="2:11" ht="15" customHeight="1">
      <c r="B156" s="323"/>
      <c r="C156" s="348" t="s">
        <v>1794</v>
      </c>
      <c r="D156" s="303"/>
      <c r="E156" s="303"/>
      <c r="F156" s="349" t="s">
        <v>1775</v>
      </c>
      <c r="G156" s="303"/>
      <c r="H156" s="348" t="s">
        <v>1808</v>
      </c>
      <c r="I156" s="348" t="s">
        <v>1771</v>
      </c>
      <c r="J156" s="348">
        <v>50</v>
      </c>
      <c r="K156" s="344"/>
    </row>
    <row r="157" spans="2:11" ht="15" customHeight="1">
      <c r="B157" s="323"/>
      <c r="C157" s="348" t="s">
        <v>123</v>
      </c>
      <c r="D157" s="303"/>
      <c r="E157" s="303"/>
      <c r="F157" s="349" t="s">
        <v>1769</v>
      </c>
      <c r="G157" s="303"/>
      <c r="H157" s="348" t="s">
        <v>1830</v>
      </c>
      <c r="I157" s="348" t="s">
        <v>1771</v>
      </c>
      <c r="J157" s="348" t="s">
        <v>1831</v>
      </c>
      <c r="K157" s="344"/>
    </row>
    <row r="158" spans="2:11" ht="15" customHeight="1">
      <c r="B158" s="323"/>
      <c r="C158" s="348" t="s">
        <v>1832</v>
      </c>
      <c r="D158" s="303"/>
      <c r="E158" s="303"/>
      <c r="F158" s="349" t="s">
        <v>1769</v>
      </c>
      <c r="G158" s="303"/>
      <c r="H158" s="348" t="s">
        <v>1833</v>
      </c>
      <c r="I158" s="348" t="s">
        <v>1803</v>
      </c>
      <c r="J158" s="348"/>
      <c r="K158" s="344"/>
    </row>
    <row r="159" spans="2:11" ht="15" customHeight="1">
      <c r="B159" s="350"/>
      <c r="C159" s="332"/>
      <c r="D159" s="332"/>
      <c r="E159" s="332"/>
      <c r="F159" s="332"/>
      <c r="G159" s="332"/>
      <c r="H159" s="332"/>
      <c r="I159" s="332"/>
      <c r="J159" s="332"/>
      <c r="K159" s="351"/>
    </row>
    <row r="160" spans="2:11" ht="18.75" customHeight="1">
      <c r="B160" s="299"/>
      <c r="C160" s="303"/>
      <c r="D160" s="303"/>
      <c r="E160" s="303"/>
      <c r="F160" s="322"/>
      <c r="G160" s="303"/>
      <c r="H160" s="303"/>
      <c r="I160" s="303"/>
      <c r="J160" s="303"/>
      <c r="K160" s="299"/>
    </row>
    <row r="161" spans="2:11" ht="18.75" customHeight="1">
      <c r="B161" s="309"/>
      <c r="C161" s="309"/>
      <c r="D161" s="309"/>
      <c r="E161" s="309"/>
      <c r="F161" s="309"/>
      <c r="G161" s="309"/>
      <c r="H161" s="309"/>
      <c r="I161" s="309"/>
      <c r="J161" s="309"/>
      <c r="K161" s="309"/>
    </row>
    <row r="162" spans="2:11" ht="7.5" customHeight="1">
      <c r="B162" s="291"/>
      <c r="C162" s="292"/>
      <c r="D162" s="292"/>
      <c r="E162" s="292"/>
      <c r="F162" s="292"/>
      <c r="G162" s="292"/>
      <c r="H162" s="292"/>
      <c r="I162" s="292"/>
      <c r="J162" s="292"/>
      <c r="K162" s="293"/>
    </row>
    <row r="163" spans="2:11" ht="45" customHeight="1">
      <c r="B163" s="294"/>
      <c r="C163" s="421" t="s">
        <v>1834</v>
      </c>
      <c r="D163" s="421"/>
      <c r="E163" s="421"/>
      <c r="F163" s="421"/>
      <c r="G163" s="421"/>
      <c r="H163" s="421"/>
      <c r="I163" s="421"/>
      <c r="J163" s="421"/>
      <c r="K163" s="295"/>
    </row>
    <row r="164" spans="2:11" ht="17.25" customHeight="1">
      <c r="B164" s="294"/>
      <c r="C164" s="315" t="s">
        <v>1763</v>
      </c>
      <c r="D164" s="315"/>
      <c r="E164" s="315"/>
      <c r="F164" s="315" t="s">
        <v>1764</v>
      </c>
      <c r="G164" s="352"/>
      <c r="H164" s="353" t="s">
        <v>132</v>
      </c>
      <c r="I164" s="353" t="s">
        <v>61</v>
      </c>
      <c r="J164" s="315" t="s">
        <v>1765</v>
      </c>
      <c r="K164" s="295"/>
    </row>
    <row r="165" spans="2:11" ht="17.25" customHeight="1">
      <c r="B165" s="296"/>
      <c r="C165" s="317" t="s">
        <v>1766</v>
      </c>
      <c r="D165" s="317"/>
      <c r="E165" s="317"/>
      <c r="F165" s="318" t="s">
        <v>1767</v>
      </c>
      <c r="G165" s="354"/>
      <c r="H165" s="355"/>
      <c r="I165" s="355"/>
      <c r="J165" s="317" t="s">
        <v>1768</v>
      </c>
      <c r="K165" s="297"/>
    </row>
    <row r="166" spans="2:11" ht="5.25" customHeight="1">
      <c r="B166" s="323"/>
      <c r="C166" s="320"/>
      <c r="D166" s="320"/>
      <c r="E166" s="320"/>
      <c r="F166" s="320"/>
      <c r="G166" s="321"/>
      <c r="H166" s="320"/>
      <c r="I166" s="320"/>
      <c r="J166" s="320"/>
      <c r="K166" s="344"/>
    </row>
    <row r="167" spans="2:11" ht="15" customHeight="1">
      <c r="B167" s="323"/>
      <c r="C167" s="303" t="s">
        <v>1772</v>
      </c>
      <c r="D167" s="303"/>
      <c r="E167" s="303"/>
      <c r="F167" s="322" t="s">
        <v>1769</v>
      </c>
      <c r="G167" s="303"/>
      <c r="H167" s="303" t="s">
        <v>1808</v>
      </c>
      <c r="I167" s="303" t="s">
        <v>1771</v>
      </c>
      <c r="J167" s="303">
        <v>120</v>
      </c>
      <c r="K167" s="344"/>
    </row>
    <row r="168" spans="2:11" ht="15" customHeight="1">
      <c r="B168" s="323"/>
      <c r="C168" s="303" t="s">
        <v>1817</v>
      </c>
      <c r="D168" s="303"/>
      <c r="E168" s="303"/>
      <c r="F168" s="322" t="s">
        <v>1769</v>
      </c>
      <c r="G168" s="303"/>
      <c r="H168" s="303" t="s">
        <v>1818</v>
      </c>
      <c r="I168" s="303" t="s">
        <v>1771</v>
      </c>
      <c r="J168" s="303" t="s">
        <v>1819</v>
      </c>
      <c r="K168" s="344"/>
    </row>
    <row r="169" spans="2:11" ht="15" customHeight="1">
      <c r="B169" s="323"/>
      <c r="C169" s="303" t="s">
        <v>92</v>
      </c>
      <c r="D169" s="303"/>
      <c r="E169" s="303"/>
      <c r="F169" s="322" t="s">
        <v>1769</v>
      </c>
      <c r="G169" s="303"/>
      <c r="H169" s="303" t="s">
        <v>1835</v>
      </c>
      <c r="I169" s="303" t="s">
        <v>1771</v>
      </c>
      <c r="J169" s="303" t="s">
        <v>1819</v>
      </c>
      <c r="K169" s="344"/>
    </row>
    <row r="170" spans="2:11" ht="15" customHeight="1">
      <c r="B170" s="323"/>
      <c r="C170" s="303" t="s">
        <v>1774</v>
      </c>
      <c r="D170" s="303"/>
      <c r="E170" s="303"/>
      <c r="F170" s="322" t="s">
        <v>1775</v>
      </c>
      <c r="G170" s="303"/>
      <c r="H170" s="303" t="s">
        <v>1835</v>
      </c>
      <c r="I170" s="303" t="s">
        <v>1771</v>
      </c>
      <c r="J170" s="303">
        <v>50</v>
      </c>
      <c r="K170" s="344"/>
    </row>
    <row r="171" spans="2:11" ht="15" customHeight="1">
      <c r="B171" s="323"/>
      <c r="C171" s="303" t="s">
        <v>1777</v>
      </c>
      <c r="D171" s="303"/>
      <c r="E171" s="303"/>
      <c r="F171" s="322" t="s">
        <v>1769</v>
      </c>
      <c r="G171" s="303"/>
      <c r="H171" s="303" t="s">
        <v>1835</v>
      </c>
      <c r="I171" s="303" t="s">
        <v>1779</v>
      </c>
      <c r="J171" s="303"/>
      <c r="K171" s="344"/>
    </row>
    <row r="172" spans="2:11" ht="15" customHeight="1">
      <c r="B172" s="323"/>
      <c r="C172" s="303" t="s">
        <v>1788</v>
      </c>
      <c r="D172" s="303"/>
      <c r="E172" s="303"/>
      <c r="F172" s="322" t="s">
        <v>1775</v>
      </c>
      <c r="G172" s="303"/>
      <c r="H172" s="303" t="s">
        <v>1835</v>
      </c>
      <c r="I172" s="303" t="s">
        <v>1771</v>
      </c>
      <c r="J172" s="303">
        <v>50</v>
      </c>
      <c r="K172" s="344"/>
    </row>
    <row r="173" spans="2:11" ht="15" customHeight="1">
      <c r="B173" s="323"/>
      <c r="C173" s="303" t="s">
        <v>1796</v>
      </c>
      <c r="D173" s="303"/>
      <c r="E173" s="303"/>
      <c r="F173" s="322" t="s">
        <v>1775</v>
      </c>
      <c r="G173" s="303"/>
      <c r="H173" s="303" t="s">
        <v>1835</v>
      </c>
      <c r="I173" s="303" t="s">
        <v>1771</v>
      </c>
      <c r="J173" s="303">
        <v>50</v>
      </c>
      <c r="K173" s="344"/>
    </row>
    <row r="174" spans="2:11" ht="15" customHeight="1">
      <c r="B174" s="323"/>
      <c r="C174" s="303" t="s">
        <v>1794</v>
      </c>
      <c r="D174" s="303"/>
      <c r="E174" s="303"/>
      <c r="F174" s="322" t="s">
        <v>1775</v>
      </c>
      <c r="G174" s="303"/>
      <c r="H174" s="303" t="s">
        <v>1835</v>
      </c>
      <c r="I174" s="303" t="s">
        <v>1771</v>
      </c>
      <c r="J174" s="303">
        <v>50</v>
      </c>
      <c r="K174" s="344"/>
    </row>
    <row r="175" spans="2:11" ht="15" customHeight="1">
      <c r="B175" s="323"/>
      <c r="C175" s="303" t="s">
        <v>131</v>
      </c>
      <c r="D175" s="303"/>
      <c r="E175" s="303"/>
      <c r="F175" s="322" t="s">
        <v>1769</v>
      </c>
      <c r="G175" s="303"/>
      <c r="H175" s="303" t="s">
        <v>1836</v>
      </c>
      <c r="I175" s="303" t="s">
        <v>1837</v>
      </c>
      <c r="J175" s="303"/>
      <c r="K175" s="344"/>
    </row>
    <row r="176" spans="2:11" ht="15" customHeight="1">
      <c r="B176" s="323"/>
      <c r="C176" s="303" t="s">
        <v>61</v>
      </c>
      <c r="D176" s="303"/>
      <c r="E176" s="303"/>
      <c r="F176" s="322" t="s">
        <v>1769</v>
      </c>
      <c r="G176" s="303"/>
      <c r="H176" s="303" t="s">
        <v>1838</v>
      </c>
      <c r="I176" s="303" t="s">
        <v>1839</v>
      </c>
      <c r="J176" s="303">
        <v>1</v>
      </c>
      <c r="K176" s="344"/>
    </row>
    <row r="177" spans="2:11" ht="15" customHeight="1">
      <c r="B177" s="323"/>
      <c r="C177" s="303" t="s">
        <v>57</v>
      </c>
      <c r="D177" s="303"/>
      <c r="E177" s="303"/>
      <c r="F177" s="322" t="s">
        <v>1769</v>
      </c>
      <c r="G177" s="303"/>
      <c r="H177" s="303" t="s">
        <v>1840</v>
      </c>
      <c r="I177" s="303" t="s">
        <v>1771</v>
      </c>
      <c r="J177" s="303">
        <v>20</v>
      </c>
      <c r="K177" s="344"/>
    </row>
    <row r="178" spans="2:11" ht="15" customHeight="1">
      <c r="B178" s="323"/>
      <c r="C178" s="303" t="s">
        <v>132</v>
      </c>
      <c r="D178" s="303"/>
      <c r="E178" s="303"/>
      <c r="F178" s="322" t="s">
        <v>1769</v>
      </c>
      <c r="G178" s="303"/>
      <c r="H178" s="303" t="s">
        <v>1841</v>
      </c>
      <c r="I178" s="303" t="s">
        <v>1771</v>
      </c>
      <c r="J178" s="303">
        <v>255</v>
      </c>
      <c r="K178" s="344"/>
    </row>
    <row r="179" spans="2:11" ht="15" customHeight="1">
      <c r="B179" s="323"/>
      <c r="C179" s="303" t="s">
        <v>133</v>
      </c>
      <c r="D179" s="303"/>
      <c r="E179" s="303"/>
      <c r="F179" s="322" t="s">
        <v>1769</v>
      </c>
      <c r="G179" s="303"/>
      <c r="H179" s="303" t="s">
        <v>1734</v>
      </c>
      <c r="I179" s="303" t="s">
        <v>1771</v>
      </c>
      <c r="J179" s="303">
        <v>10</v>
      </c>
      <c r="K179" s="344"/>
    </row>
    <row r="180" spans="2:11" ht="15" customHeight="1">
      <c r="B180" s="323"/>
      <c r="C180" s="303" t="s">
        <v>134</v>
      </c>
      <c r="D180" s="303"/>
      <c r="E180" s="303"/>
      <c r="F180" s="322" t="s">
        <v>1769</v>
      </c>
      <c r="G180" s="303"/>
      <c r="H180" s="303" t="s">
        <v>1842</v>
      </c>
      <c r="I180" s="303" t="s">
        <v>1803</v>
      </c>
      <c r="J180" s="303"/>
      <c r="K180" s="344"/>
    </row>
    <row r="181" spans="2:11" ht="15" customHeight="1">
      <c r="B181" s="323"/>
      <c r="C181" s="303" t="s">
        <v>1843</v>
      </c>
      <c r="D181" s="303"/>
      <c r="E181" s="303"/>
      <c r="F181" s="322" t="s">
        <v>1769</v>
      </c>
      <c r="G181" s="303"/>
      <c r="H181" s="303" t="s">
        <v>1844</v>
      </c>
      <c r="I181" s="303" t="s">
        <v>1803</v>
      </c>
      <c r="J181" s="303"/>
      <c r="K181" s="344"/>
    </row>
    <row r="182" spans="2:11" ht="15" customHeight="1">
      <c r="B182" s="323"/>
      <c r="C182" s="303" t="s">
        <v>1832</v>
      </c>
      <c r="D182" s="303"/>
      <c r="E182" s="303"/>
      <c r="F182" s="322" t="s">
        <v>1769</v>
      </c>
      <c r="G182" s="303"/>
      <c r="H182" s="303" t="s">
        <v>1845</v>
      </c>
      <c r="I182" s="303" t="s">
        <v>1803</v>
      </c>
      <c r="J182" s="303"/>
      <c r="K182" s="344"/>
    </row>
    <row r="183" spans="2:11" ht="15" customHeight="1">
      <c r="B183" s="323"/>
      <c r="C183" s="303" t="s">
        <v>136</v>
      </c>
      <c r="D183" s="303"/>
      <c r="E183" s="303"/>
      <c r="F183" s="322" t="s">
        <v>1775</v>
      </c>
      <c r="G183" s="303"/>
      <c r="H183" s="303" t="s">
        <v>1846</v>
      </c>
      <c r="I183" s="303" t="s">
        <v>1771</v>
      </c>
      <c r="J183" s="303">
        <v>50</v>
      </c>
      <c r="K183" s="344"/>
    </row>
    <row r="184" spans="2:11" ht="15" customHeight="1">
      <c r="B184" s="323"/>
      <c r="C184" s="303" t="s">
        <v>1847</v>
      </c>
      <c r="D184" s="303"/>
      <c r="E184" s="303"/>
      <c r="F184" s="322" t="s">
        <v>1775</v>
      </c>
      <c r="G184" s="303"/>
      <c r="H184" s="303" t="s">
        <v>1848</v>
      </c>
      <c r="I184" s="303" t="s">
        <v>1849</v>
      </c>
      <c r="J184" s="303"/>
      <c r="K184" s="344"/>
    </row>
    <row r="185" spans="2:11" ht="15" customHeight="1">
      <c r="B185" s="323"/>
      <c r="C185" s="303" t="s">
        <v>1850</v>
      </c>
      <c r="D185" s="303"/>
      <c r="E185" s="303"/>
      <c r="F185" s="322" t="s">
        <v>1775</v>
      </c>
      <c r="G185" s="303"/>
      <c r="H185" s="303" t="s">
        <v>1851</v>
      </c>
      <c r="I185" s="303" t="s">
        <v>1849</v>
      </c>
      <c r="J185" s="303"/>
      <c r="K185" s="344"/>
    </row>
    <row r="186" spans="2:11" ht="15" customHeight="1">
      <c r="B186" s="323"/>
      <c r="C186" s="303" t="s">
        <v>1852</v>
      </c>
      <c r="D186" s="303"/>
      <c r="E186" s="303"/>
      <c r="F186" s="322" t="s">
        <v>1775</v>
      </c>
      <c r="G186" s="303"/>
      <c r="H186" s="303" t="s">
        <v>1853</v>
      </c>
      <c r="I186" s="303" t="s">
        <v>1849</v>
      </c>
      <c r="J186" s="303"/>
      <c r="K186" s="344"/>
    </row>
    <row r="187" spans="2:11" ht="15" customHeight="1">
      <c r="B187" s="323"/>
      <c r="C187" s="356" t="s">
        <v>1854</v>
      </c>
      <c r="D187" s="303"/>
      <c r="E187" s="303"/>
      <c r="F187" s="322" t="s">
        <v>1775</v>
      </c>
      <c r="G187" s="303"/>
      <c r="H187" s="303" t="s">
        <v>1855</v>
      </c>
      <c r="I187" s="303" t="s">
        <v>1856</v>
      </c>
      <c r="J187" s="357" t="s">
        <v>1857</v>
      </c>
      <c r="K187" s="344"/>
    </row>
    <row r="188" spans="2:11" ht="15" customHeight="1">
      <c r="B188" s="323"/>
      <c r="C188" s="308" t="s">
        <v>46</v>
      </c>
      <c r="D188" s="303"/>
      <c r="E188" s="303"/>
      <c r="F188" s="322" t="s">
        <v>1769</v>
      </c>
      <c r="G188" s="303"/>
      <c r="H188" s="299" t="s">
        <v>1858</v>
      </c>
      <c r="I188" s="303" t="s">
        <v>1859</v>
      </c>
      <c r="J188" s="303"/>
      <c r="K188" s="344"/>
    </row>
    <row r="189" spans="2:11" ht="15" customHeight="1">
      <c r="B189" s="323"/>
      <c r="C189" s="308" t="s">
        <v>1860</v>
      </c>
      <c r="D189" s="303"/>
      <c r="E189" s="303"/>
      <c r="F189" s="322" t="s">
        <v>1769</v>
      </c>
      <c r="G189" s="303"/>
      <c r="H189" s="303" t="s">
        <v>1861</v>
      </c>
      <c r="I189" s="303" t="s">
        <v>1803</v>
      </c>
      <c r="J189" s="303"/>
      <c r="K189" s="344"/>
    </row>
    <row r="190" spans="2:11" ht="15" customHeight="1">
      <c r="B190" s="323"/>
      <c r="C190" s="308" t="s">
        <v>1862</v>
      </c>
      <c r="D190" s="303"/>
      <c r="E190" s="303"/>
      <c r="F190" s="322" t="s">
        <v>1769</v>
      </c>
      <c r="G190" s="303"/>
      <c r="H190" s="303" t="s">
        <v>1863</v>
      </c>
      <c r="I190" s="303" t="s">
        <v>1803</v>
      </c>
      <c r="J190" s="303"/>
      <c r="K190" s="344"/>
    </row>
    <row r="191" spans="2:11" ht="15" customHeight="1">
      <c r="B191" s="323"/>
      <c r="C191" s="308" t="s">
        <v>1864</v>
      </c>
      <c r="D191" s="303"/>
      <c r="E191" s="303"/>
      <c r="F191" s="322" t="s">
        <v>1775</v>
      </c>
      <c r="G191" s="303"/>
      <c r="H191" s="303" t="s">
        <v>1865</v>
      </c>
      <c r="I191" s="303" t="s">
        <v>1803</v>
      </c>
      <c r="J191" s="303"/>
      <c r="K191" s="344"/>
    </row>
    <row r="192" spans="2:11" ht="15" customHeight="1">
      <c r="B192" s="350"/>
      <c r="C192" s="358"/>
      <c r="D192" s="332"/>
      <c r="E192" s="332"/>
      <c r="F192" s="332"/>
      <c r="G192" s="332"/>
      <c r="H192" s="332"/>
      <c r="I192" s="332"/>
      <c r="J192" s="332"/>
      <c r="K192" s="351"/>
    </row>
    <row r="193" spans="2:11" ht="18.75" customHeight="1">
      <c r="B193" s="299"/>
      <c r="C193" s="303"/>
      <c r="D193" s="303"/>
      <c r="E193" s="303"/>
      <c r="F193" s="322"/>
      <c r="G193" s="303"/>
      <c r="H193" s="303"/>
      <c r="I193" s="303"/>
      <c r="J193" s="303"/>
      <c r="K193" s="299"/>
    </row>
    <row r="194" spans="2:11" ht="18.75" customHeight="1">
      <c r="B194" s="299"/>
      <c r="C194" s="303"/>
      <c r="D194" s="303"/>
      <c r="E194" s="303"/>
      <c r="F194" s="322"/>
      <c r="G194" s="303"/>
      <c r="H194" s="303"/>
      <c r="I194" s="303"/>
      <c r="J194" s="303"/>
      <c r="K194" s="299"/>
    </row>
    <row r="195" spans="2:11" ht="18.75" customHeight="1">
      <c r="B195" s="309"/>
      <c r="C195" s="309"/>
      <c r="D195" s="309"/>
      <c r="E195" s="309"/>
      <c r="F195" s="309"/>
      <c r="G195" s="309"/>
      <c r="H195" s="309"/>
      <c r="I195" s="309"/>
      <c r="J195" s="309"/>
      <c r="K195" s="309"/>
    </row>
    <row r="196" spans="2:11">
      <c r="B196" s="291"/>
      <c r="C196" s="292"/>
      <c r="D196" s="292"/>
      <c r="E196" s="292"/>
      <c r="F196" s="292"/>
      <c r="G196" s="292"/>
      <c r="H196" s="292"/>
      <c r="I196" s="292"/>
      <c r="J196" s="292"/>
      <c r="K196" s="293"/>
    </row>
    <row r="197" spans="2:11" ht="21">
      <c r="B197" s="294"/>
      <c r="C197" s="421" t="s">
        <v>1866</v>
      </c>
      <c r="D197" s="421"/>
      <c r="E197" s="421"/>
      <c r="F197" s="421"/>
      <c r="G197" s="421"/>
      <c r="H197" s="421"/>
      <c r="I197" s="421"/>
      <c r="J197" s="421"/>
      <c r="K197" s="295"/>
    </row>
    <row r="198" spans="2:11" ht="25.5" customHeight="1">
      <c r="B198" s="294"/>
      <c r="C198" s="359" t="s">
        <v>1867</v>
      </c>
      <c r="D198" s="359"/>
      <c r="E198" s="359"/>
      <c r="F198" s="359" t="s">
        <v>1868</v>
      </c>
      <c r="G198" s="360"/>
      <c r="H198" s="420" t="s">
        <v>1869</v>
      </c>
      <c r="I198" s="420"/>
      <c r="J198" s="420"/>
      <c r="K198" s="295"/>
    </row>
    <row r="199" spans="2:11" ht="5.25" customHeight="1">
      <c r="B199" s="323"/>
      <c r="C199" s="320"/>
      <c r="D199" s="320"/>
      <c r="E199" s="320"/>
      <c r="F199" s="320"/>
      <c r="G199" s="303"/>
      <c r="H199" s="320"/>
      <c r="I199" s="320"/>
      <c r="J199" s="320"/>
      <c r="K199" s="344"/>
    </row>
    <row r="200" spans="2:11" ht="15" customHeight="1">
      <c r="B200" s="323"/>
      <c r="C200" s="303" t="s">
        <v>1859</v>
      </c>
      <c r="D200" s="303"/>
      <c r="E200" s="303"/>
      <c r="F200" s="322" t="s">
        <v>47</v>
      </c>
      <c r="G200" s="303"/>
      <c r="H200" s="418" t="s">
        <v>1870</v>
      </c>
      <c r="I200" s="418"/>
      <c r="J200" s="418"/>
      <c r="K200" s="344"/>
    </row>
    <row r="201" spans="2:11" ht="15" customHeight="1">
      <c r="B201" s="323"/>
      <c r="C201" s="329"/>
      <c r="D201" s="303"/>
      <c r="E201" s="303"/>
      <c r="F201" s="322" t="s">
        <v>48</v>
      </c>
      <c r="G201" s="303"/>
      <c r="H201" s="418" t="s">
        <v>1871</v>
      </c>
      <c r="I201" s="418"/>
      <c r="J201" s="418"/>
      <c r="K201" s="344"/>
    </row>
    <row r="202" spans="2:11" ht="15" customHeight="1">
      <c r="B202" s="323"/>
      <c r="C202" s="329"/>
      <c r="D202" s="303"/>
      <c r="E202" s="303"/>
      <c r="F202" s="322" t="s">
        <v>51</v>
      </c>
      <c r="G202" s="303"/>
      <c r="H202" s="418" t="s">
        <v>1872</v>
      </c>
      <c r="I202" s="418"/>
      <c r="J202" s="418"/>
      <c r="K202" s="344"/>
    </row>
    <row r="203" spans="2:11" ht="15" customHeight="1">
      <c r="B203" s="323"/>
      <c r="C203" s="303"/>
      <c r="D203" s="303"/>
      <c r="E203" s="303"/>
      <c r="F203" s="322" t="s">
        <v>49</v>
      </c>
      <c r="G203" s="303"/>
      <c r="H203" s="418" t="s">
        <v>1873</v>
      </c>
      <c r="I203" s="418"/>
      <c r="J203" s="418"/>
      <c r="K203" s="344"/>
    </row>
    <row r="204" spans="2:11" ht="15" customHeight="1">
      <c r="B204" s="323"/>
      <c r="C204" s="303"/>
      <c r="D204" s="303"/>
      <c r="E204" s="303"/>
      <c r="F204" s="322" t="s">
        <v>50</v>
      </c>
      <c r="G204" s="303"/>
      <c r="H204" s="418" t="s">
        <v>1874</v>
      </c>
      <c r="I204" s="418"/>
      <c r="J204" s="418"/>
      <c r="K204" s="344"/>
    </row>
    <row r="205" spans="2:11" ht="15" customHeight="1">
      <c r="B205" s="323"/>
      <c r="C205" s="303"/>
      <c r="D205" s="303"/>
      <c r="E205" s="303"/>
      <c r="F205" s="322"/>
      <c r="G205" s="303"/>
      <c r="H205" s="303"/>
      <c r="I205" s="303"/>
      <c r="J205" s="303"/>
      <c r="K205" s="344"/>
    </row>
    <row r="206" spans="2:11" ht="15" customHeight="1">
      <c r="B206" s="323"/>
      <c r="C206" s="303" t="s">
        <v>1815</v>
      </c>
      <c r="D206" s="303"/>
      <c r="E206" s="303"/>
      <c r="F206" s="322" t="s">
        <v>83</v>
      </c>
      <c r="G206" s="303"/>
      <c r="H206" s="418" t="s">
        <v>1875</v>
      </c>
      <c r="I206" s="418"/>
      <c r="J206" s="418"/>
      <c r="K206" s="344"/>
    </row>
    <row r="207" spans="2:11" ht="15" customHeight="1">
      <c r="B207" s="323"/>
      <c r="C207" s="329"/>
      <c r="D207" s="303"/>
      <c r="E207" s="303"/>
      <c r="F207" s="322" t="s">
        <v>1713</v>
      </c>
      <c r="G207" s="303"/>
      <c r="H207" s="418" t="s">
        <v>1714</v>
      </c>
      <c r="I207" s="418"/>
      <c r="J207" s="418"/>
      <c r="K207" s="344"/>
    </row>
    <row r="208" spans="2:11" ht="15" customHeight="1">
      <c r="B208" s="323"/>
      <c r="C208" s="303"/>
      <c r="D208" s="303"/>
      <c r="E208" s="303"/>
      <c r="F208" s="322" t="s">
        <v>1711</v>
      </c>
      <c r="G208" s="303"/>
      <c r="H208" s="418" t="s">
        <v>1876</v>
      </c>
      <c r="I208" s="418"/>
      <c r="J208" s="418"/>
      <c r="K208" s="344"/>
    </row>
    <row r="209" spans="2:11" ht="15" customHeight="1">
      <c r="B209" s="361"/>
      <c r="C209" s="329"/>
      <c r="D209" s="329"/>
      <c r="E209" s="329"/>
      <c r="F209" s="322" t="s">
        <v>1715</v>
      </c>
      <c r="G209" s="308"/>
      <c r="H209" s="419" t="s">
        <v>1716</v>
      </c>
      <c r="I209" s="419"/>
      <c r="J209" s="419"/>
      <c r="K209" s="362"/>
    </row>
    <row r="210" spans="2:11" ht="15" customHeight="1">
      <c r="B210" s="361"/>
      <c r="C210" s="329"/>
      <c r="D210" s="329"/>
      <c r="E210" s="329"/>
      <c r="F210" s="322" t="s">
        <v>1717</v>
      </c>
      <c r="G210" s="308"/>
      <c r="H210" s="419" t="s">
        <v>1877</v>
      </c>
      <c r="I210" s="419"/>
      <c r="J210" s="419"/>
      <c r="K210" s="362"/>
    </row>
    <row r="211" spans="2:11" ht="15" customHeight="1">
      <c r="B211" s="361"/>
      <c r="C211" s="329"/>
      <c r="D211" s="329"/>
      <c r="E211" s="329"/>
      <c r="F211" s="363"/>
      <c r="G211" s="308"/>
      <c r="H211" s="364"/>
      <c r="I211" s="364"/>
      <c r="J211" s="364"/>
      <c r="K211" s="362"/>
    </row>
    <row r="212" spans="2:11" ht="15" customHeight="1">
      <c r="B212" s="361"/>
      <c r="C212" s="303" t="s">
        <v>1839</v>
      </c>
      <c r="D212" s="329"/>
      <c r="E212" s="329"/>
      <c r="F212" s="322">
        <v>1</v>
      </c>
      <c r="G212" s="308"/>
      <c r="H212" s="419" t="s">
        <v>1878</v>
      </c>
      <c r="I212" s="419"/>
      <c r="J212" s="419"/>
      <c r="K212" s="362"/>
    </row>
    <row r="213" spans="2:11" ht="15" customHeight="1">
      <c r="B213" s="361"/>
      <c r="C213" s="329"/>
      <c r="D213" s="329"/>
      <c r="E213" s="329"/>
      <c r="F213" s="322">
        <v>2</v>
      </c>
      <c r="G213" s="308"/>
      <c r="H213" s="419" t="s">
        <v>1879</v>
      </c>
      <c r="I213" s="419"/>
      <c r="J213" s="419"/>
      <c r="K213" s="362"/>
    </row>
    <row r="214" spans="2:11" ht="15" customHeight="1">
      <c r="B214" s="361"/>
      <c r="C214" s="329"/>
      <c r="D214" s="329"/>
      <c r="E214" s="329"/>
      <c r="F214" s="322">
        <v>3</v>
      </c>
      <c r="G214" s="308"/>
      <c r="H214" s="419" t="s">
        <v>1880</v>
      </c>
      <c r="I214" s="419"/>
      <c r="J214" s="419"/>
      <c r="K214" s="362"/>
    </row>
    <row r="215" spans="2:11" ht="15" customHeight="1">
      <c r="B215" s="361"/>
      <c r="C215" s="329"/>
      <c r="D215" s="329"/>
      <c r="E215" s="329"/>
      <c r="F215" s="322">
        <v>4</v>
      </c>
      <c r="G215" s="308"/>
      <c r="H215" s="419" t="s">
        <v>1881</v>
      </c>
      <c r="I215" s="419"/>
      <c r="J215" s="419"/>
      <c r="K215" s="362"/>
    </row>
    <row r="216" spans="2:11" ht="12.75" customHeight="1">
      <c r="B216" s="365"/>
      <c r="C216" s="366"/>
      <c r="D216" s="366"/>
      <c r="E216" s="366"/>
      <c r="F216" s="366"/>
      <c r="G216" s="366"/>
      <c r="H216" s="366"/>
      <c r="I216" s="366"/>
      <c r="J216" s="366"/>
      <c r="K216" s="367"/>
    </row>
  </sheetData>
  <sheetProtection password="CC35" sheet="1" objects="1" scenarios="1" formatCells="0" formatColumns="0" formatRows="0" sort="0" autoFilter="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17</vt:i4>
      </vt:variant>
    </vt:vector>
  </HeadingPairs>
  <TitlesOfParts>
    <vt:vector size="26" baseType="lpstr">
      <vt:lpstr>Rekapitulace stavby</vt:lpstr>
      <vt:lpstr>001 - Ostatní náklady - p...</vt:lpstr>
      <vt:lpstr>101_1 - Chodníky a nástup...</vt:lpstr>
      <vt:lpstr>101_2 - Chodníky a nástup...</vt:lpstr>
      <vt:lpstr>102 - SO 102 Parkovací st...</vt:lpstr>
      <vt:lpstr>103 - SO 103 - BUS zálivy...</vt:lpstr>
      <vt:lpstr>104_1 - SO 104 - Vjezdy (...</vt:lpstr>
      <vt:lpstr>104_2 - SO 104 - Vjezdy (...</vt:lpstr>
      <vt:lpstr>Pokyny pro vyplnění</vt:lpstr>
      <vt:lpstr>'001 - Ostatní náklady - p...'!Názvy_tisku</vt:lpstr>
      <vt:lpstr>'101_1 - Chodníky a nástup...'!Názvy_tisku</vt:lpstr>
      <vt:lpstr>'101_2 - Chodníky a nástup...'!Názvy_tisku</vt:lpstr>
      <vt:lpstr>'102 - SO 102 Parkovací st...'!Názvy_tisku</vt:lpstr>
      <vt:lpstr>'103 - SO 103 - BUS zálivy...'!Názvy_tisku</vt:lpstr>
      <vt:lpstr>'104_1 - SO 104 - Vjezdy (...'!Názvy_tisku</vt:lpstr>
      <vt:lpstr>'104_2 - SO 104 - Vjezdy (...'!Názvy_tisku</vt:lpstr>
      <vt:lpstr>'Rekapitulace stavby'!Názvy_tisku</vt:lpstr>
      <vt:lpstr>'001 - Ostatní náklady - p...'!Oblast_tisku</vt:lpstr>
      <vt:lpstr>'101_1 - Chodníky a nástup...'!Oblast_tisku</vt:lpstr>
      <vt:lpstr>'101_2 - Chodníky a nástup...'!Oblast_tisku</vt:lpstr>
      <vt:lpstr>'102 - SO 102 Parkovací st...'!Oblast_tisku</vt:lpstr>
      <vt:lpstr>'103 - SO 103 - BUS zálivy...'!Oblast_tisku</vt:lpstr>
      <vt:lpstr>'104_1 - SO 104 - Vjezdy (...'!Oblast_tisku</vt:lpstr>
      <vt:lpstr>'104_2 - SO 104 - Vjezdy (...'!Oblast_tisku</vt:lpstr>
      <vt:lpstr>'Pokyny pro vyplnění'!Oblast_tisku</vt:lpstr>
      <vt:lpstr>'Rekapitulace stavby'!Oblast_tisku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H97PRO\Jacob</dc:creator>
  <cp:lastModifiedBy>Jacob</cp:lastModifiedBy>
  <dcterms:created xsi:type="dcterms:W3CDTF">2017-11-21T18:17:38Z</dcterms:created>
  <dcterms:modified xsi:type="dcterms:W3CDTF">2017-11-21T18:17:49Z</dcterms:modified>
</cp:coreProperties>
</file>