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C1\Odbory\Rozvoj\Výběrová řízení\2019\ZPŘ - demolice UP\DI\"/>
    </mc:Choice>
  </mc:AlternateContent>
  <bookViews>
    <workbookView xWindow="0" yWindow="0" windowWidth="17040" windowHeight="8250" firstSheet="3" activeTab="3"/>
  </bookViews>
  <sheets>
    <sheet name="Stavba" sheetId="1" r:id="rId1"/>
    <sheet name="01 01 KL" sheetId="2" r:id="rId2"/>
    <sheet name="01 01 Rek" sheetId="3" r:id="rId3"/>
    <sheet name="01 01 Pol" sheetId="4" r:id="rId4"/>
    <sheet name="02 01 KL" sheetId="5" r:id="rId5"/>
    <sheet name="02 01 Rek" sheetId="6" r:id="rId6"/>
    <sheet name="02 01 Pol" sheetId="7" r:id="rId7"/>
  </sheets>
  <definedNames>
    <definedName name="CelkemObjekty" localSheetId="0">Stavba!$F$32</definedName>
    <definedName name="CisloStavby" localSheetId="0">Stavba!$D$5</definedName>
    <definedName name="dadresa" localSheetId="0">Stavba!$D$8</definedName>
    <definedName name="DIČ" localSheetId="0">Stavba!$K$8</definedName>
    <definedName name="dmisto" localSheetId="0">Stavba!#REF!</definedName>
    <definedName name="Dodavka">'01 01 Rek'!$G$31</definedName>
    <definedName name="dpsc" localSheetId="0">Stavba!$C$9</definedName>
    <definedName name="HSV">'01 01 Rek'!$E$31</definedName>
    <definedName name="IČO" localSheetId="0">Stavba!$K$7</definedName>
    <definedName name="Mont">'01 01 Rek'!$H$31</definedName>
    <definedName name="NazevObjektu" localSheetId="0">Stavba!$C$29</definedName>
    <definedName name="NazevStavby" localSheetId="0">Stavba!$E$5</definedName>
    <definedName name="_xlnm.Print_Titles" localSheetId="3">'01 01 Pol'!$1:$6</definedName>
    <definedName name="_xlnm.Print_Titles" localSheetId="2">'01 01 Rek'!$1:$6</definedName>
    <definedName name="_xlnm.Print_Titles" localSheetId="6">'02 01 Pol'!$1:$6</definedName>
    <definedName name="_xlnm.Print_Titles" localSheetId="5">'02 01 Rek'!$1:$6</definedName>
    <definedName name="Objednatel" localSheetId="0">Stavba!$D$11</definedName>
    <definedName name="Objekt" localSheetId="0">Stavba!$B$29</definedName>
    <definedName name="_xlnm.Print_Area" localSheetId="1">'01 01 KL'!$A$1:$G$45</definedName>
    <definedName name="_xlnm.Print_Area" localSheetId="3">'01 01 Pol'!$A$1:$K$127</definedName>
    <definedName name="_xlnm.Print_Area" localSheetId="2">'01 01 Rek'!$A$1:$I$29</definedName>
    <definedName name="_xlnm.Print_Area" localSheetId="4">'02 01 KL'!$A$1:$G$45</definedName>
    <definedName name="_xlnm.Print_Area" localSheetId="6">'02 01 Pol'!$A$1:$K$21</definedName>
    <definedName name="_xlnm.Print_Area" localSheetId="5">'02 01 Rek'!$A$1:$I$25</definedName>
    <definedName name="_xlnm.Print_Area" localSheetId="0">Stavba!$B$1:$J$77</definedName>
    <definedName name="odic" localSheetId="0">Stavba!$K$12</definedName>
    <definedName name="oico" localSheetId="0">Stavba!$K$11</definedName>
    <definedName name="omisto" localSheetId="0">Stavba!$D$13</definedName>
    <definedName name="onazev" localSheetId="0">Stavba!$D$12</definedName>
    <definedName name="opsc" localSheetId="0">Stavba!$C$13</definedName>
    <definedName name="PSV">'01 01 Rek'!$F$31</definedName>
    <definedName name="SazbaDPH1" localSheetId="0">Stavba!$D$19</definedName>
    <definedName name="SazbaDPH2" localSheetId="0">Stavba!$D$21</definedName>
    <definedName name="solver_lin" localSheetId="3" hidden="1">0</definedName>
    <definedName name="solver_lin" localSheetId="6" hidden="1">0</definedName>
    <definedName name="solver_num" localSheetId="3" hidden="1">0</definedName>
    <definedName name="solver_num" localSheetId="6" hidden="1">0</definedName>
    <definedName name="solver_opt" localSheetId="3" hidden="1">'01 01 Pol'!#REF!</definedName>
    <definedName name="solver_opt" localSheetId="6" hidden="1">'02 01 Pol'!#REF!</definedName>
    <definedName name="solver_typ" localSheetId="3" hidden="1">1</definedName>
    <definedName name="solver_typ" localSheetId="6" hidden="1">1</definedName>
    <definedName name="solver_val" localSheetId="3" hidden="1">0</definedName>
    <definedName name="solver_val" localSheetId="6" hidden="1">0</definedName>
    <definedName name="SoucetDilu" localSheetId="0">Stavba!$F$57:$J$57</definedName>
    <definedName name="StavbaCelkem" localSheetId="0">Stavba!$H$32</definedName>
    <definedName name="Zhotovitel" localSheetId="0">Stavba!$D$7</definedName>
  </definedNames>
  <calcPr calcId="152511"/>
</workbook>
</file>

<file path=xl/calcChain.xml><?xml version="1.0" encoding="utf-8"?>
<calcChain xmlns="http://schemas.openxmlformats.org/spreadsheetml/2006/main">
  <c r="D21" i="5" l="1"/>
  <c r="D20" i="5"/>
  <c r="D19" i="5"/>
  <c r="D18" i="5"/>
  <c r="D17" i="5"/>
  <c r="D16" i="5"/>
  <c r="D15" i="5"/>
  <c r="BE20" i="7"/>
  <c r="BD20" i="7"/>
  <c r="BC20" i="7"/>
  <c r="BB20" i="7"/>
  <c r="K20" i="7"/>
  <c r="I20" i="7"/>
  <c r="G20" i="7"/>
  <c r="BA20" i="7"/>
  <c r="BE19" i="7"/>
  <c r="BD19" i="7"/>
  <c r="BC19" i="7"/>
  <c r="BB19" i="7"/>
  <c r="K19" i="7"/>
  <c r="I19" i="7"/>
  <c r="G19" i="7"/>
  <c r="BA19" i="7"/>
  <c r="BE18" i="7"/>
  <c r="BD18" i="7"/>
  <c r="BD21" i="7" s="1"/>
  <c r="H9" i="6" s="1"/>
  <c r="BC18" i="7"/>
  <c r="BB18" i="7"/>
  <c r="BB21" i="7" s="1"/>
  <c r="F9" i="6" s="1"/>
  <c r="K18" i="7"/>
  <c r="K21" i="7" s="1"/>
  <c r="I18" i="7"/>
  <c r="G18" i="7"/>
  <c r="BA18" i="7"/>
  <c r="B9" i="6"/>
  <c r="A9" i="6"/>
  <c r="I21" i="7"/>
  <c r="BE14" i="7"/>
  <c r="BD14" i="7"/>
  <c r="BC14" i="7"/>
  <c r="BB14" i="7"/>
  <c r="K14" i="7"/>
  <c r="I14" i="7"/>
  <c r="G14" i="7"/>
  <c r="BA14" i="7"/>
  <c r="BE12" i="7"/>
  <c r="BD12" i="7"/>
  <c r="BC12" i="7"/>
  <c r="BB12" i="7"/>
  <c r="K12" i="7"/>
  <c r="I12" i="7"/>
  <c r="G12" i="7"/>
  <c r="BA12" i="7" s="1"/>
  <c r="BE11" i="7"/>
  <c r="BE16" i="7" s="1"/>
  <c r="I8" i="6" s="1"/>
  <c r="I10" i="6" s="1"/>
  <c r="C21" i="5" s="1"/>
  <c r="BD11" i="7"/>
  <c r="BD16" i="7"/>
  <c r="H8" i="6" s="1"/>
  <c r="H10" i="6" s="1"/>
  <c r="C17" i="5" s="1"/>
  <c r="BC11" i="7"/>
  <c r="BB11" i="7"/>
  <c r="BB16" i="7"/>
  <c r="F8" i="6" s="1"/>
  <c r="K11" i="7"/>
  <c r="I11" i="7"/>
  <c r="I16" i="7" s="1"/>
  <c r="G11" i="7"/>
  <c r="BA11" i="7" s="1"/>
  <c r="BA16" i="7" s="1"/>
  <c r="E8" i="6" s="1"/>
  <c r="F52" i="1" s="1"/>
  <c r="B8" i="6"/>
  <c r="A8" i="6"/>
  <c r="K16" i="7"/>
  <c r="BE8" i="7"/>
  <c r="BE9" i="7"/>
  <c r="I7" i="6"/>
  <c r="BD8" i="7"/>
  <c r="BD9" i="7"/>
  <c r="H7" i="6"/>
  <c r="BC8" i="7"/>
  <c r="BC9" i="7" s="1"/>
  <c r="G7" i="6" s="1"/>
  <c r="BB8" i="7"/>
  <c r="BB9" i="7"/>
  <c r="F7" i="6" s="1"/>
  <c r="K8" i="7"/>
  <c r="I8" i="7"/>
  <c r="G8" i="7"/>
  <c r="BA8" i="7" s="1"/>
  <c r="BA9" i="7" s="1"/>
  <c r="E7" i="6" s="1"/>
  <c r="E10" i="6" s="1"/>
  <c r="B7" i="6"/>
  <c r="A7" i="6"/>
  <c r="K9" i="7"/>
  <c r="I9" i="7"/>
  <c r="E4" i="7"/>
  <c r="F3" i="7"/>
  <c r="C33" i="5"/>
  <c r="G33" i="5" s="1"/>
  <c r="C31" i="5"/>
  <c r="G7" i="5"/>
  <c r="D21" i="2"/>
  <c r="D20" i="2"/>
  <c r="D19" i="2"/>
  <c r="D18" i="2"/>
  <c r="D17" i="2"/>
  <c r="D16" i="2"/>
  <c r="D15" i="2"/>
  <c r="BE126" i="4"/>
  <c r="BD126" i="4"/>
  <c r="BC126" i="4"/>
  <c r="BB126" i="4"/>
  <c r="K126" i="4"/>
  <c r="I126" i="4"/>
  <c r="G126" i="4"/>
  <c r="BA126" i="4"/>
  <c r="BE125" i="4"/>
  <c r="BD125" i="4"/>
  <c r="BC125" i="4"/>
  <c r="BB125" i="4"/>
  <c r="K125" i="4"/>
  <c r="I125" i="4"/>
  <c r="G125" i="4"/>
  <c r="BA125" i="4"/>
  <c r="BE124" i="4"/>
  <c r="BD124" i="4"/>
  <c r="BC124" i="4"/>
  <c r="BB124" i="4"/>
  <c r="K124" i="4"/>
  <c r="I124" i="4"/>
  <c r="G124" i="4"/>
  <c r="BA124" i="4"/>
  <c r="BE123" i="4"/>
  <c r="BD123" i="4"/>
  <c r="BC123" i="4"/>
  <c r="BB123" i="4"/>
  <c r="K123" i="4"/>
  <c r="I123" i="4"/>
  <c r="G123" i="4"/>
  <c r="BA123" i="4"/>
  <c r="BE121" i="4"/>
  <c r="BD121" i="4"/>
  <c r="BC121" i="4"/>
  <c r="BB121" i="4"/>
  <c r="K121" i="4"/>
  <c r="I121" i="4"/>
  <c r="G121" i="4"/>
  <c r="BA121" i="4"/>
  <c r="BE120" i="4"/>
  <c r="BD120" i="4"/>
  <c r="BC120" i="4"/>
  <c r="BB120" i="4"/>
  <c r="K120" i="4"/>
  <c r="I120" i="4"/>
  <c r="G120" i="4"/>
  <c r="BA120" i="4"/>
  <c r="BE119" i="4"/>
  <c r="BD119" i="4"/>
  <c r="BC119" i="4"/>
  <c r="BB119" i="4"/>
  <c r="K119" i="4"/>
  <c r="I119" i="4"/>
  <c r="G119" i="4"/>
  <c r="BA119" i="4"/>
  <c r="BE118" i="4"/>
  <c r="BD118" i="4"/>
  <c r="BC118" i="4"/>
  <c r="BB118" i="4"/>
  <c r="K118" i="4"/>
  <c r="I118" i="4"/>
  <c r="G118" i="4"/>
  <c r="BA118" i="4"/>
  <c r="BE117" i="4"/>
  <c r="BD117" i="4"/>
  <c r="BC117" i="4"/>
  <c r="BB117" i="4"/>
  <c r="K117" i="4"/>
  <c r="I117" i="4"/>
  <c r="G117" i="4"/>
  <c r="BA117" i="4"/>
  <c r="BE116" i="4"/>
  <c r="BD116" i="4"/>
  <c r="BC116" i="4"/>
  <c r="BB116" i="4"/>
  <c r="K116" i="4"/>
  <c r="I116" i="4"/>
  <c r="G116" i="4"/>
  <c r="BA116" i="4"/>
  <c r="BE115" i="4"/>
  <c r="BD115" i="4"/>
  <c r="BC115" i="4"/>
  <c r="BB115" i="4"/>
  <c r="K115" i="4"/>
  <c r="I115" i="4"/>
  <c r="G115" i="4"/>
  <c r="BA115" i="4"/>
  <c r="BE114" i="4"/>
  <c r="BD114" i="4"/>
  <c r="BC114" i="4"/>
  <c r="BB114" i="4"/>
  <c r="K114" i="4"/>
  <c r="I114" i="4"/>
  <c r="G114" i="4"/>
  <c r="BA114" i="4"/>
  <c r="BE110" i="4"/>
  <c r="BE127" i="4" s="1"/>
  <c r="I13" i="3" s="1"/>
  <c r="BD110" i="4"/>
  <c r="BC110" i="4"/>
  <c r="BB110" i="4"/>
  <c r="BB127" i="4"/>
  <c r="F13" i="3" s="1"/>
  <c r="K110" i="4"/>
  <c r="I110" i="4"/>
  <c r="G110" i="4"/>
  <c r="BA110" i="4"/>
  <c r="BE104" i="4"/>
  <c r="BD104" i="4"/>
  <c r="BC104" i="4"/>
  <c r="BB104" i="4"/>
  <c r="K104" i="4"/>
  <c r="I104" i="4"/>
  <c r="G104" i="4"/>
  <c r="BA104" i="4" s="1"/>
  <c r="BE99" i="4"/>
  <c r="BD99" i="4"/>
  <c r="BC99" i="4"/>
  <c r="BB99" i="4"/>
  <c r="K99" i="4"/>
  <c r="I99" i="4"/>
  <c r="G99" i="4"/>
  <c r="BA99" i="4" s="1"/>
  <c r="BE91" i="4"/>
  <c r="BD91" i="4"/>
  <c r="BC91" i="4"/>
  <c r="BB91" i="4"/>
  <c r="K91" i="4"/>
  <c r="I91" i="4"/>
  <c r="G91" i="4"/>
  <c r="BA91" i="4" s="1"/>
  <c r="BE85" i="4"/>
  <c r="BD85" i="4"/>
  <c r="BD127" i="4" s="1"/>
  <c r="H13" i="3" s="1"/>
  <c r="BC85" i="4"/>
  <c r="BB85" i="4"/>
  <c r="K85" i="4"/>
  <c r="I85" i="4"/>
  <c r="I127" i="4" s="1"/>
  <c r="G85" i="4"/>
  <c r="BA85" i="4" s="1"/>
  <c r="B13" i="3"/>
  <c r="A13" i="3"/>
  <c r="BC127" i="4"/>
  <c r="G13" i="3" s="1"/>
  <c r="K127" i="4"/>
  <c r="BE82" i="4"/>
  <c r="BD82" i="4"/>
  <c r="BD83" i="4"/>
  <c r="H12" i="3" s="1"/>
  <c r="BC82" i="4"/>
  <c r="BA82" i="4"/>
  <c r="BA83" i="4"/>
  <c r="E12" i="3" s="1"/>
  <c r="K82" i="4"/>
  <c r="I82" i="4"/>
  <c r="G82" i="4"/>
  <c r="BB82" i="4" s="1"/>
  <c r="BB83" i="4" s="1"/>
  <c r="F12" i="3" s="1"/>
  <c r="G54" i="1" s="1"/>
  <c r="B12" i="3"/>
  <c r="A12" i="3"/>
  <c r="BE83" i="4"/>
  <c r="I12" i="3"/>
  <c r="BC83" i="4"/>
  <c r="G12" i="3"/>
  <c r="K83" i="4"/>
  <c r="I83" i="4"/>
  <c r="BE78" i="4"/>
  <c r="BD78" i="4"/>
  <c r="BC78" i="4"/>
  <c r="BC80" i="4" s="1"/>
  <c r="G11" i="3" s="1"/>
  <c r="BA78" i="4"/>
  <c r="K78" i="4"/>
  <c r="I78" i="4"/>
  <c r="G78" i="4"/>
  <c r="BB78" i="4" s="1"/>
  <c r="BE71" i="4"/>
  <c r="BD71" i="4"/>
  <c r="BD80" i="4"/>
  <c r="H11" i="3" s="1"/>
  <c r="BC71" i="4"/>
  <c r="BA71" i="4"/>
  <c r="BA80" i="4"/>
  <c r="E11" i="3" s="1"/>
  <c r="K71" i="4"/>
  <c r="I71" i="4"/>
  <c r="G71" i="4"/>
  <c r="BB71" i="4" s="1"/>
  <c r="BB80" i="4" s="1"/>
  <c r="F11" i="3" s="1"/>
  <c r="G53" i="1" s="1"/>
  <c r="G57" i="1" s="1"/>
  <c r="B11" i="3"/>
  <c r="A11" i="3"/>
  <c r="BE80" i="4"/>
  <c r="I11" i="3"/>
  <c r="K80" i="4"/>
  <c r="I80" i="4"/>
  <c r="BE64" i="4"/>
  <c r="BD64" i="4"/>
  <c r="BC64" i="4"/>
  <c r="BB64" i="4"/>
  <c r="K64" i="4"/>
  <c r="I64" i="4"/>
  <c r="G64" i="4"/>
  <c r="BA64" i="4" s="1"/>
  <c r="BE59" i="4"/>
  <c r="BD59" i="4"/>
  <c r="BC59" i="4"/>
  <c r="BB59" i="4"/>
  <c r="K59" i="4"/>
  <c r="I59" i="4"/>
  <c r="G59" i="4"/>
  <c r="BA59" i="4" s="1"/>
  <c r="BE57" i="4"/>
  <c r="BD57" i="4"/>
  <c r="BC57" i="4"/>
  <c r="BB57" i="4"/>
  <c r="K57" i="4"/>
  <c r="I57" i="4"/>
  <c r="G57" i="4"/>
  <c r="BA57" i="4" s="1"/>
  <c r="BE54" i="4"/>
  <c r="BD54" i="4"/>
  <c r="BC54" i="4"/>
  <c r="BB54" i="4"/>
  <c r="K54" i="4"/>
  <c r="I54" i="4"/>
  <c r="G54" i="4"/>
  <c r="BA54" i="4" s="1"/>
  <c r="BE47" i="4"/>
  <c r="BD47" i="4"/>
  <c r="BC47" i="4"/>
  <c r="BB47" i="4"/>
  <c r="K47" i="4"/>
  <c r="I47" i="4"/>
  <c r="G47" i="4"/>
  <c r="BA47" i="4" s="1"/>
  <c r="BE45" i="4"/>
  <c r="BD45" i="4"/>
  <c r="BC45" i="4"/>
  <c r="BB45" i="4"/>
  <c r="K45" i="4"/>
  <c r="I45" i="4"/>
  <c r="G45" i="4"/>
  <c r="BA45" i="4" s="1"/>
  <c r="BE43" i="4"/>
  <c r="BD43" i="4"/>
  <c r="BC43" i="4"/>
  <c r="BB43" i="4"/>
  <c r="K43" i="4"/>
  <c r="I43" i="4"/>
  <c r="G43" i="4"/>
  <c r="BA43" i="4" s="1"/>
  <c r="BE41" i="4"/>
  <c r="BD41" i="4"/>
  <c r="BC41" i="4"/>
  <c r="BB41" i="4"/>
  <c r="K41" i="4"/>
  <c r="I41" i="4"/>
  <c r="G41" i="4"/>
  <c r="BA41" i="4" s="1"/>
  <c r="BE39" i="4"/>
  <c r="BD39" i="4"/>
  <c r="BC39" i="4"/>
  <c r="BB39" i="4"/>
  <c r="K39" i="4"/>
  <c r="I39" i="4"/>
  <c r="G39" i="4"/>
  <c r="BA39" i="4" s="1"/>
  <c r="BE34" i="4"/>
  <c r="BD34" i="4"/>
  <c r="BC34" i="4"/>
  <c r="BB34" i="4"/>
  <c r="K34" i="4"/>
  <c r="I34" i="4"/>
  <c r="G34" i="4"/>
  <c r="BA34" i="4" s="1"/>
  <c r="BE30" i="4"/>
  <c r="BD30" i="4"/>
  <c r="BC30" i="4"/>
  <c r="BB30" i="4"/>
  <c r="K30" i="4"/>
  <c r="I30" i="4"/>
  <c r="I69" i="4" s="1"/>
  <c r="G30" i="4"/>
  <c r="BA30" i="4" s="1"/>
  <c r="BE25" i="4"/>
  <c r="BD25" i="4"/>
  <c r="BD69" i="4" s="1"/>
  <c r="H10" i="3" s="1"/>
  <c r="BC25" i="4"/>
  <c r="BC69" i="4" s="1"/>
  <c r="G10" i="3" s="1"/>
  <c r="BB25" i="4"/>
  <c r="BB69" i="4"/>
  <c r="F10" i="3"/>
  <c r="K25" i="4"/>
  <c r="I25" i="4"/>
  <c r="G25" i="4"/>
  <c r="BA25" i="4"/>
  <c r="B10" i="3"/>
  <c r="A10" i="3"/>
  <c r="K69" i="4"/>
  <c r="BE21" i="4"/>
  <c r="BD21" i="4"/>
  <c r="BD23" i="4"/>
  <c r="H9" i="3" s="1"/>
  <c r="BC21" i="4"/>
  <c r="BC23" i="4"/>
  <c r="G9" i="3"/>
  <c r="BB21" i="4"/>
  <c r="BB23" i="4"/>
  <c r="F9" i="3"/>
  <c r="K21" i="4"/>
  <c r="K23" i="4" s="1"/>
  <c r="I21" i="4"/>
  <c r="G21" i="4"/>
  <c r="BA21" i="4"/>
  <c r="BA23" i="4"/>
  <c r="E9" i="3" s="1"/>
  <c r="F51" i="1" s="1"/>
  <c r="B9" i="3"/>
  <c r="A9" i="3"/>
  <c r="BE23" i="4"/>
  <c r="I9" i="3" s="1"/>
  <c r="I23" i="4"/>
  <c r="G23" i="4"/>
  <c r="BE13" i="4"/>
  <c r="BD13" i="4"/>
  <c r="BC13" i="4"/>
  <c r="BC19" i="4" s="1"/>
  <c r="G8" i="3" s="1"/>
  <c r="BB13" i="4"/>
  <c r="K13" i="4"/>
  <c r="I13" i="4"/>
  <c r="G13" i="4"/>
  <c r="BA13" i="4"/>
  <c r="BE12" i="4"/>
  <c r="BE19" i="4"/>
  <c r="I8" i="3"/>
  <c r="BD12" i="4"/>
  <c r="BC12" i="4"/>
  <c r="BB12" i="4"/>
  <c r="K12" i="4"/>
  <c r="I12" i="4"/>
  <c r="G12" i="4"/>
  <c r="BA12" i="4"/>
  <c r="BA19" i="4" s="1"/>
  <c r="E8" i="3" s="1"/>
  <c r="F50" i="1" s="1"/>
  <c r="B8" i="3"/>
  <c r="A8" i="3"/>
  <c r="K19" i="4"/>
  <c r="I19" i="4"/>
  <c r="BE9" i="4"/>
  <c r="BD9" i="4"/>
  <c r="BC9" i="4"/>
  <c r="BC10" i="4"/>
  <c r="G7" i="3" s="1"/>
  <c r="BB9" i="4"/>
  <c r="K9" i="4"/>
  <c r="I9" i="4"/>
  <c r="G9" i="4"/>
  <c r="BA9" i="4"/>
  <c r="BE8" i="4"/>
  <c r="BE10" i="4" s="1"/>
  <c r="I7" i="3" s="1"/>
  <c r="BD8" i="4"/>
  <c r="BD10" i="4" s="1"/>
  <c r="H7" i="3" s="1"/>
  <c r="H14" i="3" s="1"/>
  <c r="C17" i="2" s="1"/>
  <c r="BC8" i="4"/>
  <c r="BB8" i="4"/>
  <c r="BB10" i="4" s="1"/>
  <c r="F7" i="3" s="1"/>
  <c r="K8" i="4"/>
  <c r="I8" i="4"/>
  <c r="G8" i="4"/>
  <c r="BA8" i="4"/>
  <c r="B7" i="3"/>
  <c r="A7" i="3"/>
  <c r="K10" i="4"/>
  <c r="I10" i="4"/>
  <c r="E4" i="4"/>
  <c r="F3" i="4"/>
  <c r="C33" i="2"/>
  <c r="G33" i="2"/>
  <c r="C31" i="2"/>
  <c r="G7" i="2"/>
  <c r="H76" i="1"/>
  <c r="J57" i="1"/>
  <c r="I57" i="1"/>
  <c r="H57" i="1"/>
  <c r="G41" i="1"/>
  <c r="H38" i="1"/>
  <c r="G38" i="1"/>
  <c r="G32" i="1"/>
  <c r="I19" i="1" s="1"/>
  <c r="I20" i="1" s="1"/>
  <c r="H29" i="1"/>
  <c r="G29" i="1"/>
  <c r="D22" i="1"/>
  <c r="D20" i="1"/>
  <c r="G10" i="4"/>
  <c r="G127" i="4"/>
  <c r="BC16" i="7"/>
  <c r="G8" i="6"/>
  <c r="G16" i="7"/>
  <c r="G9" i="7"/>
  <c r="BA10" i="4"/>
  <c r="E7" i="3" s="1"/>
  <c r="G19" i="4"/>
  <c r="BB19" i="4"/>
  <c r="F8" i="3" s="1"/>
  <c r="BD19" i="4"/>
  <c r="H8" i="3"/>
  <c r="BC21" i="7"/>
  <c r="G9" i="6" s="1"/>
  <c r="BE21" i="7"/>
  <c r="I9" i="6"/>
  <c r="BE69" i="4"/>
  <c r="I10" i="3" s="1"/>
  <c r="G69" i="4"/>
  <c r="BA21" i="7"/>
  <c r="E9" i="6"/>
  <c r="G21" i="7"/>
  <c r="G14" i="3" l="1"/>
  <c r="C18" i="2" s="1"/>
  <c r="G10" i="6"/>
  <c r="C18" i="5" s="1"/>
  <c r="F49" i="1"/>
  <c r="I14" i="3"/>
  <c r="C21" i="2" s="1"/>
  <c r="BA69" i="4"/>
  <c r="E10" i="3" s="1"/>
  <c r="F55" i="1" s="1"/>
  <c r="BA127" i="4"/>
  <c r="E13" i="3" s="1"/>
  <c r="F56" i="1" s="1"/>
  <c r="F10" i="6"/>
  <c r="C16" i="5" s="1"/>
  <c r="F14" i="3"/>
  <c r="C16" i="2" s="1"/>
  <c r="G21" i="6"/>
  <c r="I21" i="6" s="1"/>
  <c r="G21" i="5" s="1"/>
  <c r="G16" i="6"/>
  <c r="I16" i="6" s="1"/>
  <c r="G16" i="5" s="1"/>
  <c r="G23" i="6"/>
  <c r="I23" i="6" s="1"/>
  <c r="G17" i="6"/>
  <c r="I17" i="6" s="1"/>
  <c r="G17" i="5" s="1"/>
  <c r="G20" i="6"/>
  <c r="I20" i="6" s="1"/>
  <c r="G20" i="5" s="1"/>
  <c r="C15" i="5"/>
  <c r="G19" i="6"/>
  <c r="I19" i="6" s="1"/>
  <c r="G19" i="5" s="1"/>
  <c r="G15" i="6"/>
  <c r="I15" i="6" s="1"/>
  <c r="G22" i="6"/>
  <c r="I22" i="6" s="1"/>
  <c r="G80" i="4"/>
  <c r="G83" i="4"/>
  <c r="E14" i="3" l="1"/>
  <c r="G15" i="5"/>
  <c r="H24" i="6"/>
  <c r="G23" i="5" s="1"/>
  <c r="G22" i="5" s="1"/>
  <c r="C19" i="5"/>
  <c r="C22" i="5" s="1"/>
  <c r="C23" i="5" s="1"/>
  <c r="G30" i="5" s="1"/>
  <c r="G18" i="6"/>
  <c r="I18" i="6" s="1"/>
  <c r="G18" i="5" s="1"/>
  <c r="F57" i="1"/>
  <c r="G31" i="5" l="1"/>
  <c r="F34" i="5" s="1"/>
  <c r="H40" i="1"/>
  <c r="H31" i="1"/>
  <c r="E52" i="1"/>
  <c r="E51" i="1"/>
  <c r="E49" i="1"/>
  <c r="E55" i="1"/>
  <c r="E54" i="1"/>
  <c r="E56" i="1"/>
  <c r="E57" i="1"/>
  <c r="E53" i="1"/>
  <c r="E50" i="1"/>
  <c r="G27" i="3"/>
  <c r="I27" i="3" s="1"/>
  <c r="G24" i="3"/>
  <c r="I24" i="3" s="1"/>
  <c r="G20" i="2" s="1"/>
  <c r="G21" i="3"/>
  <c r="I21" i="3" s="1"/>
  <c r="G17" i="2" s="1"/>
  <c r="G23" i="3"/>
  <c r="I23" i="3" s="1"/>
  <c r="G19" i="2" s="1"/>
  <c r="G19" i="3"/>
  <c r="I19" i="3" s="1"/>
  <c r="G25" i="3"/>
  <c r="I25" i="3" s="1"/>
  <c r="G21" i="2" s="1"/>
  <c r="C15" i="2"/>
  <c r="C19" i="2" s="1"/>
  <c r="C22" i="2" s="1"/>
  <c r="G22" i="3"/>
  <c r="I22" i="3" s="1"/>
  <c r="G18" i="2" s="1"/>
  <c r="G20" i="3"/>
  <c r="I20" i="3" s="1"/>
  <c r="G16" i="2" s="1"/>
  <c r="G26" i="3"/>
  <c r="I26" i="3" s="1"/>
  <c r="I31" i="1" l="1"/>
  <c r="F31" i="1"/>
  <c r="G15" i="2"/>
  <c r="H28" i="3"/>
  <c r="G23" i="2" s="1"/>
  <c r="I40" i="1"/>
  <c r="F40" i="1"/>
  <c r="G22" i="2" l="1"/>
  <c r="C23" i="2"/>
  <c r="G30" i="2" s="1"/>
  <c r="H39" i="1" l="1"/>
  <c r="G31" i="2"/>
  <c r="F34" i="2" s="1"/>
  <c r="H30" i="1"/>
  <c r="H32" i="1" l="1"/>
  <c r="I21" i="1" s="1"/>
  <c r="I30" i="1"/>
  <c r="I32" i="1" s="1"/>
  <c r="I39" i="1"/>
  <c r="I41" i="1" s="1"/>
  <c r="H41" i="1"/>
  <c r="F39" i="1" l="1"/>
  <c r="F41" i="1" s="1"/>
  <c r="F30" i="1"/>
  <c r="F32" i="1" s="1"/>
  <c r="I22" i="1"/>
  <c r="I23" i="1"/>
  <c r="J31" i="1" l="1"/>
  <c r="J41" i="1"/>
  <c r="J30" i="1"/>
  <c r="J40" i="1"/>
  <c r="J32" i="1"/>
  <c r="J39" i="1"/>
</calcChain>
</file>

<file path=xl/sharedStrings.xml><?xml version="1.0" encoding="utf-8"?>
<sst xmlns="http://schemas.openxmlformats.org/spreadsheetml/2006/main" count="652" uniqueCount="299">
  <si>
    <t>Položkový rozpočet stavby</t>
  </si>
  <si>
    <t xml:space="preserve">Datum: </t>
  </si>
  <si>
    <t xml:space="preserve"> </t>
  </si>
  <si>
    <t>Stavba :</t>
  </si>
  <si>
    <t xml:space="preserve">Objednatel : </t>
  </si>
  <si>
    <t>IČO :</t>
  </si>
  <si>
    <t>DIČ :</t>
  </si>
  <si>
    <t xml:space="preserve">Zhotovitel : </t>
  </si>
  <si>
    <t>Za zhotovitele :</t>
  </si>
  <si>
    <t>Za objednatele :</t>
  </si>
  <si>
    <t>_______________</t>
  </si>
  <si>
    <t>Rozpočtové náklady</t>
  </si>
  <si>
    <t>Základ pro DPH</t>
  </si>
  <si>
    <t>%</t>
  </si>
  <si>
    <t xml:space="preserve">DPH </t>
  </si>
  <si>
    <t>Cena celkem za stavbu</t>
  </si>
  <si>
    <t>Rekapitulace stavebních objektů a provozních souborů</t>
  </si>
  <si>
    <t>Číslo a název objektu / provozního souboru</t>
  </si>
  <si>
    <t>Cena celkem</t>
  </si>
  <si>
    <t>DPH celkem</t>
  </si>
  <si>
    <t>Celkem za stavbu</t>
  </si>
  <si>
    <t>Rekapitulace stavebních rozpočtů</t>
  </si>
  <si>
    <t>Číslo objektu</t>
  </si>
  <si>
    <t>Číslo a název rozpočtu</t>
  </si>
  <si>
    <t>Rekapitulace stavebních dílů</t>
  </si>
  <si>
    <t>Číslo a název dílu</t>
  </si>
  <si>
    <t>HSV</t>
  </si>
  <si>
    <t>PSV</t>
  </si>
  <si>
    <t>Dodávka</t>
  </si>
  <si>
    <t>Montáž</t>
  </si>
  <si>
    <t>HZS</t>
  </si>
  <si>
    <t>Rekapitulace vedlejších rozpočtových nákladů</t>
  </si>
  <si>
    <t>Název vedlejšího nákladu</t>
  </si>
  <si>
    <t>POLOŽKOVÝ ROZPOČET</t>
  </si>
  <si>
    <t>Rozpočet</t>
  </si>
  <si>
    <t xml:space="preserve">JKSO </t>
  </si>
  <si>
    <t>Objekt</t>
  </si>
  <si>
    <t xml:space="preserve">SKP </t>
  </si>
  <si>
    <t>Měrná jednotka</t>
  </si>
  <si>
    <t>Stavba</t>
  </si>
  <si>
    <t>Počet jednotek</t>
  </si>
  <si>
    <t>Náklady na m.j.</t>
  </si>
  <si>
    <t>Projektant</t>
  </si>
  <si>
    <t>Typ rozpočtu</t>
  </si>
  <si>
    <t>Zpracovatel projektu</t>
  </si>
  <si>
    <t>Objednatel</t>
  </si>
  <si>
    <t>Dodavatel</t>
  </si>
  <si>
    <t xml:space="preserve">Zakázkové číslo </t>
  </si>
  <si>
    <t>Rozpočtoval</t>
  </si>
  <si>
    <t>Počet listů</t>
  </si>
  <si>
    <t>ROZPOČTOVÉ NÁKLADY</t>
  </si>
  <si>
    <t>Základní rozpočtové náklady</t>
  </si>
  <si>
    <t>Ostatní rozpočtové náklady</t>
  </si>
  <si>
    <t>HSV celkem</t>
  </si>
  <si>
    <t>Z</t>
  </si>
  <si>
    <t>PSV celkem</t>
  </si>
  <si>
    <t>R</t>
  </si>
  <si>
    <t>M práce celkem</t>
  </si>
  <si>
    <t>N</t>
  </si>
  <si>
    <t>M dodávky celkem</t>
  </si>
  <si>
    <t>ZRN celkem</t>
  </si>
  <si>
    <t>ZRN+HZS</t>
  </si>
  <si>
    <t>Ostatní náklady neuvedené</t>
  </si>
  <si>
    <t>ZRN+ost.náklady+HZS</t>
  </si>
  <si>
    <t>Ostatní náklady celkem</t>
  </si>
  <si>
    <t>Vypracoval</t>
  </si>
  <si>
    <t>Za zhotovitele</t>
  </si>
  <si>
    <t>Za objednatele</t>
  </si>
  <si>
    <t>Jméno :</t>
  </si>
  <si>
    <t>Datum :</t>
  </si>
  <si>
    <t>Podpis :</t>
  </si>
  <si>
    <t>Podpis:</t>
  </si>
  <si>
    <t xml:space="preserve">%  </t>
  </si>
  <si>
    <t>DPH</t>
  </si>
  <si>
    <t xml:space="preserve">% </t>
  </si>
  <si>
    <t>CENA ZA OBJEKT CELKEM</t>
  </si>
  <si>
    <t>Poznámka :</t>
  </si>
  <si>
    <t>Rozpočet :</t>
  </si>
  <si>
    <t>Objekt :</t>
  </si>
  <si>
    <t>REKAPITULACE  STAVEBNÍCH  DÍLŮ</t>
  </si>
  <si>
    <t>Stavební díl</t>
  </si>
  <si>
    <t>CELKEM  OBJEKT</t>
  </si>
  <si>
    <t>VEDLEJŠÍ ROZPOČTOVÉ  NÁKLADY</t>
  </si>
  <si>
    <t>Název VRN</t>
  </si>
  <si>
    <t>Kč</t>
  </si>
  <si>
    <t>Základna</t>
  </si>
  <si>
    <t>CELKEM VRN</t>
  </si>
  <si>
    <t xml:space="preserve">Položkový rozpočet </t>
  </si>
  <si>
    <t>Rozpočet:</t>
  </si>
  <si>
    <t>P.č.</t>
  </si>
  <si>
    <t>Číslo položky</t>
  </si>
  <si>
    <t>Název položky</t>
  </si>
  <si>
    <t>MJ</t>
  </si>
  <si>
    <t>množství</t>
  </si>
  <si>
    <t>cena / MJ</t>
  </si>
  <si>
    <t>celkem (Kč)</t>
  </si>
  <si>
    <t>Jednotková hmotnost</t>
  </si>
  <si>
    <t>Celková hmotnost</t>
  </si>
  <si>
    <t>Jednotková dem.hmot.</t>
  </si>
  <si>
    <t>Celková dem.hmot.</t>
  </si>
  <si>
    <t>Díl:</t>
  </si>
  <si>
    <t>1</t>
  </si>
  <si>
    <t>Zemní práce</t>
  </si>
  <si>
    <t>Celkem za</t>
  </si>
  <si>
    <t>190004/2</t>
  </si>
  <si>
    <t>Areál ÚP Bučovice - demolice staveb</t>
  </si>
  <si>
    <t>190004/2 Areál ÚP Bučovice - demolice staveb</t>
  </si>
  <si>
    <t>01</t>
  </si>
  <si>
    <t>01 Areál ÚP Bučovice - demolice staveb</t>
  </si>
  <si>
    <t>Demolice objektů</t>
  </si>
  <si>
    <t>0</t>
  </si>
  <si>
    <t>Přípravné a pomocné práce</t>
  </si>
  <si>
    <t>0 Přípravné a pomocné práce</t>
  </si>
  <si>
    <t>R 999-01</t>
  </si>
  <si>
    <t xml:space="preserve">Vyklízení objektu před demolicí </t>
  </si>
  <si>
    <t>kpl</t>
  </si>
  <si>
    <t>R 999-02</t>
  </si>
  <si>
    <t xml:space="preserve">Odčerpání vody v jímce </t>
  </si>
  <si>
    <t>1 Zemní práce</t>
  </si>
  <si>
    <t>122201103</t>
  </si>
  <si>
    <t xml:space="preserve">Odkopávky nezapažené v hor. 3 do 10000 m3 </t>
  </si>
  <si>
    <t>m3</t>
  </si>
  <si>
    <t>174101101</t>
  </si>
  <si>
    <t xml:space="preserve">Zásyp jam, rýh, šachet se zhutněním </t>
  </si>
  <si>
    <t>Obj. SO09:37*10*4</t>
  </si>
  <si>
    <t>Obj. SO05:46*14*2,4</t>
  </si>
  <si>
    <t>Obj. SO11:24*16*4</t>
  </si>
  <si>
    <t>Obj. SO10:33*10*4</t>
  </si>
  <si>
    <t>Obj. SO12:885</t>
  </si>
  <si>
    <t>18</t>
  </si>
  <si>
    <t>Povrchové úpravy terénu</t>
  </si>
  <si>
    <t>18 Povrchové úpravy terénu</t>
  </si>
  <si>
    <t>181101101</t>
  </si>
  <si>
    <t xml:space="preserve">Úprava pláně v zářezech v hor. 1-4, bez zhutnění </t>
  </si>
  <si>
    <t>m2</t>
  </si>
  <si>
    <t>ZP bouraných obj.:197+620+183+755+630+602+576+586+370+254+384+4558+3382+438+284</t>
  </si>
  <si>
    <t>98</t>
  </si>
  <si>
    <t>Demolice</t>
  </si>
  <si>
    <t>98 Demolice</t>
  </si>
  <si>
    <t>130901121</t>
  </si>
  <si>
    <t>Bourání konstrukcí z betonu prostého ve vykopávk. bagrem s kladivem</t>
  </si>
  <si>
    <t>Obj. SO05:43,12*3*2,4*0,4</t>
  </si>
  <si>
    <t>14,11*7*2,4*0,4</t>
  </si>
  <si>
    <t>43,12*13,35*0,4*2</t>
  </si>
  <si>
    <t>základy mimo objekty:568</t>
  </si>
  <si>
    <t>130901123</t>
  </si>
  <si>
    <t>Bourání konstrukcí ze železobetonu ve vykopávkách bagrem s kladivem</t>
  </si>
  <si>
    <t>obj. SO09  Vodní nádrž 1:447</t>
  </si>
  <si>
    <t>obj. SO10  Nádrž vč. jímek:337</t>
  </si>
  <si>
    <t>obj. SO11  Vodní nádrž 2:422</t>
  </si>
  <si>
    <t>765321810</t>
  </si>
  <si>
    <t xml:space="preserve">Demontáž azbestocement. prvků </t>
  </si>
  <si>
    <t>Obj.SO03:174</t>
  </si>
  <si>
    <t>Obj.SO08:20</t>
  </si>
  <si>
    <t>Obj.SO12:455</t>
  </si>
  <si>
    <t>Obj.SO13:330</t>
  </si>
  <si>
    <t>767134802</t>
  </si>
  <si>
    <t xml:space="preserve">Demontáž oplechování stěn plechy šroubovanými </t>
  </si>
  <si>
    <t>SO06:628</t>
  </si>
  <si>
    <t>962032231</t>
  </si>
  <si>
    <t xml:space="preserve">Bourání zdiva z cihel pálených na MVC </t>
  </si>
  <si>
    <t>SO06:36,8</t>
  </si>
  <si>
    <t>981011111</t>
  </si>
  <si>
    <t xml:space="preserve">Demolice budov rozebráním, dřevěné lehké </t>
  </si>
  <si>
    <t>SO02:71</t>
  </si>
  <si>
    <t>981014312</t>
  </si>
  <si>
    <t xml:space="preserve">Demolice budov mechanizací, zdivo, konstr. do 15 % </t>
  </si>
  <si>
    <t>SO02:2105</t>
  </si>
  <si>
    <t>981014314</t>
  </si>
  <si>
    <t xml:space="preserve">Demolice budov mechanizací, zdivo, konstr. do 25 % </t>
  </si>
  <si>
    <t>SO01:852</t>
  </si>
  <si>
    <t>SO03:712</t>
  </si>
  <si>
    <t>SO07:4550</t>
  </si>
  <si>
    <t>SO08:2308</t>
  </si>
  <si>
    <t>SO13 strojovna:3090</t>
  </si>
  <si>
    <t>SO14:1708</t>
  </si>
  <si>
    <t>981133311</t>
  </si>
  <si>
    <t xml:space="preserve">Demolice hal mechanizací, zdivo, konstr. do 10 % </t>
  </si>
  <si>
    <t>obj. SO12:59937</t>
  </si>
  <si>
    <t>obj.SO13:33319</t>
  </si>
  <si>
    <t>981332111</t>
  </si>
  <si>
    <t xml:space="preserve">Demolice ocelových konstrukcí </t>
  </si>
  <si>
    <t>t</t>
  </si>
  <si>
    <t>SO 06:8</t>
  </si>
  <si>
    <t>981513113</t>
  </si>
  <si>
    <t xml:space="preserve">Demol konstrukcí beton mechan. </t>
  </si>
  <si>
    <t>Bourání mazanin betonových:</t>
  </si>
  <si>
    <t>Objekty: 57,5+173,8+53,5+105+142,8+81+156,8+1340+703+109,5</t>
  </si>
  <si>
    <t>Bourání základů:</t>
  </si>
  <si>
    <t>Objekty: 54,9+194,3+52+64,5+55,6+121,25+556+465,6+63,3</t>
  </si>
  <si>
    <t>981513114</t>
  </si>
  <si>
    <t>Demol konstrukcí ŽB mechan. sloupy, kanály klimatizace, nádrže</t>
  </si>
  <si>
    <t>SO12:100*0,4*0,4*13,15</t>
  </si>
  <si>
    <t>SO13:</t>
  </si>
  <si>
    <t>sloupy:0,4*0,4*42*10,5</t>
  </si>
  <si>
    <t>kanaly:152*2*1,2*0,5</t>
  </si>
  <si>
    <t>767</t>
  </si>
  <si>
    <t>Konstrukce zámečnické</t>
  </si>
  <si>
    <t>767 Konstrukce zámečnické</t>
  </si>
  <si>
    <t>767920840</t>
  </si>
  <si>
    <t xml:space="preserve">Demontáž vrat plochy do 10 m2 </t>
  </si>
  <si>
    <t>kus</t>
  </si>
  <si>
    <t>SO02:10</t>
  </si>
  <si>
    <t>SO03:1</t>
  </si>
  <si>
    <t>SO12:12</t>
  </si>
  <si>
    <t>SO13:8</t>
  </si>
  <si>
    <t>SO14:2</t>
  </si>
  <si>
    <t>SO06:1</t>
  </si>
  <si>
    <t>767920860</t>
  </si>
  <si>
    <t xml:space="preserve">Demontáž vrat k  plochy do 20 m2 </t>
  </si>
  <si>
    <t>SO06:2</t>
  </si>
  <si>
    <t>799</t>
  </si>
  <si>
    <t>Ostatní</t>
  </si>
  <si>
    <t>799 Ostatní</t>
  </si>
  <si>
    <t>R 999-03</t>
  </si>
  <si>
    <t xml:space="preserve">Třídění vybouraných hmot - separace HZS </t>
  </si>
  <si>
    <t>D96</t>
  </si>
  <si>
    <t>Přesuny suti a vybouraných hmot</t>
  </si>
  <si>
    <t>D96 Přesuny suti a vybouraných hmot</t>
  </si>
  <si>
    <t>979083111</t>
  </si>
  <si>
    <t>Vodorovné přemístění suti do 100 m recyklace v místě staveniště</t>
  </si>
  <si>
    <t>beton:14896</t>
  </si>
  <si>
    <t>cihla:15093</t>
  </si>
  <si>
    <t>tašky:14</t>
  </si>
  <si>
    <t>suť mimo (N):2992</t>
  </si>
  <si>
    <t>zemina a kamení:2117</t>
  </si>
  <si>
    <t>979083117</t>
  </si>
  <si>
    <t>Vodorovné přemístění suti na skládku dle návrhu zhotovitele</t>
  </si>
  <si>
    <t>Odpady (N):</t>
  </si>
  <si>
    <t>170106*, 170301*, 170605*:1021+17,42+22,2</t>
  </si>
  <si>
    <t>160210*, 170902* :0,4+2</t>
  </si>
  <si>
    <t>Odpady (O):</t>
  </si>
  <si>
    <t>170201,170202, 170203, 170302:232,9+26,8+6,6+88,7</t>
  </si>
  <si>
    <t>170601, 170802, 200307:8,8+1,8+181</t>
  </si>
  <si>
    <t>170405, 170407, 170411:74,4+32,47+16,42</t>
  </si>
  <si>
    <t>979096211</t>
  </si>
  <si>
    <t xml:space="preserve">Drcení stavební suti mobilní drticí jednotkou </t>
  </si>
  <si>
    <t>979096221</t>
  </si>
  <si>
    <t xml:space="preserve">Třídění stavební suti mobilní třídicí jednotkou </t>
  </si>
  <si>
    <t>979098161</t>
  </si>
  <si>
    <t xml:space="preserve">Skládkovné suť +oleji/ropa </t>
  </si>
  <si>
    <t>17 01 06 *:1021</t>
  </si>
  <si>
    <t>16 02 10 *:0,4</t>
  </si>
  <si>
    <t>17 09 02 *:2</t>
  </si>
  <si>
    <t>979951111</t>
  </si>
  <si>
    <t xml:space="preserve">Výkup kovů - železný šrot </t>
  </si>
  <si>
    <t>979951161</t>
  </si>
  <si>
    <t xml:space="preserve">Výkup kovů - zinek, plechy </t>
  </si>
  <si>
    <t>979990110</t>
  </si>
  <si>
    <t xml:space="preserve">Poplatek za skládku suti - sádrokartonové desky </t>
  </si>
  <si>
    <t>979990121</t>
  </si>
  <si>
    <t>Poplatek za skládku suti - asfaltové pásy 17 03 01 * (N)</t>
  </si>
  <si>
    <t>979990122</t>
  </si>
  <si>
    <t>Poplatek za skládku suti - střešní krytina asfalt. 170302</t>
  </si>
  <si>
    <t>979990143</t>
  </si>
  <si>
    <t xml:space="preserve">Poplatek za skládku suti - izolační materiály </t>
  </si>
  <si>
    <t>979990161</t>
  </si>
  <si>
    <t xml:space="preserve">Poplatek za skládku suti - dřevo </t>
  </si>
  <si>
    <t>979990163</t>
  </si>
  <si>
    <t xml:space="preserve">Poplatek za skládku suti - plast+sklo </t>
  </si>
  <si>
    <t>26,8+6,6</t>
  </si>
  <si>
    <t>979990191</t>
  </si>
  <si>
    <t xml:space="preserve">Poplatek za skládku suti - KABELY </t>
  </si>
  <si>
    <t xml:space="preserve">Poplatek za skládku suti - objemný odpad </t>
  </si>
  <si>
    <t>979990201</t>
  </si>
  <si>
    <t xml:space="preserve">Poplatek za skládku suti -azbestocementové výrobky </t>
  </si>
  <si>
    <t>979022011R00</t>
  </si>
  <si>
    <t xml:space="preserve">Laboratorní testy vybourané suti </t>
  </si>
  <si>
    <t>Ztížené výrobní podmínky</t>
  </si>
  <si>
    <t>Oborová přirážka</t>
  </si>
  <si>
    <t>Přesun stavebních kapacit</t>
  </si>
  <si>
    <t>Mimostaveništní doprava</t>
  </si>
  <si>
    <t>Zařízení staveniště</t>
  </si>
  <si>
    <t>Provoz investora</t>
  </si>
  <si>
    <t>Kompletační činnost (IČD)</t>
  </si>
  <si>
    <t>Rezerva rozpočtu</t>
  </si>
  <si>
    <t>VRN CELKEM</t>
  </si>
  <si>
    <t>01 Demolice objektů</t>
  </si>
  <si>
    <t>02</t>
  </si>
  <si>
    <t>Odstranění komunikačních ploch</t>
  </si>
  <si>
    <t>02 Odstranění komunikačních ploch</t>
  </si>
  <si>
    <t>46</t>
  </si>
  <si>
    <t>Zpevněné plochy</t>
  </si>
  <si>
    <t>46 Zpevněné plochy</t>
  </si>
  <si>
    <t>113107221</t>
  </si>
  <si>
    <t xml:space="preserve">Odstranění podkladu nad 200 m2,kam.drcené tl.10 cm </t>
  </si>
  <si>
    <t>113109420</t>
  </si>
  <si>
    <t xml:space="preserve">Odstranění podkladu pl.nad 50 m2, beton, tl. 20 cm </t>
  </si>
  <si>
    <t>2366+3378+585+662+431</t>
  </si>
  <si>
    <t>979087212</t>
  </si>
  <si>
    <t xml:space="preserve">Nakládání suti na dopravní prostředky </t>
  </si>
  <si>
    <t>964+3562</t>
  </si>
  <si>
    <t xml:space="preserve">Vodorovné přemístění suti na skládku do 100 m </t>
  </si>
  <si>
    <t>01 Demolice</t>
  </si>
  <si>
    <t>město Bučovice</t>
  </si>
  <si>
    <t>Jiráskova 502</t>
  </si>
  <si>
    <t>685 01 Bučovice</t>
  </si>
  <si>
    <t>CZ00291676</t>
  </si>
  <si>
    <t>13 01 02 *:0,2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</si>
</sst>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%"/>
    <numFmt numFmtId="165" formatCode="0.0"/>
    <numFmt numFmtId="166" formatCode="dd/mm/yy"/>
    <numFmt numFmtId="167" formatCode="#,##0\ &quot;Kč&quot;"/>
    <numFmt numFmtId="168" formatCode="0.00000"/>
  </numFmts>
  <fonts count="20" x14ac:knownFonts="1">
    <font>
      <sz val="10"/>
      <name val="Arial CE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 CE"/>
    </font>
    <font>
      <b/>
      <u/>
      <sz val="12"/>
      <name val="Arial"/>
      <family val="2"/>
      <charset val="238"/>
    </font>
    <font>
      <b/>
      <u/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8"/>
      <color indexed="12"/>
      <name val="Arial"/>
      <family val="2"/>
      <charset val="238"/>
    </font>
    <font>
      <sz val="10"/>
      <color indexed="12"/>
      <name val="Arial"/>
      <family val="2"/>
      <charset val="238"/>
    </font>
    <font>
      <b/>
      <i/>
      <sz val="10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40"/>
      </patternFill>
    </fill>
    <fill>
      <patternFill patternType="solid">
        <fgColor indexed="43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367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49" fontId="1" fillId="0" borderId="0" xfId="0" applyNumberFormat="1" applyFont="1"/>
    <xf numFmtId="0" fontId="5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4" fillId="2" borderId="1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 applyAlignment="1">
      <alignment wrapText="1"/>
    </xf>
    <xf numFmtId="0" fontId="4" fillId="2" borderId="1" xfId="0" applyFont="1" applyFill="1" applyBorder="1" applyAlignment="1">
      <alignment horizontal="right" wrapText="1"/>
    </xf>
    <xf numFmtId="0" fontId="1" fillId="2" borderId="2" xfId="0" applyFont="1" applyFill="1" applyBorder="1" applyAlignment="1"/>
    <xf numFmtId="0" fontId="4" fillId="2" borderId="2" xfId="0" applyFont="1" applyFill="1" applyBorder="1" applyAlignment="1">
      <alignment horizontal="right" wrapText="1"/>
    </xf>
    <xf numFmtId="0" fontId="4" fillId="2" borderId="3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horizontal="right" wrapText="1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" fontId="1" fillId="0" borderId="0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4" fontId="1" fillId="0" borderId="6" xfId="0" applyNumberFormat="1" applyFont="1" applyBorder="1" applyAlignment="1">
      <alignment horizontal="right" vertical="center"/>
    </xf>
    <xf numFmtId="4" fontId="1" fillId="0" borderId="7" xfId="0" applyNumberFormat="1" applyFont="1" applyBorder="1" applyAlignment="1">
      <alignment horizontal="right" vertical="center"/>
    </xf>
    <xf numFmtId="4" fontId="1" fillId="3" borderId="0" xfId="0" applyNumberFormat="1" applyFont="1" applyFill="1" applyBorder="1" applyAlignment="1">
      <alignment vertical="center"/>
    </xf>
    <xf numFmtId="4" fontId="1" fillId="0" borderId="4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4" fontId="1" fillId="0" borderId="8" xfId="0" applyNumberFormat="1" applyFont="1" applyBorder="1" applyAlignment="1">
      <alignment horizontal="right" vertical="center"/>
    </xf>
    <xf numFmtId="4" fontId="1" fillId="0" borderId="9" xfId="0" applyNumberFormat="1" applyFont="1" applyBorder="1" applyAlignment="1">
      <alignment horizontal="right" vertical="center"/>
    </xf>
    <xf numFmtId="0" fontId="6" fillId="4" borderId="1" xfId="0" applyFont="1" applyFill="1" applyBorder="1" applyAlignment="1">
      <alignment vertical="center"/>
    </xf>
    <xf numFmtId="0" fontId="7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4" fontId="6" fillId="4" borderId="10" xfId="0" applyNumberFormat="1" applyFont="1" applyFill="1" applyBorder="1" applyAlignment="1">
      <alignment horizontal="right" vertical="center"/>
    </xf>
    <xf numFmtId="4" fontId="6" fillId="4" borderId="11" xfId="0" applyNumberFormat="1" applyFont="1" applyFill="1" applyBorder="1" applyAlignment="1">
      <alignment horizontal="right" vertical="center"/>
    </xf>
    <xf numFmtId="4" fontId="7" fillId="3" borderId="0" xfId="0" applyNumberFormat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4" fontId="1" fillId="0" borderId="0" xfId="0" applyNumberFormat="1" applyFont="1"/>
    <xf numFmtId="0" fontId="4" fillId="2" borderId="1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7" xfId="0" applyFont="1" applyBorder="1"/>
    <xf numFmtId="164" fontId="3" fillId="0" borderId="13" xfId="0" applyNumberFormat="1" applyFont="1" applyBorder="1"/>
    <xf numFmtId="3" fontId="4" fillId="0" borderId="14" xfId="0" applyNumberFormat="1" applyFont="1" applyBorder="1" applyAlignment="1">
      <alignment horizontal="right"/>
    </xf>
    <xf numFmtId="3" fontId="3" fillId="0" borderId="13" xfId="0" applyNumberFormat="1" applyFont="1" applyBorder="1" applyAlignment="1">
      <alignment horizontal="right"/>
    </xf>
    <xf numFmtId="3" fontId="3" fillId="0" borderId="14" xfId="0" applyNumberFormat="1" applyFont="1" applyBorder="1" applyAlignment="1">
      <alignment horizontal="right"/>
    </xf>
    <xf numFmtId="165" fontId="1" fillId="0" borderId="15" xfId="0" applyNumberFormat="1" applyFont="1" applyBorder="1"/>
    <xf numFmtId="49" fontId="3" fillId="0" borderId="4" xfId="0" applyNumberFormat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Border="1"/>
    <xf numFmtId="164" fontId="3" fillId="0" borderId="5" xfId="0" applyNumberFormat="1" applyFont="1" applyBorder="1"/>
    <xf numFmtId="3" fontId="4" fillId="0" borderId="15" xfId="0" applyNumberFormat="1" applyFont="1" applyBorder="1" applyAlignment="1">
      <alignment horizontal="right"/>
    </xf>
    <xf numFmtId="3" fontId="3" fillId="0" borderId="5" xfId="0" applyNumberFormat="1" applyFont="1" applyBorder="1" applyAlignment="1">
      <alignment horizontal="right"/>
    </xf>
    <xf numFmtId="3" fontId="3" fillId="0" borderId="15" xfId="0" applyNumberFormat="1" applyFont="1" applyBorder="1" applyAlignment="1">
      <alignment horizontal="right"/>
    </xf>
    <xf numFmtId="0" fontId="4" fillId="4" borderId="1" xfId="0" applyFont="1" applyFill="1" applyBorder="1" applyAlignment="1">
      <alignment vertical="center"/>
    </xf>
    <xf numFmtId="49" fontId="4" fillId="4" borderId="2" xfId="0" applyNumberFormat="1" applyFont="1" applyFill="1" applyBorder="1" applyAlignment="1">
      <alignment horizontal="left" vertical="center"/>
    </xf>
    <xf numFmtId="0" fontId="4" fillId="4" borderId="2" xfId="0" applyFont="1" applyFill="1" applyBorder="1" applyAlignment="1">
      <alignment vertical="center"/>
    </xf>
    <xf numFmtId="164" fontId="3" fillId="4" borderId="3" xfId="0" applyNumberFormat="1" applyFont="1" applyFill="1" applyBorder="1"/>
    <xf numFmtId="3" fontId="4" fillId="4" borderId="12" xfId="0" applyNumberFormat="1" applyFont="1" applyFill="1" applyBorder="1" applyAlignment="1">
      <alignment horizontal="right" vertical="center"/>
    </xf>
    <xf numFmtId="165" fontId="4" fillId="4" borderId="12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49" fontId="3" fillId="0" borderId="14" xfId="0" applyNumberFormat="1" applyFont="1" applyBorder="1" applyAlignment="1">
      <alignment horizontal="left"/>
    </xf>
    <xf numFmtId="0" fontId="3" fillId="0" borderId="6" xfId="0" applyFont="1" applyBorder="1" applyAlignment="1">
      <alignment horizontal="left"/>
    </xf>
    <xf numFmtId="49" fontId="3" fillId="0" borderId="15" xfId="0" applyNumberFormat="1" applyFont="1" applyBorder="1" applyAlignment="1">
      <alignment horizontal="left"/>
    </xf>
    <xf numFmtId="0" fontId="3" fillId="0" borderId="4" xfId="0" applyFont="1" applyBorder="1" applyAlignment="1">
      <alignment horizontal="left"/>
    </xf>
    <xf numFmtId="3" fontId="4" fillId="4" borderId="3" xfId="0" applyNumberFormat="1" applyFont="1" applyFill="1" applyBorder="1" applyAlignment="1">
      <alignment horizontal="right" vertical="center"/>
    </xf>
    <xf numFmtId="4" fontId="7" fillId="2" borderId="12" xfId="0" applyNumberFormat="1" applyFont="1" applyFill="1" applyBorder="1" applyAlignment="1">
      <alignment horizontal="center" vertical="center"/>
    </xf>
    <xf numFmtId="165" fontId="3" fillId="0" borderId="14" xfId="0" applyNumberFormat="1" applyFont="1" applyBorder="1"/>
    <xf numFmtId="165" fontId="3" fillId="0" borderId="15" xfId="0" applyNumberFormat="1" applyFont="1" applyBorder="1"/>
    <xf numFmtId="165" fontId="3" fillId="4" borderId="12" xfId="0" applyNumberFormat="1" applyFont="1" applyFill="1" applyBorder="1"/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164" fontId="3" fillId="0" borderId="7" xfId="0" applyNumberFormat="1" applyFont="1" applyBorder="1"/>
    <xf numFmtId="3" fontId="4" fillId="0" borderId="7" xfId="0" applyNumberFormat="1" applyFont="1" applyBorder="1" applyAlignment="1">
      <alignment horizontal="right"/>
    </xf>
    <xf numFmtId="164" fontId="3" fillId="0" borderId="0" xfId="0" applyNumberFormat="1" applyFont="1" applyBorder="1"/>
    <xf numFmtId="3" fontId="4" fillId="0" borderId="0" xfId="0" applyNumberFormat="1" applyFont="1" applyBorder="1" applyAlignment="1">
      <alignment horizontal="right"/>
    </xf>
    <xf numFmtId="164" fontId="3" fillId="4" borderId="2" xfId="0" applyNumberFormat="1" applyFont="1" applyFill="1" applyBorder="1"/>
    <xf numFmtId="3" fontId="4" fillId="4" borderId="2" xfId="0" applyNumberFormat="1" applyFont="1" applyFill="1" applyBorder="1" applyAlignment="1">
      <alignment horizontal="right" vertical="center"/>
    </xf>
    <xf numFmtId="0" fontId="2" fillId="0" borderId="9" xfId="0" applyFont="1" applyBorder="1" applyAlignment="1">
      <alignment horizontal="centerContinuous" vertical="top"/>
    </xf>
    <xf numFmtId="0" fontId="1" fillId="0" borderId="9" xfId="0" applyFont="1" applyBorder="1" applyAlignment="1">
      <alignment horizontal="centerContinuous"/>
    </xf>
    <xf numFmtId="0" fontId="7" fillId="2" borderId="16" xfId="0" applyFont="1" applyFill="1" applyBorder="1" applyAlignment="1">
      <alignment horizontal="left"/>
    </xf>
    <xf numFmtId="0" fontId="3" fillId="2" borderId="17" xfId="0" applyFont="1" applyFill="1" applyBorder="1" applyAlignment="1">
      <alignment horizontal="centerContinuous"/>
    </xf>
    <xf numFmtId="49" fontId="4" fillId="2" borderId="18" xfId="0" applyNumberFormat="1" applyFont="1" applyFill="1" applyBorder="1" applyAlignment="1">
      <alignment horizontal="left"/>
    </xf>
    <xf numFmtId="49" fontId="3" fillId="2" borderId="17" xfId="0" applyNumberFormat="1" applyFont="1" applyFill="1" applyBorder="1" applyAlignment="1">
      <alignment horizontal="centerContinuous"/>
    </xf>
    <xf numFmtId="0" fontId="1" fillId="0" borderId="19" xfId="0" applyFont="1" applyBorder="1"/>
    <xf numFmtId="0" fontId="3" fillId="0" borderId="3" xfId="0" applyFont="1" applyBorder="1"/>
    <xf numFmtId="49" fontId="3" fillId="0" borderId="2" xfId="0" applyNumberFormat="1" applyFont="1" applyBorder="1"/>
    <xf numFmtId="49" fontId="3" fillId="0" borderId="3" xfId="0" applyNumberFormat="1" applyFont="1" applyBorder="1"/>
    <xf numFmtId="0" fontId="3" fillId="0" borderId="12" xfId="0" applyFont="1" applyBorder="1"/>
    <xf numFmtId="0" fontId="3" fillId="0" borderId="20" xfId="0" applyFont="1" applyBorder="1" applyAlignment="1">
      <alignment horizontal="left"/>
    </xf>
    <xf numFmtId="0" fontId="7" fillId="0" borderId="19" xfId="0" applyFont="1" applyBorder="1"/>
    <xf numFmtId="49" fontId="3" fillId="0" borderId="20" xfId="0" applyNumberFormat="1" applyFont="1" applyBorder="1" applyAlignment="1">
      <alignment horizontal="left"/>
    </xf>
    <xf numFmtId="49" fontId="7" fillId="2" borderId="19" xfId="0" applyNumberFormat="1" applyFont="1" applyFill="1" applyBorder="1"/>
    <xf numFmtId="49" fontId="1" fillId="2" borderId="3" xfId="0" applyNumberFormat="1" applyFont="1" applyFill="1" applyBorder="1"/>
    <xf numFmtId="49" fontId="7" fillId="2" borderId="2" xfId="0" applyNumberFormat="1" applyFont="1" applyFill="1" applyBorder="1"/>
    <xf numFmtId="49" fontId="1" fillId="2" borderId="2" xfId="0" applyNumberFormat="1" applyFont="1" applyFill="1" applyBorder="1"/>
    <xf numFmtId="0" fontId="3" fillId="0" borderId="12" xfId="0" applyFont="1" applyFill="1" applyBorder="1"/>
    <xf numFmtId="3" fontId="3" fillId="0" borderId="20" xfId="0" applyNumberFormat="1" applyFont="1" applyBorder="1" applyAlignment="1">
      <alignment horizontal="left"/>
    </xf>
    <xf numFmtId="0" fontId="1" fillId="0" borderId="0" xfId="0" applyFont="1" applyFill="1"/>
    <xf numFmtId="49" fontId="7" fillId="2" borderId="21" xfId="0" applyNumberFormat="1" applyFont="1" applyFill="1" applyBorder="1"/>
    <xf numFmtId="49" fontId="1" fillId="2" borderId="5" xfId="0" applyNumberFormat="1" applyFont="1" applyFill="1" applyBorder="1"/>
    <xf numFmtId="49" fontId="7" fillId="2" borderId="0" xfId="0" applyNumberFormat="1" applyFont="1" applyFill="1" applyBorder="1"/>
    <xf numFmtId="49" fontId="1" fillId="2" borderId="0" xfId="0" applyNumberFormat="1" applyFont="1" applyFill="1" applyBorder="1"/>
    <xf numFmtId="49" fontId="3" fillId="0" borderId="12" xfId="0" applyNumberFormat="1" applyFont="1" applyBorder="1" applyAlignment="1">
      <alignment horizontal="left"/>
    </xf>
    <xf numFmtId="0" fontId="3" fillId="0" borderId="22" xfId="0" applyFont="1" applyBorder="1"/>
    <xf numFmtId="0" fontId="3" fillId="0" borderId="12" xfId="0" applyNumberFormat="1" applyFont="1" applyBorder="1"/>
    <xf numFmtId="0" fontId="3" fillId="0" borderId="23" xfId="0" applyNumberFormat="1" applyFont="1" applyBorder="1" applyAlignment="1">
      <alignment horizontal="left"/>
    </xf>
    <xf numFmtId="0" fontId="1" fillId="0" borderId="0" xfId="0" applyNumberFormat="1" applyFont="1" applyBorder="1"/>
    <xf numFmtId="0" fontId="1" fillId="0" borderId="0" xfId="0" applyNumberFormat="1" applyFont="1"/>
    <xf numFmtId="0" fontId="3" fillId="0" borderId="23" xfId="0" applyFont="1" applyBorder="1" applyAlignment="1">
      <alignment horizontal="left"/>
    </xf>
    <xf numFmtId="0" fontId="1" fillId="0" borderId="0" xfId="0" applyFont="1" applyBorder="1"/>
    <xf numFmtId="0" fontId="3" fillId="0" borderId="12" xfId="0" applyFont="1" applyFill="1" applyBorder="1" applyAlignment="1"/>
    <xf numFmtId="0" fontId="3" fillId="0" borderId="23" xfId="0" applyFont="1" applyFill="1" applyBorder="1" applyAlignment="1"/>
    <xf numFmtId="0" fontId="1" fillId="0" borderId="0" xfId="0" applyFont="1" applyFill="1" applyBorder="1" applyAlignment="1"/>
    <xf numFmtId="0" fontId="3" fillId="0" borderId="12" xfId="0" applyFont="1" applyBorder="1" applyAlignment="1"/>
    <xf numFmtId="0" fontId="3" fillId="0" borderId="23" xfId="0" applyFont="1" applyBorder="1" applyAlignment="1"/>
    <xf numFmtId="3" fontId="1" fillId="0" borderId="0" xfId="0" applyNumberFormat="1" applyFont="1"/>
    <xf numFmtId="0" fontId="3" fillId="0" borderId="19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2" fillId="0" borderId="26" xfId="0" applyFont="1" applyBorder="1" applyAlignment="1">
      <alignment horizontal="centerContinuous" vertical="center"/>
    </xf>
    <xf numFmtId="0" fontId="6" fillId="0" borderId="27" xfId="0" applyFont="1" applyBorder="1" applyAlignment="1">
      <alignment horizontal="centerContinuous" vertical="center"/>
    </xf>
    <xf numFmtId="0" fontId="1" fillId="0" borderId="27" xfId="0" applyFont="1" applyBorder="1" applyAlignment="1">
      <alignment horizontal="centerContinuous" vertical="center"/>
    </xf>
    <xf numFmtId="0" fontId="1" fillId="0" borderId="28" xfId="0" applyFont="1" applyBorder="1" applyAlignment="1">
      <alignment horizontal="centerContinuous" vertical="center"/>
    </xf>
    <xf numFmtId="0" fontId="7" fillId="2" borderId="10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2" borderId="29" xfId="0" applyFont="1" applyFill="1" applyBorder="1" applyAlignment="1">
      <alignment horizontal="centerContinuous"/>
    </xf>
    <xf numFmtId="0" fontId="7" fillId="2" borderId="11" xfId="0" applyFont="1" applyFill="1" applyBorder="1" applyAlignment="1">
      <alignment horizontal="centerContinuous"/>
    </xf>
    <xf numFmtId="0" fontId="1" fillId="2" borderId="11" xfId="0" applyFont="1" applyFill="1" applyBorder="1" applyAlignment="1">
      <alignment horizontal="centerContinuous"/>
    </xf>
    <xf numFmtId="0" fontId="1" fillId="0" borderId="30" xfId="0" applyFont="1" applyBorder="1"/>
    <xf numFmtId="0" fontId="1" fillId="0" borderId="31" xfId="0" applyFont="1" applyBorder="1"/>
    <xf numFmtId="3" fontId="1" fillId="0" borderId="32" xfId="0" applyNumberFormat="1" applyFont="1" applyBorder="1"/>
    <xf numFmtId="0" fontId="1" fillId="0" borderId="16" xfId="0" applyFont="1" applyBorder="1"/>
    <xf numFmtId="3" fontId="1" fillId="0" borderId="18" xfId="0" applyNumberFormat="1" applyFont="1" applyBorder="1"/>
    <xf numFmtId="0" fontId="1" fillId="0" borderId="17" xfId="0" applyFont="1" applyBorder="1"/>
    <xf numFmtId="3" fontId="1" fillId="0" borderId="2" xfId="0" applyNumberFormat="1" applyFont="1" applyBorder="1"/>
    <xf numFmtId="0" fontId="1" fillId="0" borderId="3" xfId="0" applyFont="1" applyBorder="1"/>
    <xf numFmtId="0" fontId="1" fillId="0" borderId="33" xfId="0" applyFont="1" applyBorder="1"/>
    <xf numFmtId="0" fontId="1" fillId="0" borderId="31" xfId="0" applyFont="1" applyBorder="1" applyAlignment="1">
      <alignment shrinkToFit="1"/>
    </xf>
    <xf numFmtId="0" fontId="1" fillId="0" borderId="34" xfId="0" applyFont="1" applyBorder="1"/>
    <xf numFmtId="0" fontId="1" fillId="0" borderId="21" xfId="0" applyFont="1" applyBorder="1"/>
    <xf numFmtId="3" fontId="1" fillId="0" borderId="35" xfId="0" applyNumberFormat="1" applyFont="1" applyBorder="1"/>
    <xf numFmtId="0" fontId="1" fillId="0" borderId="36" xfId="0" applyFont="1" applyBorder="1"/>
    <xf numFmtId="3" fontId="1" fillId="0" borderId="37" xfId="0" applyNumberFormat="1" applyFont="1" applyBorder="1"/>
    <xf numFmtId="0" fontId="1" fillId="0" borderId="38" xfId="0" applyFont="1" applyBorder="1"/>
    <xf numFmtId="0" fontId="7" fillId="2" borderId="16" xfId="0" applyFont="1" applyFill="1" applyBorder="1"/>
    <xf numFmtId="0" fontId="7" fillId="2" borderId="18" xfId="0" applyFont="1" applyFill="1" applyBorder="1"/>
    <xf numFmtId="0" fontId="7" fillId="2" borderId="17" xfId="0" applyFont="1" applyFill="1" applyBorder="1"/>
    <xf numFmtId="0" fontId="7" fillId="2" borderId="39" xfId="0" applyFont="1" applyFill="1" applyBorder="1"/>
    <xf numFmtId="0" fontId="7" fillId="2" borderId="40" xfId="0" applyFont="1" applyFill="1" applyBorder="1"/>
    <xf numFmtId="0" fontId="1" fillId="0" borderId="5" xfId="0" applyFont="1" applyBorder="1"/>
    <xf numFmtId="0" fontId="1" fillId="0" borderId="4" xfId="0" applyFont="1" applyBorder="1"/>
    <xf numFmtId="0" fontId="1" fillId="0" borderId="41" xfId="0" applyFont="1" applyBorder="1"/>
    <xf numFmtId="0" fontId="1" fillId="0" borderId="0" xfId="0" applyFont="1" applyBorder="1" applyAlignment="1">
      <alignment horizontal="right"/>
    </xf>
    <xf numFmtId="166" fontId="1" fillId="0" borderId="0" xfId="0" applyNumberFormat="1" applyFont="1" applyBorder="1"/>
    <xf numFmtId="0" fontId="1" fillId="0" borderId="0" xfId="0" applyFont="1" applyFill="1" applyBorder="1"/>
    <xf numFmtId="0" fontId="1" fillId="0" borderId="42" xfId="0" applyFont="1" applyBorder="1"/>
    <xf numFmtId="0" fontId="1" fillId="0" borderId="43" xfId="0" applyFont="1" applyBorder="1"/>
    <xf numFmtId="0" fontId="1" fillId="0" borderId="44" xfId="0" applyFont="1" applyBorder="1"/>
    <xf numFmtId="0" fontId="1" fillId="0" borderId="7" xfId="0" applyFont="1" applyBorder="1"/>
    <xf numFmtId="165" fontId="1" fillId="0" borderId="13" xfId="0" applyNumberFormat="1" applyFont="1" applyBorder="1" applyAlignment="1">
      <alignment horizontal="right"/>
    </xf>
    <xf numFmtId="0" fontId="1" fillId="0" borderId="2" xfId="0" applyFont="1" applyBorder="1"/>
    <xf numFmtId="165" fontId="1" fillId="0" borderId="3" xfId="0" applyNumberFormat="1" applyFont="1" applyBorder="1" applyAlignment="1">
      <alignment horizontal="right"/>
    </xf>
    <xf numFmtId="0" fontId="6" fillId="2" borderId="36" xfId="0" applyFont="1" applyFill="1" applyBorder="1"/>
    <xf numFmtId="0" fontId="6" fillId="2" borderId="37" xfId="0" applyFont="1" applyFill="1" applyBorder="1"/>
    <xf numFmtId="0" fontId="6" fillId="2" borderId="38" xfId="0" applyFont="1" applyFill="1" applyBorder="1"/>
    <xf numFmtId="0" fontId="6" fillId="0" borderId="0" xfId="0" applyFont="1"/>
    <xf numFmtId="49" fontId="7" fillId="0" borderId="45" xfId="1" applyNumberFormat="1" applyFont="1" applyBorder="1"/>
    <xf numFmtId="49" fontId="1" fillId="0" borderId="45" xfId="1" applyNumberFormat="1" applyFont="1" applyBorder="1"/>
    <xf numFmtId="49" fontId="1" fillId="0" borderId="45" xfId="1" applyNumberFormat="1" applyFont="1" applyBorder="1" applyAlignment="1">
      <alignment horizontal="right"/>
    </xf>
    <xf numFmtId="0" fontId="1" fillId="0" borderId="46" xfId="1" applyFont="1" applyBorder="1"/>
    <xf numFmtId="49" fontId="1" fillId="0" borderId="45" xfId="0" applyNumberFormat="1" applyFont="1" applyBorder="1" applyAlignment="1">
      <alignment horizontal="left"/>
    </xf>
    <xf numFmtId="0" fontId="1" fillId="0" borderId="47" xfId="0" applyNumberFormat="1" applyFont="1" applyBorder="1"/>
    <xf numFmtId="49" fontId="7" fillId="0" borderId="48" xfId="1" applyNumberFormat="1" applyFont="1" applyBorder="1"/>
    <xf numFmtId="49" fontId="1" fillId="0" borderId="48" xfId="1" applyNumberFormat="1" applyFont="1" applyBorder="1"/>
    <xf numFmtId="49" fontId="1" fillId="0" borderId="48" xfId="1" applyNumberFormat="1" applyFont="1" applyBorder="1" applyAlignment="1">
      <alignment horizontal="right"/>
    </xf>
    <xf numFmtId="49" fontId="2" fillId="0" borderId="0" xfId="0" applyNumberFormat="1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0" applyFont="1" applyBorder="1" applyAlignment="1">
      <alignment horizontal="centerContinuous"/>
    </xf>
    <xf numFmtId="49" fontId="7" fillId="2" borderId="10" xfId="0" applyNumberFormat="1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49" xfId="0" applyFont="1" applyFill="1" applyBorder="1" applyAlignment="1">
      <alignment horizontal="center"/>
    </xf>
    <xf numFmtId="0" fontId="7" fillId="2" borderId="50" xfId="0" applyFont="1" applyFill="1" applyBorder="1" applyAlignment="1">
      <alignment horizontal="center"/>
    </xf>
    <xf numFmtId="0" fontId="7" fillId="2" borderId="51" xfId="0" applyFont="1" applyFill="1" applyBorder="1" applyAlignment="1">
      <alignment horizontal="center"/>
    </xf>
    <xf numFmtId="3" fontId="1" fillId="0" borderId="41" xfId="0" applyNumberFormat="1" applyFont="1" applyBorder="1"/>
    <xf numFmtId="0" fontId="7" fillId="2" borderId="10" xfId="0" applyFont="1" applyFill="1" applyBorder="1"/>
    <xf numFmtId="0" fontId="7" fillId="2" borderId="11" xfId="0" applyFont="1" applyFill="1" applyBorder="1"/>
    <xf numFmtId="3" fontId="7" fillId="2" borderId="29" xfId="0" applyNumberFormat="1" applyFont="1" applyFill="1" applyBorder="1"/>
    <xf numFmtId="3" fontId="7" fillId="2" borderId="49" xfId="0" applyNumberFormat="1" applyFont="1" applyFill="1" applyBorder="1"/>
    <xf numFmtId="3" fontId="7" fillId="2" borderId="50" xfId="0" applyNumberFormat="1" applyFont="1" applyFill="1" applyBorder="1"/>
    <xf numFmtId="3" fontId="7" fillId="2" borderId="51" xfId="0" applyNumberFormat="1" applyFont="1" applyFill="1" applyBorder="1"/>
    <xf numFmtId="3" fontId="2" fillId="0" borderId="0" xfId="0" applyNumberFormat="1" applyFont="1" applyAlignment="1">
      <alignment horizontal="centerContinuous"/>
    </xf>
    <xf numFmtId="0" fontId="1" fillId="2" borderId="40" xfId="0" applyFont="1" applyFill="1" applyBorder="1"/>
    <xf numFmtId="0" fontId="7" fillId="2" borderId="52" xfId="0" applyFont="1" applyFill="1" applyBorder="1" applyAlignment="1">
      <alignment horizontal="right"/>
    </xf>
    <xf numFmtId="0" fontId="7" fillId="2" borderId="18" xfId="0" applyFont="1" applyFill="1" applyBorder="1" applyAlignment="1">
      <alignment horizontal="right"/>
    </xf>
    <xf numFmtId="0" fontId="7" fillId="2" borderId="17" xfId="0" applyFont="1" applyFill="1" applyBorder="1" applyAlignment="1">
      <alignment horizontal="center"/>
    </xf>
    <xf numFmtId="4" fontId="4" fillId="2" borderId="18" xfId="0" applyNumberFormat="1" applyFont="1" applyFill="1" applyBorder="1" applyAlignment="1">
      <alignment horizontal="right"/>
    </xf>
    <xf numFmtId="4" fontId="4" fillId="2" borderId="40" xfId="0" applyNumberFormat="1" applyFont="1" applyFill="1" applyBorder="1" applyAlignment="1">
      <alignment horizontal="right"/>
    </xf>
    <xf numFmtId="0" fontId="1" fillId="0" borderId="25" xfId="0" applyFont="1" applyBorder="1"/>
    <xf numFmtId="3" fontId="1" fillId="0" borderId="33" xfId="0" applyNumberFormat="1" applyFont="1" applyBorder="1" applyAlignment="1">
      <alignment horizontal="right"/>
    </xf>
    <xf numFmtId="165" fontId="1" fillId="0" borderId="12" xfId="0" applyNumberFormat="1" applyFont="1" applyBorder="1" applyAlignment="1">
      <alignment horizontal="right"/>
    </xf>
    <xf numFmtId="3" fontId="1" fillId="0" borderId="42" xfId="0" applyNumberFormat="1" applyFont="1" applyBorder="1" applyAlignment="1">
      <alignment horizontal="right"/>
    </xf>
    <xf numFmtId="4" fontId="1" fillId="0" borderId="31" xfId="0" applyNumberFormat="1" applyFont="1" applyBorder="1" applyAlignment="1">
      <alignment horizontal="right"/>
    </xf>
    <xf numFmtId="3" fontId="1" fillId="0" borderId="25" xfId="0" applyNumberFormat="1" applyFont="1" applyBorder="1" applyAlignment="1">
      <alignment horizontal="right"/>
    </xf>
    <xf numFmtId="0" fontId="1" fillId="2" borderId="36" xfId="0" applyFont="1" applyFill="1" applyBorder="1"/>
    <xf numFmtId="0" fontId="7" fillId="2" borderId="37" xfId="0" applyFont="1" applyFill="1" applyBorder="1"/>
    <xf numFmtId="0" fontId="1" fillId="2" borderId="37" xfId="0" applyFont="1" applyFill="1" applyBorder="1"/>
    <xf numFmtId="4" fontId="1" fillId="2" borderId="53" xfId="0" applyNumberFormat="1" applyFont="1" applyFill="1" applyBorder="1"/>
    <xf numFmtId="4" fontId="1" fillId="2" borderId="36" xfId="0" applyNumberFormat="1" applyFont="1" applyFill="1" applyBorder="1"/>
    <xf numFmtId="4" fontId="1" fillId="2" borderId="37" xfId="0" applyNumberFormat="1" applyFont="1" applyFill="1" applyBorder="1"/>
    <xf numFmtId="3" fontId="3" fillId="0" borderId="0" xfId="0" applyNumberFormat="1" applyFont="1"/>
    <xf numFmtId="4" fontId="3" fillId="0" borderId="0" xfId="0" applyNumberFormat="1" applyFont="1"/>
    <xf numFmtId="0" fontId="1" fillId="0" borderId="0" xfId="1" applyFont="1"/>
    <xf numFmtId="0" fontId="11" fillId="0" borderId="0" xfId="1" applyFont="1" applyAlignment="1">
      <alignment horizontal="centerContinuous"/>
    </xf>
    <xf numFmtId="0" fontId="12" fillId="0" borderId="0" xfId="1" applyFont="1" applyAlignment="1">
      <alignment horizontal="centerContinuous"/>
    </xf>
    <xf numFmtId="0" fontId="12" fillId="0" borderId="0" xfId="1" applyFont="1" applyAlignment="1">
      <alignment horizontal="right"/>
    </xf>
    <xf numFmtId="0" fontId="1" fillId="0" borderId="45" xfId="1" applyFont="1" applyBorder="1"/>
    <xf numFmtId="0" fontId="3" fillId="0" borderId="46" xfId="1" applyFont="1" applyBorder="1" applyAlignment="1">
      <alignment horizontal="right"/>
    </xf>
    <xf numFmtId="49" fontId="1" fillId="0" borderId="45" xfId="1" applyNumberFormat="1" applyFont="1" applyBorder="1" applyAlignment="1">
      <alignment horizontal="left"/>
    </xf>
    <xf numFmtId="0" fontId="1" fillId="0" borderId="47" xfId="1" applyFont="1" applyBorder="1"/>
    <xf numFmtId="0" fontId="1" fillId="0" borderId="48" xfId="1" applyFont="1" applyBorder="1"/>
    <xf numFmtId="0" fontId="3" fillId="0" borderId="0" xfId="1" applyFont="1"/>
    <xf numFmtId="0" fontId="1" fillId="0" borderId="0" xfId="1" applyFont="1" applyAlignment="1">
      <alignment horizontal="right"/>
    </xf>
    <xf numFmtId="0" fontId="1" fillId="0" borderId="0" xfId="1" applyFont="1" applyAlignment="1"/>
    <xf numFmtId="49" fontId="3" fillId="2" borderId="12" xfId="1" applyNumberFormat="1" applyFont="1" applyFill="1" applyBorder="1"/>
    <xf numFmtId="0" fontId="3" fillId="2" borderId="3" xfId="1" applyFont="1" applyFill="1" applyBorder="1" applyAlignment="1">
      <alignment horizontal="center"/>
    </xf>
    <xf numFmtId="0" fontId="3" fillId="2" borderId="3" xfId="1" applyNumberFormat="1" applyFont="1" applyFill="1" applyBorder="1" applyAlignment="1">
      <alignment horizontal="center"/>
    </xf>
    <xf numFmtId="0" fontId="3" fillId="2" borderId="12" xfId="1" applyFont="1" applyFill="1" applyBorder="1" applyAlignment="1">
      <alignment horizontal="center" wrapText="1"/>
    </xf>
    <xf numFmtId="0" fontId="7" fillId="0" borderId="15" xfId="1" applyFont="1" applyBorder="1" applyAlignment="1">
      <alignment horizontal="center"/>
    </xf>
    <xf numFmtId="49" fontId="7" fillId="0" borderId="15" xfId="1" applyNumberFormat="1" applyFont="1" applyBorder="1" applyAlignment="1">
      <alignment horizontal="left"/>
    </xf>
    <xf numFmtId="0" fontId="7" fillId="0" borderId="1" xfId="1" applyFont="1" applyBorder="1"/>
    <xf numFmtId="0" fontId="1" fillId="0" borderId="2" xfId="1" applyFont="1" applyBorder="1" applyAlignment="1">
      <alignment horizontal="center"/>
    </xf>
    <xf numFmtId="0" fontId="1" fillId="0" borderId="2" xfId="1" applyNumberFormat="1" applyFont="1" applyBorder="1" applyAlignment="1">
      <alignment horizontal="right"/>
    </xf>
    <xf numFmtId="0" fontId="1" fillId="0" borderId="6" xfId="1" applyNumberFormat="1" applyFont="1" applyFill="1" applyBorder="1"/>
    <xf numFmtId="0" fontId="1" fillId="0" borderId="13" xfId="1" applyNumberFormat="1" applyFont="1" applyFill="1" applyBorder="1"/>
    <xf numFmtId="0" fontId="1" fillId="0" borderId="6" xfId="1" applyFont="1" applyFill="1" applyBorder="1"/>
    <xf numFmtId="0" fontId="1" fillId="0" borderId="13" xfId="1" applyFont="1" applyFill="1" applyBorder="1"/>
    <xf numFmtId="0" fontId="13" fillId="0" borderId="0" xfId="1" applyFont="1"/>
    <xf numFmtId="0" fontId="8" fillId="0" borderId="14" xfId="1" applyFont="1" applyBorder="1" applyAlignment="1">
      <alignment horizontal="center" vertical="top"/>
    </xf>
    <xf numFmtId="49" fontId="8" fillId="0" borderId="14" xfId="1" applyNumberFormat="1" applyFont="1" applyBorder="1" applyAlignment="1">
      <alignment horizontal="left" vertical="top"/>
    </xf>
    <xf numFmtId="0" fontId="8" fillId="0" borderId="14" xfId="1" applyFont="1" applyBorder="1" applyAlignment="1">
      <alignment vertical="top" wrapText="1"/>
    </xf>
    <xf numFmtId="49" fontId="8" fillId="0" borderId="14" xfId="1" applyNumberFormat="1" applyFont="1" applyBorder="1" applyAlignment="1">
      <alignment horizontal="center" shrinkToFit="1"/>
    </xf>
    <xf numFmtId="4" fontId="8" fillId="0" borderId="14" xfId="1" applyNumberFormat="1" applyFont="1" applyBorder="1" applyAlignment="1">
      <alignment horizontal="right"/>
    </xf>
    <xf numFmtId="168" fontId="8" fillId="0" borderId="14" xfId="1" applyNumberFormat="1" applyFont="1" applyBorder="1"/>
    <xf numFmtId="4" fontId="8" fillId="0" borderId="13" xfId="1" applyNumberFormat="1" applyFont="1" applyBorder="1"/>
    <xf numFmtId="0" fontId="3" fillId="0" borderId="15" xfId="1" applyFont="1" applyBorder="1" applyAlignment="1">
      <alignment horizontal="center"/>
    </xf>
    <xf numFmtId="4" fontId="1" fillId="0" borderId="5" xfId="1" applyNumberFormat="1" applyFont="1" applyBorder="1"/>
    <xf numFmtId="0" fontId="14" fillId="0" borderId="0" xfId="1" applyFont="1" applyAlignment="1">
      <alignment wrapText="1"/>
    </xf>
    <xf numFmtId="49" fontId="3" fillId="0" borderId="15" xfId="1" applyNumberFormat="1" applyFont="1" applyBorder="1" applyAlignment="1">
      <alignment horizontal="right"/>
    </xf>
    <xf numFmtId="4" fontId="15" fillId="5" borderId="54" xfId="1" applyNumberFormat="1" applyFont="1" applyFill="1" applyBorder="1" applyAlignment="1">
      <alignment horizontal="right" wrapText="1"/>
    </xf>
    <xf numFmtId="0" fontId="1" fillId="0" borderId="4" xfId="1" applyFont="1" applyBorder="1"/>
    <xf numFmtId="0" fontId="1" fillId="0" borderId="0" xfId="1" applyFont="1" applyBorder="1"/>
    <xf numFmtId="0" fontId="1" fillId="2" borderId="12" xfId="1" applyFont="1" applyFill="1" applyBorder="1" applyAlignment="1">
      <alignment horizontal="center"/>
    </xf>
    <xf numFmtId="49" fontId="17" fillId="2" borderId="12" xfId="1" applyNumberFormat="1" applyFont="1" applyFill="1" applyBorder="1" applyAlignment="1">
      <alignment horizontal="left"/>
    </xf>
    <xf numFmtId="0" fontId="17" fillId="2" borderId="1" xfId="1" applyFont="1" applyFill="1" applyBorder="1"/>
    <xf numFmtId="0" fontId="1" fillId="2" borderId="2" xfId="1" applyFont="1" applyFill="1" applyBorder="1" applyAlignment="1">
      <alignment horizontal="center"/>
    </xf>
    <xf numFmtId="4" fontId="1" fillId="2" borderId="2" xfId="1" applyNumberFormat="1" applyFont="1" applyFill="1" applyBorder="1" applyAlignment="1">
      <alignment horizontal="right"/>
    </xf>
    <xf numFmtId="0" fontId="1" fillId="2" borderId="2" xfId="1" applyFont="1" applyFill="1" applyBorder="1"/>
    <xf numFmtId="4" fontId="7" fillId="2" borderId="3" xfId="1" applyNumberFormat="1" applyFont="1" applyFill="1" applyBorder="1"/>
    <xf numFmtId="3" fontId="1" fillId="0" borderId="0" xfId="1" applyNumberFormat="1" applyFont="1"/>
    <xf numFmtId="0" fontId="18" fillId="0" borderId="0" xfId="1" applyFont="1" applyAlignment="1"/>
    <xf numFmtId="0" fontId="19" fillId="0" borderId="0" xfId="1" applyFont="1" applyBorder="1"/>
    <xf numFmtId="3" fontId="19" fillId="0" borderId="0" xfId="1" applyNumberFormat="1" applyFont="1" applyBorder="1" applyAlignment="1">
      <alignment horizontal="right"/>
    </xf>
    <xf numFmtId="4" fontId="19" fillId="0" borderId="0" xfId="1" applyNumberFormat="1" applyFont="1" applyBorder="1"/>
    <xf numFmtId="0" fontId="18" fillId="0" borderId="0" xfId="1" applyFont="1" applyBorder="1" applyAlignment="1"/>
    <xf numFmtId="0" fontId="1" fillId="0" borderId="0" xfId="1" applyFont="1" applyBorder="1" applyAlignment="1">
      <alignment horizontal="right"/>
    </xf>
    <xf numFmtId="49" fontId="3" fillId="0" borderId="21" xfId="0" applyNumberFormat="1" applyFont="1" applyBorder="1"/>
    <xf numFmtId="3" fontId="1" fillId="0" borderId="5" xfId="0" applyNumberFormat="1" applyFont="1" applyBorder="1"/>
    <xf numFmtId="3" fontId="1" fillId="0" borderId="15" xfId="0" applyNumberFormat="1" applyFont="1" applyBorder="1"/>
    <xf numFmtId="3" fontId="1" fillId="0" borderId="55" xfId="0" applyNumberFormat="1" applyFont="1" applyBorder="1"/>
    <xf numFmtId="167" fontId="1" fillId="0" borderId="23" xfId="0" applyNumberFormat="1" applyFont="1" applyBorder="1" applyAlignment="1"/>
    <xf numFmtId="0" fontId="3" fillId="0" borderId="56" xfId="0" applyFont="1" applyBorder="1"/>
    <xf numFmtId="49" fontId="3" fillId="0" borderId="57" xfId="0" applyNumberFormat="1" applyFont="1" applyBorder="1" applyAlignment="1">
      <alignment horizontal="left"/>
    </xf>
    <xf numFmtId="0" fontId="1" fillId="0" borderId="6" xfId="0" applyFont="1" applyBorder="1"/>
    <xf numFmtId="0" fontId="1" fillId="0" borderId="1" xfId="0" applyFont="1" applyBorder="1"/>
    <xf numFmtId="167" fontId="1" fillId="0" borderId="41" xfId="0" applyNumberFormat="1" applyFont="1" applyBorder="1" applyAlignment="1"/>
    <xf numFmtId="167" fontId="1" fillId="0" borderId="25" xfId="0" applyNumberFormat="1" applyFont="1" applyBorder="1" applyAlignment="1"/>
    <xf numFmtId="0" fontId="1" fillId="0" borderId="3" xfId="1" applyNumberFormat="1" applyFont="1" applyBorder="1" applyProtection="1">
      <protection locked="0"/>
    </xf>
    <xf numFmtId="49" fontId="3" fillId="2" borderId="12" xfId="1" applyNumberFormat="1" applyFont="1" applyFill="1" applyBorder="1" applyProtection="1"/>
    <xf numFmtId="0" fontId="3" fillId="2" borderId="3" xfId="1" applyFont="1" applyFill="1" applyBorder="1" applyAlignment="1" applyProtection="1">
      <alignment horizontal="center"/>
    </xf>
    <xf numFmtId="0" fontId="3" fillId="2" borderId="3" xfId="1" applyNumberFormat="1" applyFont="1" applyFill="1" applyBorder="1" applyAlignment="1" applyProtection="1">
      <alignment horizontal="center"/>
    </xf>
    <xf numFmtId="0" fontId="7" fillId="0" borderId="15" xfId="1" applyFont="1" applyBorder="1" applyAlignment="1" applyProtection="1">
      <alignment horizontal="center"/>
    </xf>
    <xf numFmtId="49" fontId="7" fillId="0" borderId="15" xfId="1" applyNumberFormat="1" applyFont="1" applyBorder="1" applyAlignment="1" applyProtection="1">
      <alignment horizontal="left"/>
    </xf>
    <xf numFmtId="0" fontId="7" fillId="0" borderId="1" xfId="1" applyFont="1" applyBorder="1" applyProtection="1"/>
    <xf numFmtId="0" fontId="1" fillId="0" borderId="2" xfId="1" applyFont="1" applyBorder="1" applyAlignment="1" applyProtection="1">
      <alignment horizontal="center"/>
    </xf>
    <xf numFmtId="0" fontId="1" fillId="0" borderId="2" xfId="1" applyNumberFormat="1" applyFont="1" applyBorder="1" applyAlignment="1" applyProtection="1">
      <alignment horizontal="right"/>
    </xf>
    <xf numFmtId="0" fontId="8" fillId="0" borderId="14" xfId="1" applyFont="1" applyBorder="1" applyAlignment="1" applyProtection="1">
      <alignment horizontal="center" vertical="top"/>
    </xf>
    <xf numFmtId="49" fontId="8" fillId="0" borderId="14" xfId="1" applyNumberFormat="1" applyFont="1" applyBorder="1" applyAlignment="1" applyProtection="1">
      <alignment horizontal="left" vertical="top"/>
    </xf>
    <xf numFmtId="0" fontId="8" fillId="0" borderId="14" xfId="1" applyFont="1" applyBorder="1" applyAlignment="1" applyProtection="1">
      <alignment vertical="top" wrapText="1"/>
    </xf>
    <xf numFmtId="49" fontId="8" fillId="0" borderId="14" xfId="1" applyNumberFormat="1" applyFont="1" applyBorder="1" applyAlignment="1" applyProtection="1">
      <alignment horizontal="center" shrinkToFit="1"/>
    </xf>
    <xf numFmtId="4" fontId="8" fillId="0" borderId="14" xfId="1" applyNumberFormat="1" applyFont="1" applyBorder="1" applyAlignment="1" applyProtection="1">
      <alignment horizontal="right"/>
    </xf>
    <xf numFmtId="0" fontId="1" fillId="2" borderId="12" xfId="1" applyFont="1" applyFill="1" applyBorder="1" applyAlignment="1" applyProtection="1">
      <alignment horizontal="center"/>
    </xf>
    <xf numFmtId="49" fontId="17" fillId="2" borderId="12" xfId="1" applyNumberFormat="1" applyFont="1" applyFill="1" applyBorder="1" applyAlignment="1" applyProtection="1">
      <alignment horizontal="left"/>
    </xf>
    <xf numFmtId="0" fontId="17" fillId="2" borderId="1" xfId="1" applyFont="1" applyFill="1" applyBorder="1" applyProtection="1"/>
    <xf numFmtId="0" fontId="1" fillId="2" borderId="2" xfId="1" applyFont="1" applyFill="1" applyBorder="1" applyAlignment="1" applyProtection="1">
      <alignment horizontal="center"/>
    </xf>
    <xf numFmtId="4" fontId="1" fillId="2" borderId="2" xfId="1" applyNumberFormat="1" applyFont="1" applyFill="1" applyBorder="1" applyAlignment="1" applyProtection="1">
      <alignment horizontal="right"/>
    </xf>
    <xf numFmtId="0" fontId="3" fillId="0" borderId="15" xfId="1" applyFont="1" applyBorder="1" applyAlignment="1" applyProtection="1">
      <alignment horizontal="center"/>
    </xf>
    <xf numFmtId="49" fontId="3" fillId="0" borderId="15" xfId="1" applyNumberFormat="1" applyFont="1" applyBorder="1" applyAlignment="1" applyProtection="1">
      <alignment horizontal="right"/>
    </xf>
    <xf numFmtId="4" fontId="15" fillId="5" borderId="54" xfId="1" applyNumberFormat="1" applyFont="1" applyFill="1" applyBorder="1" applyAlignment="1" applyProtection="1">
      <alignment horizontal="right" wrapText="1"/>
    </xf>
    <xf numFmtId="0" fontId="3" fillId="2" borderId="3" xfId="1" applyFont="1" applyFill="1" applyBorder="1" applyAlignment="1" applyProtection="1">
      <alignment horizontal="center"/>
      <protection locked="0"/>
    </xf>
    <xf numFmtId="0" fontId="3" fillId="2" borderId="12" xfId="1" applyFont="1" applyFill="1" applyBorder="1" applyAlignment="1" applyProtection="1">
      <alignment horizontal="center"/>
      <protection locked="0"/>
    </xf>
    <xf numFmtId="0" fontId="1" fillId="0" borderId="2" xfId="1" applyNumberFormat="1" applyFont="1" applyBorder="1" applyAlignment="1" applyProtection="1">
      <alignment horizontal="right"/>
      <protection locked="0"/>
    </xf>
    <xf numFmtId="4" fontId="8" fillId="0" borderId="14" xfId="1" applyNumberFormat="1" applyFont="1" applyBorder="1" applyAlignment="1" applyProtection="1">
      <alignment horizontal="right"/>
      <protection locked="0"/>
    </xf>
    <xf numFmtId="4" fontId="8" fillId="0" borderId="14" xfId="1" applyNumberFormat="1" applyFont="1" applyBorder="1" applyProtection="1">
      <protection locked="0"/>
    </xf>
    <xf numFmtId="4" fontId="1" fillId="2" borderId="3" xfId="1" applyNumberFormat="1" applyFont="1" applyFill="1" applyBorder="1" applyAlignment="1" applyProtection="1">
      <alignment horizontal="right"/>
      <protection locked="0"/>
    </xf>
    <xf numFmtId="4" fontId="7" fillId="2" borderId="12" xfId="1" applyNumberFormat="1" applyFont="1" applyFill="1" applyBorder="1" applyProtection="1">
      <protection locked="0"/>
    </xf>
    <xf numFmtId="0" fontId="15" fillId="5" borderId="4" xfId="1" applyFont="1" applyFill="1" applyBorder="1" applyAlignment="1" applyProtection="1">
      <alignment horizontal="left" wrapText="1"/>
      <protection locked="0"/>
    </xf>
    <xf numFmtId="0" fontId="15" fillId="0" borderId="5" xfId="0" applyFont="1" applyBorder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0" fontId="7" fillId="0" borderId="0" xfId="0" applyFont="1" applyAlignment="1" applyProtection="1">
      <alignment horizontal="right"/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vertical="justify"/>
      <protection locked="0"/>
    </xf>
    <xf numFmtId="4" fontId="1" fillId="0" borderId="7" xfId="0" applyNumberFormat="1" applyFont="1" applyBorder="1" applyAlignment="1">
      <alignment horizontal="right" vertical="center"/>
    </xf>
    <xf numFmtId="4" fontId="1" fillId="0" borderId="13" xfId="0" applyNumberFormat="1" applyFont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" fontId="1" fillId="0" borderId="9" xfId="0" applyNumberFormat="1" applyFont="1" applyBorder="1" applyAlignment="1">
      <alignment horizontal="right" vertical="center"/>
    </xf>
    <xf numFmtId="4" fontId="1" fillId="0" borderId="58" xfId="0" applyNumberFormat="1" applyFont="1" applyBorder="1" applyAlignment="1">
      <alignment horizontal="right" vertical="center"/>
    </xf>
    <xf numFmtId="3" fontId="6" fillId="6" borderId="11" xfId="0" applyNumberFormat="1" applyFont="1" applyFill="1" applyBorder="1" applyAlignment="1">
      <alignment horizontal="right" vertical="center"/>
    </xf>
    <xf numFmtId="3" fontId="6" fillId="6" borderId="49" xfId="0" applyNumberFormat="1" applyFont="1" applyFill="1" applyBorder="1" applyAlignment="1">
      <alignment horizontal="right" vertical="center"/>
    </xf>
    <xf numFmtId="167" fontId="6" fillId="2" borderId="8" xfId="0" applyNumberFormat="1" applyFont="1" applyFill="1" applyBorder="1" applyAlignment="1">
      <alignment horizontal="right" indent="2"/>
    </xf>
    <xf numFmtId="167" fontId="6" fillId="2" borderId="53" xfId="0" applyNumberFormat="1" applyFont="1" applyFill="1" applyBorder="1" applyAlignment="1">
      <alignment horizontal="right" indent="2"/>
    </xf>
    <xf numFmtId="0" fontId="8" fillId="0" borderId="0" xfId="0" applyFont="1" applyAlignment="1" applyProtection="1">
      <alignment horizontal="left" vertical="top" wrapText="1"/>
      <protection locked="0"/>
    </xf>
    <xf numFmtId="0" fontId="3" fillId="0" borderId="1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1" fillId="0" borderId="36" xfId="0" applyFont="1" applyBorder="1" applyAlignment="1">
      <alignment horizontal="center" shrinkToFit="1"/>
    </xf>
    <xf numFmtId="0" fontId="1" fillId="0" borderId="38" xfId="0" applyFont="1" applyBorder="1" applyAlignment="1">
      <alignment horizontal="center" shrinkToFit="1"/>
    </xf>
    <xf numFmtId="0" fontId="1" fillId="0" borderId="0" xfId="0" applyFont="1" applyAlignment="1" applyProtection="1">
      <alignment horizontal="left" wrapText="1"/>
      <protection locked="0"/>
    </xf>
    <xf numFmtId="0" fontId="1" fillId="0" borderId="0" xfId="0" applyFont="1" applyAlignment="1">
      <alignment horizontal="left" wrapText="1"/>
    </xf>
    <xf numFmtId="0" fontId="1" fillId="0" borderId="59" xfId="1" applyFont="1" applyBorder="1" applyAlignment="1">
      <alignment horizontal="center"/>
    </xf>
    <xf numFmtId="0" fontId="1" fillId="0" borderId="60" xfId="1" applyFont="1" applyBorder="1" applyAlignment="1">
      <alignment horizontal="center"/>
    </xf>
    <xf numFmtId="0" fontId="1" fillId="0" borderId="61" xfId="1" applyFont="1" applyBorder="1" applyAlignment="1">
      <alignment horizontal="center"/>
    </xf>
    <xf numFmtId="0" fontId="1" fillId="0" borderId="62" xfId="1" applyFont="1" applyBorder="1" applyAlignment="1">
      <alignment horizontal="center"/>
    </xf>
    <xf numFmtId="0" fontId="1" fillId="0" borderId="63" xfId="1" applyFont="1" applyBorder="1" applyAlignment="1">
      <alignment horizontal="left"/>
    </xf>
    <xf numFmtId="0" fontId="1" fillId="0" borderId="48" xfId="1" applyFont="1" applyBorder="1" applyAlignment="1">
      <alignment horizontal="left"/>
    </xf>
    <xf numFmtId="0" fontId="1" fillId="0" borderId="64" xfId="1" applyFont="1" applyBorder="1" applyAlignment="1">
      <alignment horizontal="left"/>
    </xf>
    <xf numFmtId="3" fontId="7" fillId="2" borderId="37" xfId="0" applyNumberFormat="1" applyFont="1" applyFill="1" applyBorder="1" applyAlignment="1">
      <alignment horizontal="right"/>
    </xf>
    <xf numFmtId="3" fontId="7" fillId="2" borderId="53" xfId="0" applyNumberFormat="1" applyFont="1" applyFill="1" applyBorder="1" applyAlignment="1">
      <alignment horizontal="right"/>
    </xf>
    <xf numFmtId="49" fontId="15" fillId="5" borderId="65" xfId="1" applyNumberFormat="1" applyFont="1" applyFill="1" applyBorder="1" applyAlignment="1" applyProtection="1">
      <alignment horizontal="left" wrapText="1"/>
    </xf>
    <xf numFmtId="49" fontId="16" fillId="0" borderId="66" xfId="0" applyNumberFormat="1" applyFont="1" applyBorder="1" applyAlignment="1" applyProtection="1">
      <alignment horizontal="left" wrapText="1"/>
    </xf>
    <xf numFmtId="0" fontId="10" fillId="0" borderId="0" xfId="1" applyFont="1" applyAlignment="1">
      <alignment horizontal="center"/>
    </xf>
    <xf numFmtId="49" fontId="1" fillId="0" borderId="61" xfId="1" applyNumberFormat="1" applyFont="1" applyBorder="1" applyAlignment="1">
      <alignment horizontal="center"/>
    </xf>
    <xf numFmtId="0" fontId="1" fillId="0" borderId="63" xfId="1" applyFont="1" applyBorder="1" applyAlignment="1">
      <alignment horizontal="left" shrinkToFit="1"/>
    </xf>
    <xf numFmtId="0" fontId="1" fillId="0" borderId="48" xfId="1" applyFont="1" applyBorder="1" applyAlignment="1">
      <alignment horizontal="left" shrinkToFit="1"/>
    </xf>
    <xf numFmtId="0" fontId="1" fillId="0" borderId="64" xfId="1" applyFont="1" applyBorder="1" applyAlignment="1">
      <alignment horizontal="left" shrinkToFit="1"/>
    </xf>
    <xf numFmtId="167" fontId="6" fillId="2" borderId="67" xfId="0" applyNumberFormat="1" applyFont="1" applyFill="1" applyBorder="1" applyAlignment="1">
      <alignment horizontal="right" indent="2"/>
    </xf>
    <xf numFmtId="49" fontId="15" fillId="5" borderId="65" xfId="1" applyNumberFormat="1" applyFont="1" applyFill="1" applyBorder="1" applyAlignment="1">
      <alignment horizontal="left" wrapText="1"/>
    </xf>
    <xf numFmtId="49" fontId="16" fillId="0" borderId="66" xfId="0" applyNumberFormat="1" applyFont="1" applyBorder="1" applyAlignment="1">
      <alignment horizontal="left" wrapText="1"/>
    </xf>
  </cellXfs>
  <cellStyles count="2">
    <cellStyle name="Normální" xfId="0" builtinId="0"/>
    <cellStyle name="normální_POL.XL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112">
    <pageSetUpPr fitToPage="1"/>
  </sheetPr>
  <dimension ref="A1:O77"/>
  <sheetViews>
    <sheetView showGridLines="0" topLeftCell="B35" zoomScaleNormal="100" zoomScaleSheetLayoutView="75" workbookViewId="0">
      <selection activeCell="L24" sqref="L24"/>
    </sheetView>
  </sheetViews>
  <sheetFormatPr defaultRowHeight="12.75" x14ac:dyDescent="0.2"/>
  <cols>
    <col min="1" max="1" width="0.5703125" style="1" hidden="1" customWidth="1"/>
    <col min="2" max="2" width="7.140625" style="1" customWidth="1"/>
    <col min="3" max="3" width="9.140625" style="1"/>
    <col min="4" max="4" width="19.7109375" style="1" customWidth="1"/>
    <col min="5" max="5" width="6.85546875" style="1" customWidth="1"/>
    <col min="6" max="6" width="13.140625" style="1" customWidth="1"/>
    <col min="7" max="7" width="12.42578125" style="2" customWidth="1"/>
    <col min="8" max="8" width="13.5703125" style="1" customWidth="1"/>
    <col min="9" max="9" width="11.42578125" style="2" customWidth="1"/>
    <col min="10" max="10" width="7" style="2" customWidth="1"/>
    <col min="11" max="15" width="10.7109375" style="1" customWidth="1"/>
    <col min="16" max="16384" width="9.140625" style="1"/>
  </cols>
  <sheetData>
    <row r="1" spans="2:15" ht="12" customHeight="1" x14ac:dyDescent="0.2"/>
    <row r="2" spans="2:15" ht="17.25" customHeight="1" x14ac:dyDescent="0.25">
      <c r="B2" s="3"/>
      <c r="C2" s="4" t="s">
        <v>0</v>
      </c>
      <c r="E2" s="5"/>
      <c r="F2" s="4"/>
      <c r="G2" s="6"/>
      <c r="H2" s="7" t="s">
        <v>1</v>
      </c>
      <c r="I2" s="8"/>
      <c r="K2" s="3"/>
    </row>
    <row r="3" spans="2:15" ht="6" customHeight="1" x14ac:dyDescent="0.2">
      <c r="C3" s="9"/>
      <c r="D3" s="10" t="s">
        <v>2</v>
      </c>
    </row>
    <row r="4" spans="2:15" ht="4.5" customHeight="1" x14ac:dyDescent="0.2"/>
    <row r="5" spans="2:15" ht="13.5" customHeight="1" x14ac:dyDescent="0.25">
      <c r="C5" s="11" t="s">
        <v>3</v>
      </c>
      <c r="D5" s="12"/>
      <c r="E5" s="13" t="s">
        <v>105</v>
      </c>
      <c r="F5" s="14"/>
      <c r="G5" s="15"/>
      <c r="H5" s="14"/>
      <c r="I5" s="15"/>
      <c r="O5" s="8"/>
    </row>
    <row r="7" spans="2:15" x14ac:dyDescent="0.2">
      <c r="C7" s="16" t="s">
        <v>4</v>
      </c>
      <c r="D7" s="17" t="s">
        <v>294</v>
      </c>
      <c r="H7" s="18" t="s">
        <v>5</v>
      </c>
      <c r="I7" s="17">
        <v>291676</v>
      </c>
      <c r="J7" s="17"/>
      <c r="K7" s="17"/>
    </row>
    <row r="8" spans="2:15" x14ac:dyDescent="0.2">
      <c r="D8" s="17" t="s">
        <v>295</v>
      </c>
      <c r="H8" s="18" t="s">
        <v>6</v>
      </c>
      <c r="I8" s="2" t="s">
        <v>297</v>
      </c>
      <c r="J8" s="17"/>
      <c r="K8" s="17"/>
    </row>
    <row r="9" spans="2:15" x14ac:dyDescent="0.2">
      <c r="C9" s="18"/>
      <c r="D9" s="1" t="s">
        <v>296</v>
      </c>
      <c r="H9" s="18"/>
      <c r="J9" s="17"/>
    </row>
    <row r="10" spans="2:15" x14ac:dyDescent="0.2">
      <c r="H10" s="18"/>
      <c r="J10" s="17"/>
    </row>
    <row r="11" spans="2:15" x14ac:dyDescent="0.2">
      <c r="B11" s="323"/>
      <c r="C11" s="324" t="s">
        <v>7</v>
      </c>
      <c r="D11" s="325"/>
      <c r="E11" s="323"/>
      <c r="F11" s="323"/>
      <c r="G11" s="326"/>
      <c r="H11" s="327" t="s">
        <v>5</v>
      </c>
      <c r="I11" s="326"/>
      <c r="J11" s="325"/>
      <c r="K11" s="17"/>
    </row>
    <row r="12" spans="2:15" x14ac:dyDescent="0.2">
      <c r="B12" s="323"/>
      <c r="C12" s="323"/>
      <c r="D12" s="325"/>
      <c r="E12" s="323"/>
      <c r="F12" s="323"/>
      <c r="G12" s="326"/>
      <c r="H12" s="327" t="s">
        <v>6</v>
      </c>
      <c r="I12" s="326"/>
      <c r="J12" s="325"/>
      <c r="K12" s="17"/>
    </row>
    <row r="13" spans="2:15" ht="12" customHeight="1" x14ac:dyDescent="0.2">
      <c r="B13" s="323"/>
      <c r="C13" s="327"/>
      <c r="D13" s="325"/>
      <c r="E13" s="323"/>
      <c r="F13" s="323"/>
      <c r="G13" s="326"/>
      <c r="H13" s="323"/>
      <c r="I13" s="326"/>
      <c r="J13" s="327"/>
    </row>
    <row r="14" spans="2:15" ht="24.75" customHeight="1" x14ac:dyDescent="0.2">
      <c r="B14" s="323"/>
      <c r="C14" s="328" t="s">
        <v>8</v>
      </c>
      <c r="D14" s="323"/>
      <c r="E14" s="323"/>
      <c r="F14" s="323"/>
      <c r="G14" s="326"/>
      <c r="H14" s="328" t="s">
        <v>9</v>
      </c>
      <c r="I14" s="326"/>
      <c r="J14" s="327"/>
    </row>
    <row r="15" spans="2:15" ht="12.75" customHeight="1" x14ac:dyDescent="0.2">
      <c r="B15" s="323"/>
      <c r="C15" s="323"/>
      <c r="D15" s="323"/>
      <c r="E15" s="323"/>
      <c r="F15" s="323"/>
      <c r="G15" s="326"/>
      <c r="H15" s="323"/>
      <c r="I15" s="326"/>
      <c r="J15" s="327"/>
    </row>
    <row r="16" spans="2:15" ht="28.5" customHeight="1" x14ac:dyDescent="0.2">
      <c r="B16" s="323"/>
      <c r="C16" s="328" t="s">
        <v>10</v>
      </c>
      <c r="D16" s="323"/>
      <c r="E16" s="323"/>
      <c r="F16" s="323"/>
      <c r="G16" s="326"/>
      <c r="H16" s="328" t="s">
        <v>10</v>
      </c>
      <c r="I16" s="326"/>
      <c r="J16" s="326"/>
    </row>
    <row r="17" spans="2:12" ht="25.5" customHeight="1" x14ac:dyDescent="0.2">
      <c r="B17" s="323"/>
      <c r="C17" s="323"/>
      <c r="D17" s="323"/>
      <c r="E17" s="323"/>
      <c r="F17" s="323"/>
      <c r="G17" s="326"/>
      <c r="H17" s="323"/>
      <c r="I17" s="326"/>
      <c r="J17" s="326"/>
    </row>
    <row r="18" spans="2:12" ht="13.5" customHeight="1" x14ac:dyDescent="0.2">
      <c r="B18" s="19"/>
      <c r="C18" s="20"/>
      <c r="D18" s="20"/>
      <c r="E18" s="21"/>
      <c r="F18" s="22"/>
      <c r="G18" s="23"/>
      <c r="H18" s="24"/>
      <c r="I18" s="23"/>
      <c r="J18" s="25" t="s">
        <v>11</v>
      </c>
      <c r="K18" s="26"/>
    </row>
    <row r="19" spans="2:12" ht="15" customHeight="1" x14ac:dyDescent="0.2">
      <c r="B19" s="27" t="s">
        <v>12</v>
      </c>
      <c r="C19" s="28"/>
      <c r="D19" s="29">
        <v>15</v>
      </c>
      <c r="E19" s="30" t="s">
        <v>13</v>
      </c>
      <c r="F19" s="31"/>
      <c r="G19" s="32"/>
      <c r="H19" s="32"/>
      <c r="I19" s="330">
        <f>ROUND(G32,0)</f>
        <v>0</v>
      </c>
      <c r="J19" s="331"/>
      <c r="K19" s="33"/>
    </row>
    <row r="20" spans="2:12" x14ac:dyDescent="0.2">
      <c r="B20" s="27" t="s">
        <v>14</v>
      </c>
      <c r="C20" s="28"/>
      <c r="D20" s="29">
        <f>SazbaDPH1</f>
        <v>15</v>
      </c>
      <c r="E20" s="30" t="s">
        <v>13</v>
      </c>
      <c r="F20" s="34"/>
      <c r="G20" s="35"/>
      <c r="H20" s="35"/>
      <c r="I20" s="332">
        <f>ROUND(I19*D20/100,0)</f>
        <v>0</v>
      </c>
      <c r="J20" s="333"/>
      <c r="K20" s="33"/>
    </row>
    <row r="21" spans="2:12" x14ac:dyDescent="0.2">
      <c r="B21" s="27" t="s">
        <v>12</v>
      </c>
      <c r="C21" s="28"/>
      <c r="D21" s="29">
        <v>21</v>
      </c>
      <c r="E21" s="30" t="s">
        <v>13</v>
      </c>
      <c r="F21" s="34"/>
      <c r="G21" s="35"/>
      <c r="H21" s="35"/>
      <c r="I21" s="332">
        <f>ROUND(H32,0)</f>
        <v>0</v>
      </c>
      <c r="J21" s="333"/>
      <c r="K21" s="33"/>
    </row>
    <row r="22" spans="2:12" ht="13.5" thickBot="1" x14ac:dyDescent="0.25">
      <c r="B22" s="27" t="s">
        <v>14</v>
      </c>
      <c r="C22" s="28"/>
      <c r="D22" s="29">
        <f>SazbaDPH2</f>
        <v>21</v>
      </c>
      <c r="E22" s="30" t="s">
        <v>13</v>
      </c>
      <c r="F22" s="36"/>
      <c r="G22" s="37"/>
      <c r="H22" s="37"/>
      <c r="I22" s="334">
        <f>ROUND(I21*D21/100,0)</f>
        <v>0</v>
      </c>
      <c r="J22" s="335"/>
      <c r="K22" s="33"/>
    </row>
    <row r="23" spans="2:12" ht="16.5" thickBot="1" x14ac:dyDescent="0.25">
      <c r="B23" s="38" t="s">
        <v>15</v>
      </c>
      <c r="C23" s="39"/>
      <c r="D23" s="39"/>
      <c r="E23" s="40"/>
      <c r="F23" s="41"/>
      <c r="G23" s="42"/>
      <c r="H23" s="42"/>
      <c r="I23" s="336">
        <f>SUM(I19:I22)</f>
        <v>0</v>
      </c>
      <c r="J23" s="337"/>
      <c r="K23" s="43"/>
    </row>
    <row r="26" spans="2:12" ht="1.5" customHeight="1" x14ac:dyDescent="0.2"/>
    <row r="27" spans="2:12" ht="15.75" customHeight="1" x14ac:dyDescent="0.25">
      <c r="B27" s="13" t="s">
        <v>16</v>
      </c>
      <c r="C27" s="44"/>
      <c r="D27" s="44"/>
      <c r="E27" s="44"/>
      <c r="F27" s="44"/>
      <c r="G27" s="44"/>
      <c r="H27" s="44"/>
      <c r="I27" s="44"/>
      <c r="J27" s="44"/>
      <c r="K27" s="44"/>
      <c r="L27" s="45"/>
    </row>
    <row r="28" spans="2:12" ht="5.25" customHeight="1" x14ac:dyDescent="0.2">
      <c r="L28" s="45"/>
    </row>
    <row r="29" spans="2:12" ht="24" customHeight="1" x14ac:dyDescent="0.2">
      <c r="B29" s="46" t="s">
        <v>17</v>
      </c>
      <c r="C29" s="47"/>
      <c r="D29" s="47"/>
      <c r="E29" s="48"/>
      <c r="F29" s="49" t="s">
        <v>18</v>
      </c>
      <c r="G29" s="50" t="str">
        <f>CONCATENATE("Základ DPH ",SazbaDPH1," %")</f>
        <v>Základ DPH 15 %</v>
      </c>
      <c r="H29" s="49" t="str">
        <f>CONCATENATE("Základ DPH ",SazbaDPH2," %")</f>
        <v>Základ DPH 21 %</v>
      </c>
      <c r="I29" s="49" t="s">
        <v>19</v>
      </c>
      <c r="J29" s="49" t="s">
        <v>13</v>
      </c>
    </row>
    <row r="30" spans="2:12" x14ac:dyDescent="0.2">
      <c r="B30" s="51" t="s">
        <v>107</v>
      </c>
      <c r="C30" s="52" t="s">
        <v>105</v>
      </c>
      <c r="D30" s="53"/>
      <c r="E30" s="54"/>
      <c r="F30" s="55">
        <f>G30+H30+I30</f>
        <v>0</v>
      </c>
      <c r="G30" s="56">
        <v>0</v>
      </c>
      <c r="H30" s="57">
        <f>'01 01 KL'!G30</f>
        <v>0</v>
      </c>
      <c r="I30" s="57">
        <f>(G30*SazbaDPH1)/100+(H30*SazbaDPH2)/100</f>
        <v>0</v>
      </c>
      <c r="J30" s="58" t="str">
        <f>IF(CelkemObjekty=0,"",F30/CelkemObjekty*100)</f>
        <v/>
      </c>
    </row>
    <row r="31" spans="2:12" x14ac:dyDescent="0.2">
      <c r="B31" s="59" t="s">
        <v>278</v>
      </c>
      <c r="C31" s="60" t="s">
        <v>279</v>
      </c>
      <c r="D31" s="61"/>
      <c r="E31" s="62"/>
      <c r="F31" s="63">
        <f>G31+H31+I31</f>
        <v>0</v>
      </c>
      <c r="G31" s="64">
        <v>0</v>
      </c>
      <c r="H31" s="65">
        <f>'02 01 KL'!G30</f>
        <v>0</v>
      </c>
      <c r="I31" s="65">
        <f>(G31*SazbaDPH1)/100+(H31*SazbaDPH2)/100</f>
        <v>0</v>
      </c>
      <c r="J31" s="58" t="str">
        <f>IF(CelkemObjekty=0,"",F31/CelkemObjekty*100)</f>
        <v/>
      </c>
    </row>
    <row r="32" spans="2:12" ht="17.25" customHeight="1" x14ac:dyDescent="0.2">
      <c r="B32" s="66" t="s">
        <v>20</v>
      </c>
      <c r="C32" s="67"/>
      <c r="D32" s="68"/>
      <c r="E32" s="69"/>
      <c r="F32" s="70">
        <f>SUM(F30:F31)</f>
        <v>0</v>
      </c>
      <c r="G32" s="70">
        <f>SUM(G30:G31)</f>
        <v>0</v>
      </c>
      <c r="H32" s="70">
        <f>SUM(H30:H31)</f>
        <v>0</v>
      </c>
      <c r="I32" s="70">
        <f>SUM(I30:I31)</f>
        <v>0</v>
      </c>
      <c r="J32" s="71" t="str">
        <f>IF(CelkemObjekty=0,"",F32/CelkemObjekty*100)</f>
        <v/>
      </c>
    </row>
    <row r="33" spans="2:11" x14ac:dyDescent="0.2">
      <c r="B33" s="72"/>
      <c r="C33" s="72"/>
      <c r="D33" s="72"/>
      <c r="E33" s="72"/>
      <c r="F33" s="72"/>
      <c r="G33" s="72"/>
      <c r="H33" s="72"/>
      <c r="I33" s="72"/>
      <c r="J33" s="72"/>
      <c r="K33" s="72"/>
    </row>
    <row r="34" spans="2:11" ht="9.75" customHeight="1" x14ac:dyDescent="0.2">
      <c r="B34" s="72"/>
      <c r="C34" s="72"/>
      <c r="D34" s="72"/>
      <c r="E34" s="72"/>
      <c r="F34" s="72"/>
      <c r="G34" s="72"/>
      <c r="H34" s="72"/>
      <c r="I34" s="72"/>
      <c r="J34" s="72"/>
      <c r="K34" s="72"/>
    </row>
    <row r="35" spans="2:11" ht="7.5" customHeight="1" x14ac:dyDescent="0.2">
      <c r="B35" s="72"/>
      <c r="C35" s="72"/>
      <c r="D35" s="72"/>
      <c r="E35" s="72"/>
      <c r="F35" s="72"/>
      <c r="G35" s="72"/>
      <c r="H35" s="72"/>
      <c r="I35" s="72"/>
      <c r="J35" s="72"/>
      <c r="K35" s="72"/>
    </row>
    <row r="36" spans="2:11" ht="18" x14ac:dyDescent="0.25">
      <c r="B36" s="13" t="s">
        <v>21</v>
      </c>
      <c r="C36" s="44"/>
      <c r="D36" s="44"/>
      <c r="E36" s="44"/>
      <c r="F36" s="44"/>
      <c r="G36" s="44"/>
      <c r="H36" s="44"/>
      <c r="I36" s="44"/>
      <c r="J36" s="44"/>
      <c r="K36" s="72"/>
    </row>
    <row r="37" spans="2:11" x14ac:dyDescent="0.2">
      <c r="K37" s="72"/>
    </row>
    <row r="38" spans="2:11" ht="25.5" x14ac:dyDescent="0.2">
      <c r="B38" s="73" t="s">
        <v>22</v>
      </c>
      <c r="C38" s="74" t="s">
        <v>23</v>
      </c>
      <c r="D38" s="47"/>
      <c r="E38" s="48"/>
      <c r="F38" s="49" t="s">
        <v>18</v>
      </c>
      <c r="G38" s="50" t="str">
        <f>CONCATENATE("Základ DPH ",SazbaDPH1," %")</f>
        <v>Základ DPH 15 %</v>
      </c>
      <c r="H38" s="49" t="str">
        <f>CONCATENATE("Základ DPH ",SazbaDPH2," %")</f>
        <v>Základ DPH 21 %</v>
      </c>
      <c r="I38" s="50" t="s">
        <v>19</v>
      </c>
      <c r="J38" s="49" t="s">
        <v>13</v>
      </c>
    </row>
    <row r="39" spans="2:11" x14ac:dyDescent="0.2">
      <c r="B39" s="75" t="s">
        <v>107</v>
      </c>
      <c r="C39" s="76" t="s">
        <v>277</v>
      </c>
      <c r="D39" s="53"/>
      <c r="E39" s="54"/>
      <c r="F39" s="55">
        <f>G39+H39+I39</f>
        <v>0</v>
      </c>
      <c r="G39" s="56">
        <v>0</v>
      </c>
      <c r="H39" s="57">
        <f>'01 01 KL'!G30</f>
        <v>0</v>
      </c>
      <c r="I39" s="64">
        <f>(G39*SazbaDPH1)/100+(H39*SazbaDPH2)/100</f>
        <v>0</v>
      </c>
      <c r="J39" s="58" t="str">
        <f>IF(CelkemObjekty=0,"",F39/CelkemObjekty*100)</f>
        <v/>
      </c>
    </row>
    <row r="40" spans="2:11" x14ac:dyDescent="0.2">
      <c r="B40" s="77" t="s">
        <v>278</v>
      </c>
      <c r="C40" s="78" t="s">
        <v>293</v>
      </c>
      <c r="D40" s="61"/>
      <c r="E40" s="62"/>
      <c r="F40" s="63">
        <f>G40+H40+I40</f>
        <v>0</v>
      </c>
      <c r="G40" s="64">
        <v>0</v>
      </c>
      <c r="H40" s="65">
        <f>'02 01 KL'!G30</f>
        <v>0</v>
      </c>
      <c r="I40" s="64">
        <f>(G40*SazbaDPH1)/100+(H40*SazbaDPH2)/100</f>
        <v>0</v>
      </c>
      <c r="J40" s="58" t="str">
        <f>IF(CelkemObjekty=0,"",F40/CelkemObjekty*100)</f>
        <v/>
      </c>
    </row>
    <row r="41" spans="2:11" x14ac:dyDescent="0.2">
      <c r="B41" s="66" t="s">
        <v>20</v>
      </c>
      <c r="C41" s="67"/>
      <c r="D41" s="68"/>
      <c r="E41" s="69"/>
      <c r="F41" s="70">
        <f>SUM(F39:F40)</f>
        <v>0</v>
      </c>
      <c r="G41" s="79">
        <f>SUM(G39:G40)</f>
        <v>0</v>
      </c>
      <c r="H41" s="70">
        <f>SUM(H39:H40)</f>
        <v>0</v>
      </c>
      <c r="I41" s="79">
        <f>SUM(I39:I40)</f>
        <v>0</v>
      </c>
      <c r="J41" s="71" t="str">
        <f>IF(CelkemObjekty=0,"",F41/CelkemObjekty*100)</f>
        <v/>
      </c>
    </row>
    <row r="42" spans="2:11" ht="9" customHeight="1" x14ac:dyDescent="0.2"/>
    <row r="43" spans="2:11" ht="6" customHeight="1" x14ac:dyDescent="0.2"/>
    <row r="44" spans="2:11" ht="3" customHeight="1" x14ac:dyDescent="0.2"/>
    <row r="45" spans="2:11" ht="6.75" customHeight="1" x14ac:dyDescent="0.2"/>
    <row r="46" spans="2:11" ht="20.25" customHeight="1" x14ac:dyDescent="0.25">
      <c r="B46" s="13" t="s">
        <v>24</v>
      </c>
      <c r="C46" s="44"/>
      <c r="D46" s="44"/>
      <c r="E46" s="44"/>
      <c r="F46" s="44"/>
      <c r="G46" s="44"/>
      <c r="H46" s="44"/>
      <c r="I46" s="44"/>
      <c r="J46" s="44"/>
    </row>
    <row r="47" spans="2:11" ht="9" customHeight="1" x14ac:dyDescent="0.2"/>
    <row r="48" spans="2:11" x14ac:dyDescent="0.2">
      <c r="B48" s="46" t="s">
        <v>25</v>
      </c>
      <c r="C48" s="47"/>
      <c r="D48" s="47"/>
      <c r="E48" s="49" t="s">
        <v>13</v>
      </c>
      <c r="F48" s="49" t="s">
        <v>26</v>
      </c>
      <c r="G48" s="50" t="s">
        <v>27</v>
      </c>
      <c r="H48" s="49" t="s">
        <v>28</v>
      </c>
      <c r="I48" s="50" t="s">
        <v>29</v>
      </c>
      <c r="J48" s="80" t="s">
        <v>30</v>
      </c>
    </row>
    <row r="49" spans="2:10" x14ac:dyDescent="0.2">
      <c r="B49" s="51" t="s">
        <v>110</v>
      </c>
      <c r="C49" s="52" t="s">
        <v>111</v>
      </c>
      <c r="D49" s="53"/>
      <c r="E49" s="81" t="str">
        <f t="shared" ref="E49:E57" si="0">IF(SUM(SoucetDilu)=0,"",SUM(F49:J49)/SUM(SoucetDilu)*100)</f>
        <v/>
      </c>
      <c r="F49" s="57">
        <f>'01 01 Rek'!E7</f>
        <v>0</v>
      </c>
      <c r="G49" s="56">
        <v>0</v>
      </c>
      <c r="H49" s="57">
        <v>0</v>
      </c>
      <c r="I49" s="56">
        <v>0</v>
      </c>
      <c r="J49" s="57">
        <v>0</v>
      </c>
    </row>
    <row r="50" spans="2:10" x14ac:dyDescent="0.2">
      <c r="B50" s="59" t="s">
        <v>101</v>
      </c>
      <c r="C50" s="60" t="s">
        <v>102</v>
      </c>
      <c r="D50" s="61"/>
      <c r="E50" s="82" t="str">
        <f t="shared" si="0"/>
        <v/>
      </c>
      <c r="F50" s="65">
        <f>'01 01 Rek'!E8</f>
        <v>0</v>
      </c>
      <c r="G50" s="64">
        <v>0</v>
      </c>
      <c r="H50" s="65">
        <v>0</v>
      </c>
      <c r="I50" s="64">
        <v>0</v>
      </c>
      <c r="J50" s="65">
        <v>0</v>
      </c>
    </row>
    <row r="51" spans="2:10" x14ac:dyDescent="0.2">
      <c r="B51" s="59" t="s">
        <v>129</v>
      </c>
      <c r="C51" s="60" t="s">
        <v>130</v>
      </c>
      <c r="D51" s="61"/>
      <c r="E51" s="82" t="str">
        <f t="shared" si="0"/>
        <v/>
      </c>
      <c r="F51" s="65">
        <f>'01 01 Rek'!E9+'02 01 Rek'!E7</f>
        <v>0</v>
      </c>
      <c r="G51" s="64">
        <v>0</v>
      </c>
      <c r="H51" s="65">
        <v>0</v>
      </c>
      <c r="I51" s="64">
        <v>0</v>
      </c>
      <c r="J51" s="65">
        <v>0</v>
      </c>
    </row>
    <row r="52" spans="2:10" x14ac:dyDescent="0.2">
      <c r="B52" s="59" t="s">
        <v>281</v>
      </c>
      <c r="C52" s="60" t="s">
        <v>282</v>
      </c>
      <c r="D52" s="61"/>
      <c r="E52" s="82" t="str">
        <f t="shared" si="0"/>
        <v/>
      </c>
      <c r="F52" s="65">
        <f>'02 01 Rek'!E8</f>
        <v>0</v>
      </c>
      <c r="G52" s="64">
        <v>0</v>
      </c>
      <c r="H52" s="65">
        <v>0</v>
      </c>
      <c r="I52" s="64">
        <v>0</v>
      </c>
      <c r="J52" s="65">
        <v>0</v>
      </c>
    </row>
    <row r="53" spans="2:10" x14ac:dyDescent="0.2">
      <c r="B53" s="59" t="s">
        <v>196</v>
      </c>
      <c r="C53" s="60" t="s">
        <v>197</v>
      </c>
      <c r="D53" s="61"/>
      <c r="E53" s="82" t="str">
        <f t="shared" si="0"/>
        <v/>
      </c>
      <c r="F53" s="65">
        <v>0</v>
      </c>
      <c r="G53" s="64">
        <f>'01 01 Rek'!F11</f>
        <v>0</v>
      </c>
      <c r="H53" s="65">
        <v>0</v>
      </c>
      <c r="I53" s="64">
        <v>0</v>
      </c>
      <c r="J53" s="65">
        <v>0</v>
      </c>
    </row>
    <row r="54" spans="2:10" x14ac:dyDescent="0.2">
      <c r="B54" s="59" t="s">
        <v>211</v>
      </c>
      <c r="C54" s="60" t="s">
        <v>212</v>
      </c>
      <c r="D54" s="61"/>
      <c r="E54" s="82" t="str">
        <f t="shared" si="0"/>
        <v/>
      </c>
      <c r="F54" s="65">
        <v>0</v>
      </c>
      <c r="G54" s="64">
        <f>'01 01 Rek'!F12</f>
        <v>0</v>
      </c>
      <c r="H54" s="65">
        <v>0</v>
      </c>
      <c r="I54" s="64">
        <v>0</v>
      </c>
      <c r="J54" s="65">
        <v>0</v>
      </c>
    </row>
    <row r="55" spans="2:10" x14ac:dyDescent="0.2">
      <c r="B55" s="59" t="s">
        <v>136</v>
      </c>
      <c r="C55" s="60" t="s">
        <v>137</v>
      </c>
      <c r="D55" s="61"/>
      <c r="E55" s="82" t="str">
        <f t="shared" si="0"/>
        <v/>
      </c>
      <c r="F55" s="65">
        <f>'01 01 Rek'!E10</f>
        <v>0</v>
      </c>
      <c r="G55" s="64">
        <v>0</v>
      </c>
      <c r="H55" s="65">
        <v>0</v>
      </c>
      <c r="I55" s="64">
        <v>0</v>
      </c>
      <c r="J55" s="65">
        <v>0</v>
      </c>
    </row>
    <row r="56" spans="2:10" x14ac:dyDescent="0.2">
      <c r="B56" s="59" t="s">
        <v>216</v>
      </c>
      <c r="C56" s="60" t="s">
        <v>217</v>
      </c>
      <c r="D56" s="61"/>
      <c r="E56" s="82" t="str">
        <f t="shared" si="0"/>
        <v/>
      </c>
      <c r="F56" s="65">
        <f>'01 01 Rek'!E13+'02 01 Rek'!E9</f>
        <v>0</v>
      </c>
      <c r="G56" s="64">
        <v>0</v>
      </c>
      <c r="H56" s="65">
        <v>0</v>
      </c>
      <c r="I56" s="64">
        <v>0</v>
      </c>
      <c r="J56" s="65">
        <v>0</v>
      </c>
    </row>
    <row r="57" spans="2:10" x14ac:dyDescent="0.2">
      <c r="B57" s="66" t="s">
        <v>20</v>
      </c>
      <c r="C57" s="67"/>
      <c r="D57" s="68"/>
      <c r="E57" s="83" t="str">
        <f t="shared" si="0"/>
        <v/>
      </c>
      <c r="F57" s="70">
        <f>SUM(F49:F56)</f>
        <v>0</v>
      </c>
      <c r="G57" s="79">
        <f>SUM(G49:G56)</f>
        <v>0</v>
      </c>
      <c r="H57" s="70">
        <f>SUM(H49:H56)</f>
        <v>0</v>
      </c>
      <c r="I57" s="79">
        <f>SUM(I49:I56)</f>
        <v>0</v>
      </c>
      <c r="J57" s="70">
        <f>SUM(J49:J56)</f>
        <v>0</v>
      </c>
    </row>
    <row r="59" spans="2:10" ht="2.25" customHeight="1" x14ac:dyDescent="0.2"/>
    <row r="60" spans="2:10" ht="1.5" customHeight="1" x14ac:dyDescent="0.2"/>
    <row r="61" spans="2:10" ht="0.75" customHeight="1" x14ac:dyDescent="0.2"/>
    <row r="62" spans="2:10" ht="0.75" customHeight="1" x14ac:dyDescent="0.2"/>
    <row r="63" spans="2:10" ht="0.75" customHeight="1" x14ac:dyDescent="0.2"/>
    <row r="64" spans="2:10" ht="18" x14ac:dyDescent="0.25">
      <c r="B64" s="13" t="s">
        <v>31</v>
      </c>
      <c r="C64" s="44"/>
      <c r="D64" s="44"/>
      <c r="E64" s="44"/>
      <c r="F64" s="44"/>
      <c r="G64" s="44"/>
      <c r="H64" s="44"/>
      <c r="I64" s="44"/>
      <c r="J64" s="44"/>
    </row>
    <row r="66" spans="2:10" x14ac:dyDescent="0.2">
      <c r="B66" s="46" t="s">
        <v>32</v>
      </c>
      <c r="C66" s="47"/>
      <c r="D66" s="47"/>
      <c r="E66" s="84"/>
      <c r="F66" s="85"/>
      <c r="G66" s="50"/>
      <c r="H66" s="49" t="s">
        <v>18</v>
      </c>
      <c r="I66" s="1"/>
      <c r="J66" s="1"/>
    </row>
    <row r="67" spans="2:10" x14ac:dyDescent="0.2">
      <c r="B67" s="51" t="s">
        <v>268</v>
      </c>
      <c r="C67" s="52"/>
      <c r="D67" s="53"/>
      <c r="E67" s="86"/>
      <c r="F67" s="87"/>
      <c r="G67" s="56"/>
      <c r="H67" s="57">
        <v>0</v>
      </c>
      <c r="I67" s="1"/>
      <c r="J67" s="1"/>
    </row>
    <row r="68" spans="2:10" x14ac:dyDescent="0.2">
      <c r="B68" s="59" t="s">
        <v>269</v>
      </c>
      <c r="C68" s="60"/>
      <c r="D68" s="61"/>
      <c r="E68" s="88"/>
      <c r="F68" s="89"/>
      <c r="G68" s="64"/>
      <c r="H68" s="65">
        <v>0</v>
      </c>
      <c r="I68" s="1"/>
      <c r="J68" s="1"/>
    </row>
    <row r="69" spans="2:10" x14ac:dyDescent="0.2">
      <c r="B69" s="59" t="s">
        <v>270</v>
      </c>
      <c r="C69" s="60"/>
      <c r="D69" s="61"/>
      <c r="E69" s="88"/>
      <c r="F69" s="89"/>
      <c r="G69" s="64"/>
      <c r="H69" s="65">
        <v>0</v>
      </c>
      <c r="I69" s="1"/>
      <c r="J69" s="1"/>
    </row>
    <row r="70" spans="2:10" x14ac:dyDescent="0.2">
      <c r="B70" s="59" t="s">
        <v>271</v>
      </c>
      <c r="C70" s="60"/>
      <c r="D70" s="61"/>
      <c r="E70" s="88"/>
      <c r="F70" s="89"/>
      <c r="G70" s="64"/>
      <c r="H70" s="65">
        <v>0</v>
      </c>
      <c r="I70" s="1"/>
      <c r="J70" s="1"/>
    </row>
    <row r="71" spans="2:10" x14ac:dyDescent="0.2">
      <c r="B71" s="59" t="s">
        <v>272</v>
      </c>
      <c r="C71" s="60"/>
      <c r="D71" s="61"/>
      <c r="E71" s="88"/>
      <c r="F71" s="89"/>
      <c r="G71" s="64"/>
      <c r="H71" s="65">
        <v>0</v>
      </c>
      <c r="I71" s="1"/>
      <c r="J71" s="1"/>
    </row>
    <row r="72" spans="2:10" x14ac:dyDescent="0.2">
      <c r="B72" s="59" t="s">
        <v>273</v>
      </c>
      <c r="C72" s="60"/>
      <c r="D72" s="61"/>
      <c r="E72" s="88"/>
      <c r="F72" s="89"/>
      <c r="G72" s="64"/>
      <c r="H72" s="65">
        <v>0</v>
      </c>
      <c r="I72" s="1"/>
      <c r="J72" s="1"/>
    </row>
    <row r="73" spans="2:10" x14ac:dyDescent="0.2">
      <c r="B73" s="59" t="s">
        <v>274</v>
      </c>
      <c r="C73" s="60"/>
      <c r="D73" s="61"/>
      <c r="E73" s="88"/>
      <c r="F73" s="89"/>
      <c r="G73" s="64"/>
      <c r="H73" s="65">
        <v>0</v>
      </c>
      <c r="I73" s="1"/>
      <c r="J73" s="1"/>
    </row>
    <row r="74" spans="2:10" x14ac:dyDescent="0.2">
      <c r="B74" s="59" t="s">
        <v>275</v>
      </c>
      <c r="C74" s="60"/>
      <c r="D74" s="61"/>
      <c r="E74" s="88"/>
      <c r="F74" s="89"/>
      <c r="G74" s="64"/>
      <c r="H74" s="65">
        <v>0</v>
      </c>
      <c r="I74" s="1"/>
      <c r="J74" s="1"/>
    </row>
    <row r="75" spans="2:10" x14ac:dyDescent="0.2">
      <c r="B75" s="59" t="s">
        <v>276</v>
      </c>
      <c r="C75" s="60"/>
      <c r="D75" s="61"/>
      <c r="E75" s="88"/>
      <c r="F75" s="89"/>
      <c r="G75" s="64"/>
      <c r="H75" s="65">
        <v>0</v>
      </c>
      <c r="I75" s="1"/>
      <c r="J75" s="1"/>
    </row>
    <row r="76" spans="2:10" x14ac:dyDescent="0.2">
      <c r="B76" s="66" t="s">
        <v>20</v>
      </c>
      <c r="C76" s="67"/>
      <c r="D76" s="68"/>
      <c r="E76" s="90"/>
      <c r="F76" s="91"/>
      <c r="G76" s="79"/>
      <c r="H76" s="70">
        <f>SUM(H67:H75)</f>
        <v>0</v>
      </c>
      <c r="I76" s="1"/>
      <c r="J76" s="1"/>
    </row>
    <row r="77" spans="2:10" x14ac:dyDescent="0.2">
      <c r="I77" s="1"/>
      <c r="J77" s="1"/>
    </row>
  </sheetData>
  <sheetProtection password="9669" sheet="1"/>
  <mergeCells count="5">
    <mergeCell ref="I19:J19"/>
    <mergeCell ref="I20:J20"/>
    <mergeCell ref="I21:J21"/>
    <mergeCell ref="I22:J22"/>
    <mergeCell ref="I23:J23"/>
  </mergeCells>
  <pageMargins left="0.39370078740157483" right="0.19685039370078741" top="0.39370078740157483" bottom="0.39370078740157483" header="0" footer="0.19685039370078741"/>
  <pageSetup paperSize="9" scale="99" fitToHeight="9999" orientation="portrait" horizontalDpi="300" verticalDpi="300" r:id="rId1"/>
  <headerFooter alignWithMargins="0">
    <oddFooter>&amp;L&amp;9Zpracováno programem &amp;"Arial CE,Tučné"BUILDpower,  © RTS, a.s.&amp;R&amp;9Stránka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1"/>
  <dimension ref="A1:BE51"/>
  <sheetViews>
    <sheetView zoomScaleNormal="100" workbookViewId="0">
      <selection activeCell="J33" sqref="J33"/>
    </sheetView>
  </sheetViews>
  <sheetFormatPr defaultRowHeight="12.75" x14ac:dyDescent="0.2"/>
  <cols>
    <col min="1" max="1" width="2" style="1" customWidth="1"/>
    <col min="2" max="2" width="15" style="1" customWidth="1"/>
    <col min="3" max="3" width="15.85546875" style="1" customWidth="1"/>
    <col min="4" max="4" width="14.5703125" style="1" customWidth="1"/>
    <col min="5" max="5" width="13.5703125" style="1" customWidth="1"/>
    <col min="6" max="6" width="16.5703125" style="1" customWidth="1"/>
    <col min="7" max="7" width="15.28515625" style="1" customWidth="1"/>
    <col min="8" max="16384" width="9.140625" style="1"/>
  </cols>
  <sheetData>
    <row r="1" spans="1:57" ht="24.75" customHeight="1" thickBot="1" x14ac:dyDescent="0.25">
      <c r="A1" s="92" t="s">
        <v>33</v>
      </c>
      <c r="B1" s="93"/>
      <c r="C1" s="93"/>
      <c r="D1" s="93"/>
      <c r="E1" s="93"/>
      <c r="F1" s="93"/>
      <c r="G1" s="93"/>
    </row>
    <row r="2" spans="1:57" ht="12.75" customHeight="1" x14ac:dyDescent="0.2">
      <c r="A2" s="94" t="s">
        <v>34</v>
      </c>
      <c r="B2" s="95"/>
      <c r="C2" s="96" t="s">
        <v>107</v>
      </c>
      <c r="D2" s="96" t="s">
        <v>109</v>
      </c>
      <c r="E2" s="97"/>
      <c r="F2" s="286" t="s">
        <v>35</v>
      </c>
      <c r="G2" s="287"/>
    </row>
    <row r="3" spans="1:57" ht="3" hidden="1" customHeight="1" x14ac:dyDescent="0.2">
      <c r="A3" s="98"/>
      <c r="B3" s="99"/>
      <c r="C3" s="100"/>
      <c r="D3" s="100"/>
      <c r="E3" s="101"/>
      <c r="F3" s="102"/>
      <c r="G3" s="103"/>
    </row>
    <row r="4" spans="1:57" ht="12" customHeight="1" x14ac:dyDescent="0.2">
      <c r="A4" s="104" t="s">
        <v>36</v>
      </c>
      <c r="B4" s="99"/>
      <c r="C4" s="100"/>
      <c r="D4" s="100"/>
      <c r="E4" s="101"/>
      <c r="F4" s="102" t="s">
        <v>37</v>
      </c>
      <c r="G4" s="105"/>
    </row>
    <row r="5" spans="1:57" ht="12.95" customHeight="1" x14ac:dyDescent="0.2">
      <c r="A5" s="106" t="s">
        <v>107</v>
      </c>
      <c r="B5" s="107"/>
      <c r="C5" s="108" t="s">
        <v>105</v>
      </c>
      <c r="D5" s="109"/>
      <c r="E5" s="107"/>
      <c r="F5" s="102" t="s">
        <v>38</v>
      </c>
      <c r="G5" s="103"/>
    </row>
    <row r="6" spans="1:57" ht="12.95" customHeight="1" x14ac:dyDescent="0.2">
      <c r="A6" s="104" t="s">
        <v>39</v>
      </c>
      <c r="B6" s="99"/>
      <c r="C6" s="100"/>
      <c r="D6" s="100"/>
      <c r="E6" s="101"/>
      <c r="F6" s="110" t="s">
        <v>40</v>
      </c>
      <c r="G6" s="111">
        <v>0</v>
      </c>
      <c r="O6" s="112"/>
    </row>
    <row r="7" spans="1:57" ht="12.95" customHeight="1" x14ac:dyDescent="0.2">
      <c r="A7" s="113" t="s">
        <v>104</v>
      </c>
      <c r="B7" s="114"/>
      <c r="C7" s="115" t="s">
        <v>105</v>
      </c>
      <c r="D7" s="116"/>
      <c r="E7" s="116"/>
      <c r="F7" s="117" t="s">
        <v>41</v>
      </c>
      <c r="G7" s="111">
        <f>IF(G6=0,,ROUND((G30+G32)/G6,1))</f>
        <v>0</v>
      </c>
    </row>
    <row r="8" spans="1:57" x14ac:dyDescent="0.2">
      <c r="A8" s="118" t="s">
        <v>42</v>
      </c>
      <c r="B8" s="102"/>
      <c r="C8" s="341"/>
      <c r="D8" s="341"/>
      <c r="E8" s="342"/>
      <c r="F8" s="119" t="s">
        <v>43</v>
      </c>
      <c r="G8" s="120"/>
      <c r="H8" s="121"/>
      <c r="I8" s="122"/>
    </row>
    <row r="9" spans="1:57" x14ac:dyDescent="0.2">
      <c r="A9" s="118" t="s">
        <v>44</v>
      </c>
      <c r="B9" s="102"/>
      <c r="C9" s="341"/>
      <c r="D9" s="341"/>
      <c r="E9" s="342"/>
      <c r="F9" s="102"/>
      <c r="G9" s="123"/>
      <c r="H9" s="124"/>
    </row>
    <row r="10" spans="1:57" x14ac:dyDescent="0.2">
      <c r="A10" s="118" t="s">
        <v>45</v>
      </c>
      <c r="B10" s="102"/>
      <c r="C10" s="341"/>
      <c r="D10" s="341"/>
      <c r="E10" s="341"/>
      <c r="F10" s="125"/>
      <c r="G10" s="126"/>
      <c r="H10" s="127"/>
    </row>
    <row r="11" spans="1:57" ht="13.5" customHeight="1" x14ac:dyDescent="0.2">
      <c r="A11" s="118" t="s">
        <v>46</v>
      </c>
      <c r="B11" s="102"/>
      <c r="C11" s="341"/>
      <c r="D11" s="341"/>
      <c r="E11" s="341"/>
      <c r="F11" s="128" t="s">
        <v>47</v>
      </c>
      <c r="G11" s="129"/>
      <c r="H11" s="124"/>
      <c r="BA11" s="130"/>
      <c r="BB11" s="130"/>
      <c r="BC11" s="130"/>
      <c r="BD11" s="130"/>
      <c r="BE11" s="130"/>
    </row>
    <row r="12" spans="1:57" ht="12.75" customHeight="1" x14ac:dyDescent="0.2">
      <c r="A12" s="131" t="s">
        <v>48</v>
      </c>
      <c r="B12" s="99"/>
      <c r="C12" s="343"/>
      <c r="D12" s="343"/>
      <c r="E12" s="343"/>
      <c r="F12" s="132" t="s">
        <v>49</v>
      </c>
      <c r="G12" s="133"/>
      <c r="H12" s="124"/>
    </row>
    <row r="13" spans="1:57" ht="28.5" customHeight="1" thickBot="1" x14ac:dyDescent="0.25">
      <c r="A13" s="134" t="s">
        <v>50</v>
      </c>
      <c r="B13" s="135"/>
      <c r="C13" s="135"/>
      <c r="D13" s="135"/>
      <c r="E13" s="136"/>
      <c r="F13" s="136"/>
      <c r="G13" s="137"/>
      <c r="H13" s="124"/>
    </row>
    <row r="14" spans="1:57" ht="17.25" customHeight="1" thickBot="1" x14ac:dyDescent="0.25">
      <c r="A14" s="138" t="s">
        <v>51</v>
      </c>
      <c r="B14" s="139"/>
      <c r="C14" s="140"/>
      <c r="D14" s="141" t="s">
        <v>52</v>
      </c>
      <c r="E14" s="142"/>
      <c r="F14" s="142"/>
      <c r="G14" s="140"/>
    </row>
    <row r="15" spans="1:57" ht="15.95" customHeight="1" x14ac:dyDescent="0.2">
      <c r="A15" s="143"/>
      <c r="B15" s="144" t="s">
        <v>53</v>
      </c>
      <c r="C15" s="145">
        <f>'01 01 Rek'!E14</f>
        <v>0</v>
      </c>
      <c r="D15" s="146" t="str">
        <f>'01 01 Rek'!A19</f>
        <v>Ztížené výrobní podmínky</v>
      </c>
      <c r="E15" s="147"/>
      <c r="F15" s="148"/>
      <c r="G15" s="145">
        <f>'01 01 Rek'!I19</f>
        <v>0</v>
      </c>
    </row>
    <row r="16" spans="1:57" ht="15.95" customHeight="1" x14ac:dyDescent="0.2">
      <c r="A16" s="143" t="s">
        <v>54</v>
      </c>
      <c r="B16" s="144" t="s">
        <v>55</v>
      </c>
      <c r="C16" s="145">
        <f>'01 01 Rek'!F14</f>
        <v>0</v>
      </c>
      <c r="D16" s="98" t="str">
        <f>'01 01 Rek'!A20</f>
        <v>Oborová přirážka</v>
      </c>
      <c r="E16" s="149"/>
      <c r="F16" s="150"/>
      <c r="G16" s="145">
        <f>'01 01 Rek'!I20</f>
        <v>0</v>
      </c>
    </row>
    <row r="17" spans="1:7" ht="15.95" customHeight="1" x14ac:dyDescent="0.2">
      <c r="A17" s="143" t="s">
        <v>56</v>
      </c>
      <c r="B17" s="144" t="s">
        <v>57</v>
      </c>
      <c r="C17" s="145">
        <f>'01 01 Rek'!H14</f>
        <v>0</v>
      </c>
      <c r="D17" s="98" t="str">
        <f>'01 01 Rek'!A21</f>
        <v>Přesun stavebních kapacit</v>
      </c>
      <c r="E17" s="149"/>
      <c r="F17" s="150"/>
      <c r="G17" s="145">
        <f>'01 01 Rek'!I21</f>
        <v>0</v>
      </c>
    </row>
    <row r="18" spans="1:7" ht="15.95" customHeight="1" x14ac:dyDescent="0.2">
      <c r="A18" s="151" t="s">
        <v>58</v>
      </c>
      <c r="B18" s="152" t="s">
        <v>59</v>
      </c>
      <c r="C18" s="145">
        <f>'01 01 Rek'!G14</f>
        <v>0</v>
      </c>
      <c r="D18" s="98" t="str">
        <f>'01 01 Rek'!A22</f>
        <v>Mimostaveništní doprava</v>
      </c>
      <c r="E18" s="149"/>
      <c r="F18" s="150"/>
      <c r="G18" s="145">
        <f>'01 01 Rek'!I22</f>
        <v>0</v>
      </c>
    </row>
    <row r="19" spans="1:7" ht="15.95" customHeight="1" x14ac:dyDescent="0.2">
      <c r="A19" s="153" t="s">
        <v>60</v>
      </c>
      <c r="B19" s="144"/>
      <c r="C19" s="145">
        <f>SUM(C15:C18)</f>
        <v>0</v>
      </c>
      <c r="D19" s="98" t="str">
        <f>'01 01 Rek'!A23</f>
        <v>Zařízení staveniště</v>
      </c>
      <c r="E19" s="149"/>
      <c r="F19" s="150"/>
      <c r="G19" s="145">
        <f>'01 01 Rek'!I23</f>
        <v>0</v>
      </c>
    </row>
    <row r="20" spans="1:7" ht="15.95" customHeight="1" x14ac:dyDescent="0.2">
      <c r="A20" s="153"/>
      <c r="B20" s="144"/>
      <c r="C20" s="145"/>
      <c r="D20" s="98" t="str">
        <f>'01 01 Rek'!A24</f>
        <v>Provoz investora</v>
      </c>
      <c r="E20" s="149"/>
      <c r="F20" s="150"/>
      <c r="G20" s="145">
        <f>'01 01 Rek'!I24</f>
        <v>0</v>
      </c>
    </row>
    <row r="21" spans="1:7" ht="15.95" customHeight="1" x14ac:dyDescent="0.2">
      <c r="A21" s="153" t="s">
        <v>30</v>
      </c>
      <c r="B21" s="144"/>
      <c r="C21" s="145">
        <f>'01 01 Rek'!I14</f>
        <v>0</v>
      </c>
      <c r="D21" s="98" t="str">
        <f>'01 01 Rek'!A25</f>
        <v>Kompletační činnost (IČD)</v>
      </c>
      <c r="E21" s="149"/>
      <c r="F21" s="150"/>
      <c r="G21" s="145">
        <f>'01 01 Rek'!I25</f>
        <v>0</v>
      </c>
    </row>
    <row r="22" spans="1:7" ht="15.95" customHeight="1" x14ac:dyDescent="0.2">
      <c r="A22" s="154" t="s">
        <v>61</v>
      </c>
      <c r="B22" s="124"/>
      <c r="C22" s="145">
        <f>C19+C21</f>
        <v>0</v>
      </c>
      <c r="D22" s="98" t="s">
        <v>62</v>
      </c>
      <c r="E22" s="149"/>
      <c r="F22" s="150"/>
      <c r="G22" s="145">
        <f>G23-SUM(G15:G21)</f>
        <v>0</v>
      </c>
    </row>
    <row r="23" spans="1:7" ht="15.95" customHeight="1" thickBot="1" x14ac:dyDescent="0.25">
      <c r="A23" s="344" t="s">
        <v>63</v>
      </c>
      <c r="B23" s="345"/>
      <c r="C23" s="155">
        <f>C22+G23</f>
        <v>0</v>
      </c>
      <c r="D23" s="156" t="s">
        <v>64</v>
      </c>
      <c r="E23" s="157"/>
      <c r="F23" s="158"/>
      <c r="G23" s="145">
        <f>'01 01 Rek'!H28</f>
        <v>0</v>
      </c>
    </row>
    <row r="24" spans="1:7" x14ac:dyDescent="0.2">
      <c r="A24" s="159" t="s">
        <v>65</v>
      </c>
      <c r="B24" s="160"/>
      <c r="C24" s="161"/>
      <c r="D24" s="160" t="s">
        <v>66</v>
      </c>
      <c r="E24" s="160"/>
      <c r="F24" s="162" t="s">
        <v>67</v>
      </c>
      <c r="G24" s="163"/>
    </row>
    <row r="25" spans="1:7" x14ac:dyDescent="0.2">
      <c r="A25" s="154" t="s">
        <v>68</v>
      </c>
      <c r="B25" s="124"/>
      <c r="C25" s="164"/>
      <c r="D25" s="124" t="s">
        <v>68</v>
      </c>
      <c r="E25" s="124"/>
      <c r="F25" s="165" t="s">
        <v>68</v>
      </c>
      <c r="G25" s="166"/>
    </row>
    <row r="26" spans="1:7" ht="37.5" customHeight="1" x14ac:dyDescent="0.2">
      <c r="A26" s="154" t="s">
        <v>69</v>
      </c>
      <c r="B26" s="167"/>
      <c r="C26" s="164"/>
      <c r="D26" s="124" t="s">
        <v>69</v>
      </c>
      <c r="E26" s="124"/>
      <c r="F26" s="165" t="s">
        <v>69</v>
      </c>
      <c r="G26" s="166"/>
    </row>
    <row r="27" spans="1:7" x14ac:dyDescent="0.2">
      <c r="A27" s="154"/>
      <c r="B27" s="168"/>
      <c r="C27" s="164"/>
      <c r="D27" s="124"/>
      <c r="E27" s="124"/>
      <c r="F27" s="165"/>
      <c r="G27" s="166"/>
    </row>
    <row r="28" spans="1:7" x14ac:dyDescent="0.2">
      <c r="A28" s="154" t="s">
        <v>70</v>
      </c>
      <c r="B28" s="124"/>
      <c r="C28" s="164"/>
      <c r="D28" s="165" t="s">
        <v>71</v>
      </c>
      <c r="E28" s="164"/>
      <c r="F28" s="169" t="s">
        <v>71</v>
      </c>
      <c r="G28" s="166"/>
    </row>
    <row r="29" spans="1:7" ht="69" customHeight="1" x14ac:dyDescent="0.2">
      <c r="A29" s="154"/>
      <c r="B29" s="124"/>
      <c r="C29" s="170"/>
      <c r="D29" s="165"/>
      <c r="E29" s="164"/>
      <c r="F29" s="124"/>
      <c r="G29" s="166"/>
    </row>
    <row r="30" spans="1:7" x14ac:dyDescent="0.2">
      <c r="A30" s="172" t="s">
        <v>12</v>
      </c>
      <c r="B30" s="173"/>
      <c r="C30" s="174">
        <v>21</v>
      </c>
      <c r="D30" s="288" t="s">
        <v>72</v>
      </c>
      <c r="E30" s="173"/>
      <c r="F30" s="288"/>
      <c r="G30" s="285">
        <f>C23-G32</f>
        <v>0</v>
      </c>
    </row>
    <row r="31" spans="1:7" x14ac:dyDescent="0.2">
      <c r="A31" s="172" t="s">
        <v>73</v>
      </c>
      <c r="B31" s="173"/>
      <c r="C31" s="174">
        <f>C30</f>
        <v>21</v>
      </c>
      <c r="D31" s="173" t="s">
        <v>74</v>
      </c>
      <c r="E31" s="173"/>
      <c r="F31" s="288"/>
      <c r="G31" s="285">
        <f>ROUND(PRODUCT(G30,C31/100),0)</f>
        <v>0</v>
      </c>
    </row>
    <row r="32" spans="1:7" x14ac:dyDescent="0.2">
      <c r="A32" s="172" t="s">
        <v>12</v>
      </c>
      <c r="B32" s="173"/>
      <c r="C32" s="174">
        <v>0</v>
      </c>
      <c r="D32" s="173" t="s">
        <v>74</v>
      </c>
      <c r="E32" s="173"/>
      <c r="F32" s="288"/>
      <c r="G32" s="285">
        <v>0</v>
      </c>
    </row>
    <row r="33" spans="1:8" x14ac:dyDescent="0.2">
      <c r="A33" s="172" t="s">
        <v>73</v>
      </c>
      <c r="B33" s="175"/>
      <c r="C33" s="176">
        <f>C32</f>
        <v>0</v>
      </c>
      <c r="D33" s="173" t="s">
        <v>74</v>
      </c>
      <c r="E33" s="175"/>
      <c r="F33" s="289"/>
      <c r="G33" s="285">
        <f>ROUND(PRODUCT(G32,C33/100),0)</f>
        <v>0</v>
      </c>
    </row>
    <row r="34" spans="1:8" s="180" customFormat="1" ht="19.5" customHeight="1" thickBot="1" x14ac:dyDescent="0.3">
      <c r="A34" s="177" t="s">
        <v>75</v>
      </c>
      <c r="B34" s="178"/>
      <c r="C34" s="178"/>
      <c r="D34" s="178"/>
      <c r="E34" s="179"/>
      <c r="F34" s="338">
        <f>ROUND(SUM(G30:G33),0)</f>
        <v>0</v>
      </c>
      <c r="G34" s="339"/>
    </row>
    <row r="36" spans="1:8" s="323" customFormat="1" x14ac:dyDescent="0.2">
      <c r="A36" s="326" t="s">
        <v>76</v>
      </c>
      <c r="B36" s="326"/>
      <c r="C36" s="326"/>
      <c r="D36" s="326"/>
      <c r="E36" s="326"/>
      <c r="F36" s="326"/>
      <c r="G36" s="326"/>
      <c r="H36" s="323" t="s">
        <v>2</v>
      </c>
    </row>
    <row r="37" spans="1:8" s="323" customFormat="1" ht="14.25" customHeight="1" x14ac:dyDescent="0.2">
      <c r="A37" s="326"/>
      <c r="B37" s="340"/>
      <c r="C37" s="340"/>
      <c r="D37" s="340"/>
      <c r="E37" s="340"/>
      <c r="F37" s="340"/>
      <c r="G37" s="340"/>
      <c r="H37" s="323" t="s">
        <v>2</v>
      </c>
    </row>
    <row r="38" spans="1:8" s="323" customFormat="1" ht="12.75" customHeight="1" x14ac:dyDescent="0.2">
      <c r="A38" s="329"/>
      <c r="B38" s="340"/>
      <c r="C38" s="340"/>
      <c r="D38" s="340"/>
      <c r="E38" s="340"/>
      <c r="F38" s="340"/>
      <c r="G38" s="340"/>
      <c r="H38" s="323" t="s">
        <v>2</v>
      </c>
    </row>
    <row r="39" spans="1:8" s="323" customFormat="1" x14ac:dyDescent="0.2">
      <c r="A39" s="329"/>
      <c r="B39" s="340"/>
      <c r="C39" s="340"/>
      <c r="D39" s="340"/>
      <c r="E39" s="340"/>
      <c r="F39" s="340"/>
      <c r="G39" s="340"/>
      <c r="H39" s="323" t="s">
        <v>2</v>
      </c>
    </row>
    <row r="40" spans="1:8" s="323" customFormat="1" x14ac:dyDescent="0.2">
      <c r="A40" s="329"/>
      <c r="B40" s="340"/>
      <c r="C40" s="340"/>
      <c r="D40" s="340"/>
      <c r="E40" s="340"/>
      <c r="F40" s="340"/>
      <c r="G40" s="340"/>
      <c r="H40" s="323" t="s">
        <v>2</v>
      </c>
    </row>
    <row r="41" spans="1:8" s="323" customFormat="1" x14ac:dyDescent="0.2">
      <c r="A41" s="329"/>
      <c r="B41" s="340"/>
      <c r="C41" s="340"/>
      <c r="D41" s="340"/>
      <c r="E41" s="340"/>
      <c r="F41" s="340"/>
      <c r="G41" s="340"/>
      <c r="H41" s="323" t="s">
        <v>2</v>
      </c>
    </row>
    <row r="42" spans="1:8" s="323" customFormat="1" x14ac:dyDescent="0.2">
      <c r="A42" s="329"/>
      <c r="B42" s="340"/>
      <c r="C42" s="340"/>
      <c r="D42" s="340"/>
      <c r="E42" s="340"/>
      <c r="F42" s="340"/>
      <c r="G42" s="340"/>
      <c r="H42" s="323" t="s">
        <v>2</v>
      </c>
    </row>
    <row r="43" spans="1:8" s="323" customFormat="1" x14ac:dyDescent="0.2">
      <c r="A43" s="329"/>
      <c r="B43" s="340"/>
      <c r="C43" s="340"/>
      <c r="D43" s="340"/>
      <c r="E43" s="340"/>
      <c r="F43" s="340"/>
      <c r="G43" s="340"/>
      <c r="H43" s="323" t="s">
        <v>2</v>
      </c>
    </row>
    <row r="44" spans="1:8" s="323" customFormat="1" ht="12.75" customHeight="1" x14ac:dyDescent="0.2">
      <c r="A44" s="329"/>
      <c r="B44" s="340"/>
      <c r="C44" s="340"/>
      <c r="D44" s="340"/>
      <c r="E44" s="340"/>
      <c r="F44" s="340"/>
      <c r="G44" s="340"/>
      <c r="H44" s="323" t="s">
        <v>2</v>
      </c>
    </row>
    <row r="45" spans="1:8" s="323" customFormat="1" ht="12.75" customHeight="1" x14ac:dyDescent="0.2">
      <c r="A45" s="329"/>
      <c r="B45" s="340"/>
      <c r="C45" s="340"/>
      <c r="D45" s="340"/>
      <c r="E45" s="340"/>
      <c r="F45" s="340"/>
      <c r="G45" s="340"/>
      <c r="H45" s="323" t="s">
        <v>2</v>
      </c>
    </row>
    <row r="46" spans="1:8" s="323" customFormat="1" x14ac:dyDescent="0.2">
      <c r="B46" s="346"/>
      <c r="C46" s="346"/>
      <c r="D46" s="346"/>
      <c r="E46" s="346"/>
      <c r="F46" s="346"/>
      <c r="G46" s="346"/>
    </row>
    <row r="47" spans="1:8" s="323" customFormat="1" x14ac:dyDescent="0.2">
      <c r="B47" s="346"/>
      <c r="C47" s="346"/>
      <c r="D47" s="346"/>
      <c r="E47" s="346"/>
      <c r="F47" s="346"/>
      <c r="G47" s="346"/>
    </row>
    <row r="48" spans="1:8" s="323" customFormat="1" x14ac:dyDescent="0.2">
      <c r="B48" s="346"/>
      <c r="C48" s="346"/>
      <c r="D48" s="346"/>
      <c r="E48" s="346"/>
      <c r="F48" s="346"/>
      <c r="G48" s="346"/>
    </row>
    <row r="49" spans="2:7" x14ac:dyDescent="0.2">
      <c r="B49" s="347"/>
      <c r="C49" s="347"/>
      <c r="D49" s="347"/>
      <c r="E49" s="347"/>
      <c r="F49" s="347"/>
      <c r="G49" s="347"/>
    </row>
    <row r="50" spans="2:7" x14ac:dyDescent="0.2">
      <c r="B50" s="347"/>
      <c r="C50" s="347"/>
      <c r="D50" s="347"/>
      <c r="E50" s="347"/>
      <c r="F50" s="347"/>
      <c r="G50" s="347"/>
    </row>
    <row r="51" spans="2:7" x14ac:dyDescent="0.2">
      <c r="B51" s="347"/>
      <c r="C51" s="347"/>
      <c r="D51" s="347"/>
      <c r="E51" s="347"/>
      <c r="F51" s="347"/>
      <c r="G51" s="347"/>
    </row>
  </sheetData>
  <sheetProtection password="9669" sheet="1"/>
  <mergeCells count="14">
    <mergeCell ref="B51:G51"/>
    <mergeCell ref="B46:G46"/>
    <mergeCell ref="B47:G47"/>
    <mergeCell ref="B48:G48"/>
    <mergeCell ref="B49:G49"/>
    <mergeCell ref="B50:G50"/>
    <mergeCell ref="F34:G34"/>
    <mergeCell ref="B37:G45"/>
    <mergeCell ref="C8:E8"/>
    <mergeCell ref="C9:E9"/>
    <mergeCell ref="C10:E10"/>
    <mergeCell ref="C11:E11"/>
    <mergeCell ref="C12:E12"/>
    <mergeCell ref="A23:B23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1"/>
  <dimension ref="A1:BE79"/>
  <sheetViews>
    <sheetView workbookViewId="0">
      <selection activeCell="G32" sqref="G32"/>
    </sheetView>
  </sheetViews>
  <sheetFormatPr defaultRowHeight="12.75" x14ac:dyDescent="0.2"/>
  <cols>
    <col min="1" max="1" width="5.85546875" style="1" customWidth="1"/>
    <col min="2" max="2" width="6.140625" style="1" customWidth="1"/>
    <col min="3" max="3" width="11.42578125" style="1" customWidth="1"/>
    <col min="4" max="4" width="15.85546875" style="1" customWidth="1"/>
    <col min="5" max="5" width="11.28515625" style="1" customWidth="1"/>
    <col min="6" max="6" width="10.85546875" style="1" customWidth="1"/>
    <col min="7" max="7" width="11" style="1" customWidth="1"/>
    <col min="8" max="8" width="11.140625" style="1" customWidth="1"/>
    <col min="9" max="9" width="10.7109375" style="1" customWidth="1"/>
    <col min="10" max="16384" width="9.140625" style="1"/>
  </cols>
  <sheetData>
    <row r="1" spans="1:57" ht="13.5" thickTop="1" x14ac:dyDescent="0.2">
      <c r="A1" s="348" t="s">
        <v>3</v>
      </c>
      <c r="B1" s="349"/>
      <c r="C1" s="181" t="s">
        <v>106</v>
      </c>
      <c r="D1" s="182"/>
      <c r="E1" s="183"/>
      <c r="F1" s="182"/>
      <c r="G1" s="184" t="s">
        <v>77</v>
      </c>
      <c r="H1" s="185" t="s">
        <v>107</v>
      </c>
      <c r="I1" s="186"/>
    </row>
    <row r="2" spans="1:57" ht="13.5" thickBot="1" x14ac:dyDescent="0.25">
      <c r="A2" s="350" t="s">
        <v>78</v>
      </c>
      <c r="B2" s="351"/>
      <c r="C2" s="187" t="s">
        <v>108</v>
      </c>
      <c r="D2" s="188"/>
      <c r="E2" s="189"/>
      <c r="F2" s="188"/>
      <c r="G2" s="352" t="s">
        <v>109</v>
      </c>
      <c r="H2" s="353"/>
      <c r="I2" s="354"/>
    </row>
    <row r="3" spans="1:57" ht="13.5" thickTop="1" x14ac:dyDescent="0.2">
      <c r="F3" s="124"/>
    </row>
    <row r="4" spans="1:57" ht="19.5" customHeight="1" x14ac:dyDescent="0.25">
      <c r="A4" s="190" t="s">
        <v>79</v>
      </c>
      <c r="B4" s="191"/>
      <c r="C4" s="191"/>
      <c r="D4" s="191"/>
      <c r="E4" s="192"/>
      <c r="F4" s="191"/>
      <c r="G4" s="191"/>
      <c r="H4" s="191"/>
      <c r="I4" s="191"/>
    </row>
    <row r="5" spans="1:57" ht="13.5" thickBot="1" x14ac:dyDescent="0.25"/>
    <row r="6" spans="1:57" s="124" customFormat="1" ht="13.5" thickBot="1" x14ac:dyDescent="0.25">
      <c r="A6" s="193"/>
      <c r="B6" s="194" t="s">
        <v>80</v>
      </c>
      <c r="C6" s="194"/>
      <c r="D6" s="195"/>
      <c r="E6" s="196" t="s">
        <v>26</v>
      </c>
      <c r="F6" s="197" t="s">
        <v>27</v>
      </c>
      <c r="G6" s="197" t="s">
        <v>28</v>
      </c>
      <c r="H6" s="197" t="s">
        <v>29</v>
      </c>
      <c r="I6" s="198" t="s">
        <v>30</v>
      </c>
    </row>
    <row r="7" spans="1:57" s="124" customFormat="1" x14ac:dyDescent="0.2">
      <c r="A7" s="281" t="str">
        <f>'01 01 Pol'!B7</f>
        <v>0</v>
      </c>
      <c r="B7" s="61" t="str">
        <f>'01 01 Pol'!C7</f>
        <v>Přípravné a pomocné práce</v>
      </c>
      <c r="D7" s="199"/>
      <c r="E7" s="282">
        <f>'01 01 Pol'!BA10</f>
        <v>0</v>
      </c>
      <c r="F7" s="283">
        <f>'01 01 Pol'!BB10</f>
        <v>0</v>
      </c>
      <c r="G7" s="283">
        <f>'01 01 Pol'!BC10</f>
        <v>0</v>
      </c>
      <c r="H7" s="283">
        <f>'01 01 Pol'!BD10</f>
        <v>0</v>
      </c>
      <c r="I7" s="284">
        <f>'01 01 Pol'!BE10</f>
        <v>0</v>
      </c>
    </row>
    <row r="8" spans="1:57" s="124" customFormat="1" x14ac:dyDescent="0.2">
      <c r="A8" s="281" t="str">
        <f>'01 01 Pol'!B11</f>
        <v>1</v>
      </c>
      <c r="B8" s="61" t="str">
        <f>'01 01 Pol'!C11</f>
        <v>Zemní práce</v>
      </c>
      <c r="D8" s="199"/>
      <c r="E8" s="282">
        <f>'01 01 Pol'!BA19</f>
        <v>0</v>
      </c>
      <c r="F8" s="283">
        <f>'01 01 Pol'!BB19</f>
        <v>0</v>
      </c>
      <c r="G8" s="283">
        <f>'01 01 Pol'!BC19</f>
        <v>0</v>
      </c>
      <c r="H8" s="283">
        <f>'01 01 Pol'!BD19</f>
        <v>0</v>
      </c>
      <c r="I8" s="284">
        <f>'01 01 Pol'!BE19</f>
        <v>0</v>
      </c>
    </row>
    <row r="9" spans="1:57" s="124" customFormat="1" x14ac:dyDescent="0.2">
      <c r="A9" s="281" t="str">
        <f>'01 01 Pol'!B20</f>
        <v>18</v>
      </c>
      <c r="B9" s="61" t="str">
        <f>'01 01 Pol'!C20</f>
        <v>Povrchové úpravy terénu</v>
      </c>
      <c r="D9" s="199"/>
      <c r="E9" s="282">
        <f>'01 01 Pol'!BA23</f>
        <v>0</v>
      </c>
      <c r="F9" s="283">
        <f>'01 01 Pol'!BB23</f>
        <v>0</v>
      </c>
      <c r="G9" s="283">
        <f>'01 01 Pol'!BC23</f>
        <v>0</v>
      </c>
      <c r="H9" s="283">
        <f>'01 01 Pol'!BD23</f>
        <v>0</v>
      </c>
      <c r="I9" s="284">
        <f>'01 01 Pol'!BE23</f>
        <v>0</v>
      </c>
    </row>
    <row r="10" spans="1:57" s="124" customFormat="1" x14ac:dyDescent="0.2">
      <c r="A10" s="281" t="str">
        <f>'01 01 Pol'!B24</f>
        <v>98</v>
      </c>
      <c r="B10" s="61" t="str">
        <f>'01 01 Pol'!C24</f>
        <v>Demolice</v>
      </c>
      <c r="D10" s="199"/>
      <c r="E10" s="282">
        <f>'01 01 Pol'!BA69</f>
        <v>0</v>
      </c>
      <c r="F10" s="283">
        <f>'01 01 Pol'!BB69</f>
        <v>0</v>
      </c>
      <c r="G10" s="283">
        <f>'01 01 Pol'!BC69</f>
        <v>0</v>
      </c>
      <c r="H10" s="283">
        <f>'01 01 Pol'!BD69</f>
        <v>0</v>
      </c>
      <c r="I10" s="284">
        <f>'01 01 Pol'!BE69</f>
        <v>0</v>
      </c>
    </row>
    <row r="11" spans="1:57" s="124" customFormat="1" x14ac:dyDescent="0.2">
      <c r="A11" s="281" t="str">
        <f>'01 01 Pol'!B70</f>
        <v>767</v>
      </c>
      <c r="B11" s="61" t="str">
        <f>'01 01 Pol'!C70</f>
        <v>Konstrukce zámečnické</v>
      </c>
      <c r="D11" s="199"/>
      <c r="E11" s="282">
        <f>'01 01 Pol'!BA80</f>
        <v>0</v>
      </c>
      <c r="F11" s="283">
        <f>'01 01 Pol'!BB80</f>
        <v>0</v>
      </c>
      <c r="G11" s="283">
        <f>'01 01 Pol'!BC80</f>
        <v>0</v>
      </c>
      <c r="H11" s="283">
        <f>'01 01 Pol'!BD80</f>
        <v>0</v>
      </c>
      <c r="I11" s="284">
        <f>'01 01 Pol'!BE80</f>
        <v>0</v>
      </c>
    </row>
    <row r="12" spans="1:57" s="124" customFormat="1" x14ac:dyDescent="0.2">
      <c r="A12" s="281" t="str">
        <f>'01 01 Pol'!B81</f>
        <v>799</v>
      </c>
      <c r="B12" s="61" t="str">
        <f>'01 01 Pol'!C81</f>
        <v>Ostatní</v>
      </c>
      <c r="D12" s="199"/>
      <c r="E12" s="282">
        <f>'01 01 Pol'!BA83</f>
        <v>0</v>
      </c>
      <c r="F12" s="283">
        <f>'01 01 Pol'!BB83</f>
        <v>0</v>
      </c>
      <c r="G12" s="283">
        <f>'01 01 Pol'!BC83</f>
        <v>0</v>
      </c>
      <c r="H12" s="283">
        <f>'01 01 Pol'!BD83</f>
        <v>0</v>
      </c>
      <c r="I12" s="284">
        <f>'01 01 Pol'!BE83</f>
        <v>0</v>
      </c>
    </row>
    <row r="13" spans="1:57" s="124" customFormat="1" ht="13.5" thickBot="1" x14ac:dyDescent="0.25">
      <c r="A13" s="281" t="str">
        <f>'01 01 Pol'!B84</f>
        <v>D96</v>
      </c>
      <c r="B13" s="61" t="str">
        <f>'01 01 Pol'!C84</f>
        <v>Přesuny suti a vybouraných hmot</v>
      </c>
      <c r="D13" s="199"/>
      <c r="E13" s="282">
        <f>'01 01 Pol'!BA127</f>
        <v>0</v>
      </c>
      <c r="F13" s="283">
        <f>'01 01 Pol'!BB127</f>
        <v>0</v>
      </c>
      <c r="G13" s="283">
        <f>'01 01 Pol'!BC127</f>
        <v>0</v>
      </c>
      <c r="H13" s="283">
        <f>'01 01 Pol'!BD127</f>
        <v>0</v>
      </c>
      <c r="I13" s="284">
        <f>'01 01 Pol'!BE127</f>
        <v>0</v>
      </c>
    </row>
    <row r="14" spans="1:57" s="14" customFormat="1" ht="13.5" thickBot="1" x14ac:dyDescent="0.25">
      <c r="A14" s="200"/>
      <c r="B14" s="201" t="s">
        <v>81</v>
      </c>
      <c r="C14" s="201"/>
      <c r="D14" s="202"/>
      <c r="E14" s="203">
        <f>SUM(E7:E13)</f>
        <v>0</v>
      </c>
      <c r="F14" s="204">
        <f>SUM(F7:F13)</f>
        <v>0</v>
      </c>
      <c r="G14" s="204">
        <f>SUM(G7:G13)</f>
        <v>0</v>
      </c>
      <c r="H14" s="204">
        <f>SUM(H7:H13)</f>
        <v>0</v>
      </c>
      <c r="I14" s="205">
        <f>SUM(I7:I13)</f>
        <v>0</v>
      </c>
    </row>
    <row r="15" spans="1:57" x14ac:dyDescent="0.2">
      <c r="A15" s="124"/>
      <c r="B15" s="124"/>
      <c r="C15" s="124"/>
      <c r="D15" s="124"/>
      <c r="E15" s="124"/>
      <c r="F15" s="124"/>
      <c r="G15" s="124"/>
      <c r="H15" s="124"/>
      <c r="I15" s="124"/>
    </row>
    <row r="16" spans="1:57" ht="19.5" customHeight="1" x14ac:dyDescent="0.25">
      <c r="A16" s="191" t="s">
        <v>82</v>
      </c>
      <c r="B16" s="191"/>
      <c r="C16" s="191"/>
      <c r="D16" s="191"/>
      <c r="E16" s="191"/>
      <c r="F16" s="191"/>
      <c r="G16" s="206"/>
      <c r="H16" s="191"/>
      <c r="I16" s="191"/>
      <c r="BA16" s="130"/>
      <c r="BB16" s="130"/>
      <c r="BC16" s="130"/>
      <c r="BD16" s="130"/>
      <c r="BE16" s="130"/>
    </row>
    <row r="17" spans="1:53" ht="13.5" thickBot="1" x14ac:dyDescent="0.25"/>
    <row r="18" spans="1:53" x14ac:dyDescent="0.2">
      <c r="A18" s="159" t="s">
        <v>83</v>
      </c>
      <c r="B18" s="160"/>
      <c r="C18" s="160"/>
      <c r="D18" s="207"/>
      <c r="E18" s="208" t="s">
        <v>84</v>
      </c>
      <c r="F18" s="209" t="s">
        <v>13</v>
      </c>
      <c r="G18" s="210" t="s">
        <v>85</v>
      </c>
      <c r="H18" s="211"/>
      <c r="I18" s="212" t="s">
        <v>84</v>
      </c>
    </row>
    <row r="19" spans="1:53" x14ac:dyDescent="0.2">
      <c r="A19" s="153" t="s">
        <v>268</v>
      </c>
      <c r="B19" s="144"/>
      <c r="C19" s="144"/>
      <c r="D19" s="213"/>
      <c r="E19" s="214">
        <v>0</v>
      </c>
      <c r="F19" s="215">
        <v>0</v>
      </c>
      <c r="G19" s="216">
        <f>SUM(E14:H14)</f>
        <v>0</v>
      </c>
      <c r="H19" s="217"/>
      <c r="I19" s="218">
        <f t="shared" ref="I19:I27" si="0">E19+F19*G19/100</f>
        <v>0</v>
      </c>
      <c r="BA19" s="1">
        <v>0</v>
      </c>
    </row>
    <row r="20" spans="1:53" x14ac:dyDescent="0.2">
      <c r="A20" s="153" t="s">
        <v>269</v>
      </c>
      <c r="B20" s="144"/>
      <c r="C20" s="144"/>
      <c r="D20" s="213"/>
      <c r="E20" s="214">
        <v>0</v>
      </c>
      <c r="F20" s="215">
        <v>0</v>
      </c>
      <c r="G20" s="216">
        <f>SUM(E14:H14)</f>
        <v>0</v>
      </c>
      <c r="H20" s="217"/>
      <c r="I20" s="218">
        <f t="shared" si="0"/>
        <v>0</v>
      </c>
      <c r="BA20" s="1">
        <v>0</v>
      </c>
    </row>
    <row r="21" spans="1:53" x14ac:dyDescent="0.2">
      <c r="A21" s="153" t="s">
        <v>270</v>
      </c>
      <c r="B21" s="144"/>
      <c r="C21" s="144"/>
      <c r="D21" s="213"/>
      <c r="E21" s="214">
        <v>0</v>
      </c>
      <c r="F21" s="215">
        <v>0</v>
      </c>
      <c r="G21" s="216">
        <f>SUM(E14:H14)</f>
        <v>0</v>
      </c>
      <c r="H21" s="217"/>
      <c r="I21" s="218">
        <f t="shared" si="0"/>
        <v>0</v>
      </c>
      <c r="BA21" s="1">
        <v>0</v>
      </c>
    </row>
    <row r="22" spans="1:53" x14ac:dyDescent="0.2">
      <c r="A22" s="153" t="s">
        <v>271</v>
      </c>
      <c r="B22" s="144"/>
      <c r="C22" s="144"/>
      <c r="D22" s="213"/>
      <c r="E22" s="214">
        <v>0</v>
      </c>
      <c r="F22" s="215">
        <v>0</v>
      </c>
      <c r="G22" s="216">
        <f>SUM(E14:H14)</f>
        <v>0</v>
      </c>
      <c r="H22" s="217"/>
      <c r="I22" s="218">
        <f t="shared" si="0"/>
        <v>0</v>
      </c>
      <c r="BA22" s="1">
        <v>0</v>
      </c>
    </row>
    <row r="23" spans="1:53" x14ac:dyDescent="0.2">
      <c r="A23" s="153" t="s">
        <v>272</v>
      </c>
      <c r="B23" s="144"/>
      <c r="C23" s="144"/>
      <c r="D23" s="213"/>
      <c r="E23" s="214">
        <v>0</v>
      </c>
      <c r="F23" s="215">
        <v>0</v>
      </c>
      <c r="G23" s="216">
        <f>SUM(E14:H14)</f>
        <v>0</v>
      </c>
      <c r="H23" s="217"/>
      <c r="I23" s="218">
        <f t="shared" si="0"/>
        <v>0</v>
      </c>
      <c r="BA23" s="1">
        <v>1</v>
      </c>
    </row>
    <row r="24" spans="1:53" x14ac:dyDescent="0.2">
      <c r="A24" s="153" t="s">
        <v>273</v>
      </c>
      <c r="B24" s="144"/>
      <c r="C24" s="144"/>
      <c r="D24" s="213"/>
      <c r="E24" s="214">
        <v>0</v>
      </c>
      <c r="F24" s="215">
        <v>0</v>
      </c>
      <c r="G24" s="216">
        <f>SUM(E14:H14)</f>
        <v>0</v>
      </c>
      <c r="H24" s="217"/>
      <c r="I24" s="218">
        <f t="shared" si="0"/>
        <v>0</v>
      </c>
      <c r="BA24" s="1">
        <v>1</v>
      </c>
    </row>
    <row r="25" spans="1:53" x14ac:dyDescent="0.2">
      <c r="A25" s="153" t="s">
        <v>274</v>
      </c>
      <c r="B25" s="144"/>
      <c r="C25" s="144"/>
      <c r="D25" s="213"/>
      <c r="E25" s="214">
        <v>0</v>
      </c>
      <c r="F25" s="215">
        <v>0</v>
      </c>
      <c r="G25" s="216">
        <f>SUM(E14:H14)</f>
        <v>0</v>
      </c>
      <c r="H25" s="217"/>
      <c r="I25" s="218">
        <f t="shared" si="0"/>
        <v>0</v>
      </c>
      <c r="BA25" s="1">
        <v>2</v>
      </c>
    </row>
    <row r="26" spans="1:53" x14ac:dyDescent="0.2">
      <c r="A26" s="153" t="s">
        <v>275</v>
      </c>
      <c r="B26" s="144"/>
      <c r="C26" s="144"/>
      <c r="D26" s="213"/>
      <c r="E26" s="214">
        <v>0</v>
      </c>
      <c r="F26" s="215">
        <v>0</v>
      </c>
      <c r="G26" s="216">
        <f>SUM(E14:H14)</f>
        <v>0</v>
      </c>
      <c r="H26" s="217"/>
      <c r="I26" s="218">
        <f t="shared" si="0"/>
        <v>0</v>
      </c>
      <c r="BA26" s="1">
        <v>2</v>
      </c>
    </row>
    <row r="27" spans="1:53" x14ac:dyDescent="0.2">
      <c r="A27" s="153" t="s">
        <v>276</v>
      </c>
      <c r="B27" s="144"/>
      <c r="C27" s="144"/>
      <c r="D27" s="213"/>
      <c r="E27" s="214">
        <v>0</v>
      </c>
      <c r="F27" s="215">
        <v>0</v>
      </c>
      <c r="G27" s="216">
        <f>SUM(E14:H14)</f>
        <v>0</v>
      </c>
      <c r="H27" s="217"/>
      <c r="I27" s="218">
        <f t="shared" si="0"/>
        <v>0</v>
      </c>
      <c r="BA27" s="1">
        <v>0</v>
      </c>
    </row>
    <row r="28" spans="1:53" ht="13.5" thickBot="1" x14ac:dyDescent="0.25">
      <c r="A28" s="219"/>
      <c r="B28" s="220" t="s">
        <v>86</v>
      </c>
      <c r="C28" s="221"/>
      <c r="D28" s="222"/>
      <c r="E28" s="223"/>
      <c r="F28" s="224"/>
      <c r="G28" s="224"/>
      <c r="H28" s="355">
        <f>SUM(I19:I27)</f>
        <v>0</v>
      </c>
      <c r="I28" s="356"/>
    </row>
    <row r="30" spans="1:53" x14ac:dyDescent="0.2">
      <c r="B30" s="14"/>
      <c r="F30" s="225"/>
      <c r="G30" s="226"/>
      <c r="H30" s="226"/>
      <c r="I30" s="45"/>
    </row>
    <row r="31" spans="1:53" x14ac:dyDescent="0.2">
      <c r="F31" s="225"/>
      <c r="G31" s="226"/>
      <c r="H31" s="226"/>
      <c r="I31" s="45"/>
    </row>
    <row r="32" spans="1:53" x14ac:dyDescent="0.2">
      <c r="F32" s="225"/>
      <c r="G32" s="226"/>
      <c r="H32" s="226"/>
      <c r="I32" s="45"/>
    </row>
    <row r="33" spans="6:9" x14ac:dyDescent="0.2">
      <c r="F33" s="225"/>
      <c r="G33" s="226"/>
      <c r="H33" s="226"/>
      <c r="I33" s="45"/>
    </row>
    <row r="34" spans="6:9" x14ac:dyDescent="0.2">
      <c r="F34" s="225"/>
      <c r="G34" s="226"/>
      <c r="H34" s="226"/>
      <c r="I34" s="45"/>
    </row>
    <row r="35" spans="6:9" x14ac:dyDescent="0.2">
      <c r="F35" s="225"/>
      <c r="G35" s="226"/>
      <c r="H35" s="226"/>
      <c r="I35" s="45"/>
    </row>
    <row r="36" spans="6:9" x14ac:dyDescent="0.2">
      <c r="F36" s="225"/>
      <c r="G36" s="226"/>
      <c r="H36" s="226"/>
      <c r="I36" s="45"/>
    </row>
    <row r="37" spans="6:9" x14ac:dyDescent="0.2">
      <c r="F37" s="225"/>
      <c r="G37" s="226"/>
      <c r="H37" s="226"/>
      <c r="I37" s="45"/>
    </row>
    <row r="38" spans="6:9" x14ac:dyDescent="0.2">
      <c r="F38" s="225"/>
      <c r="G38" s="226"/>
      <c r="H38" s="226"/>
      <c r="I38" s="45"/>
    </row>
    <row r="39" spans="6:9" x14ac:dyDescent="0.2">
      <c r="F39" s="225"/>
      <c r="G39" s="226"/>
      <c r="H39" s="226"/>
      <c r="I39" s="45"/>
    </row>
    <row r="40" spans="6:9" x14ac:dyDescent="0.2">
      <c r="F40" s="225"/>
      <c r="G40" s="226"/>
      <c r="H40" s="226"/>
      <c r="I40" s="45"/>
    </row>
    <row r="41" spans="6:9" x14ac:dyDescent="0.2">
      <c r="F41" s="225"/>
      <c r="G41" s="226"/>
      <c r="H41" s="226"/>
      <c r="I41" s="45"/>
    </row>
    <row r="42" spans="6:9" x14ac:dyDescent="0.2">
      <c r="F42" s="225"/>
      <c r="G42" s="226"/>
      <c r="H42" s="226"/>
      <c r="I42" s="45"/>
    </row>
    <row r="43" spans="6:9" x14ac:dyDescent="0.2">
      <c r="F43" s="225"/>
      <c r="G43" s="226"/>
      <c r="H43" s="226"/>
      <c r="I43" s="45"/>
    </row>
    <row r="44" spans="6:9" x14ac:dyDescent="0.2">
      <c r="F44" s="225"/>
      <c r="G44" s="226"/>
      <c r="H44" s="226"/>
      <c r="I44" s="45"/>
    </row>
    <row r="45" spans="6:9" x14ac:dyDescent="0.2">
      <c r="F45" s="225"/>
      <c r="G45" s="226"/>
      <c r="H45" s="226"/>
      <c r="I45" s="45"/>
    </row>
    <row r="46" spans="6:9" x14ac:dyDescent="0.2">
      <c r="F46" s="225"/>
      <c r="G46" s="226"/>
      <c r="H46" s="226"/>
      <c r="I46" s="45"/>
    </row>
    <row r="47" spans="6:9" x14ac:dyDescent="0.2">
      <c r="F47" s="225"/>
      <c r="G47" s="226"/>
      <c r="H47" s="226"/>
      <c r="I47" s="45"/>
    </row>
    <row r="48" spans="6:9" x14ac:dyDescent="0.2">
      <c r="F48" s="225"/>
      <c r="G48" s="226"/>
      <c r="H48" s="226"/>
      <c r="I48" s="45"/>
    </row>
    <row r="49" spans="6:9" x14ac:dyDescent="0.2">
      <c r="F49" s="225"/>
      <c r="G49" s="226"/>
      <c r="H49" s="226"/>
      <c r="I49" s="45"/>
    </row>
    <row r="50" spans="6:9" x14ac:dyDescent="0.2">
      <c r="F50" s="225"/>
      <c r="G50" s="226"/>
      <c r="H50" s="226"/>
      <c r="I50" s="45"/>
    </row>
    <row r="51" spans="6:9" x14ac:dyDescent="0.2">
      <c r="F51" s="225"/>
      <c r="G51" s="226"/>
      <c r="H51" s="226"/>
      <c r="I51" s="45"/>
    </row>
    <row r="52" spans="6:9" x14ac:dyDescent="0.2">
      <c r="F52" s="225"/>
      <c r="G52" s="226"/>
      <c r="H52" s="226"/>
      <c r="I52" s="45"/>
    </row>
    <row r="53" spans="6:9" x14ac:dyDescent="0.2">
      <c r="F53" s="225"/>
      <c r="G53" s="226"/>
      <c r="H53" s="226"/>
      <c r="I53" s="45"/>
    </row>
    <row r="54" spans="6:9" x14ac:dyDescent="0.2">
      <c r="F54" s="225"/>
      <c r="G54" s="226"/>
      <c r="H54" s="226"/>
      <c r="I54" s="45"/>
    </row>
    <row r="55" spans="6:9" x14ac:dyDescent="0.2">
      <c r="F55" s="225"/>
      <c r="G55" s="226"/>
      <c r="H55" s="226"/>
      <c r="I55" s="45"/>
    </row>
    <row r="56" spans="6:9" x14ac:dyDescent="0.2">
      <c r="F56" s="225"/>
      <c r="G56" s="226"/>
      <c r="H56" s="226"/>
      <c r="I56" s="45"/>
    </row>
    <row r="57" spans="6:9" x14ac:dyDescent="0.2">
      <c r="F57" s="225"/>
      <c r="G57" s="226"/>
      <c r="H57" s="226"/>
      <c r="I57" s="45"/>
    </row>
    <row r="58" spans="6:9" x14ac:dyDescent="0.2">
      <c r="F58" s="225"/>
      <c r="G58" s="226"/>
      <c r="H58" s="226"/>
      <c r="I58" s="45"/>
    </row>
    <row r="59" spans="6:9" x14ac:dyDescent="0.2">
      <c r="F59" s="225"/>
      <c r="G59" s="226"/>
      <c r="H59" s="226"/>
      <c r="I59" s="45"/>
    </row>
    <row r="60" spans="6:9" x14ac:dyDescent="0.2">
      <c r="F60" s="225"/>
      <c r="G60" s="226"/>
      <c r="H60" s="226"/>
      <c r="I60" s="45"/>
    </row>
    <row r="61" spans="6:9" x14ac:dyDescent="0.2">
      <c r="F61" s="225"/>
      <c r="G61" s="226"/>
      <c r="H61" s="226"/>
      <c r="I61" s="45"/>
    </row>
    <row r="62" spans="6:9" x14ac:dyDescent="0.2">
      <c r="F62" s="225"/>
      <c r="G62" s="226"/>
      <c r="H62" s="226"/>
      <c r="I62" s="45"/>
    </row>
    <row r="63" spans="6:9" x14ac:dyDescent="0.2">
      <c r="F63" s="225"/>
      <c r="G63" s="226"/>
      <c r="H63" s="226"/>
      <c r="I63" s="45"/>
    </row>
    <row r="64" spans="6:9" x14ac:dyDescent="0.2">
      <c r="F64" s="225"/>
      <c r="G64" s="226"/>
      <c r="H64" s="226"/>
      <c r="I64" s="45"/>
    </row>
    <row r="65" spans="6:9" x14ac:dyDescent="0.2">
      <c r="F65" s="225"/>
      <c r="G65" s="226"/>
      <c r="H65" s="226"/>
      <c r="I65" s="45"/>
    </row>
    <row r="66" spans="6:9" x14ac:dyDescent="0.2">
      <c r="F66" s="225"/>
      <c r="G66" s="226"/>
      <c r="H66" s="226"/>
      <c r="I66" s="45"/>
    </row>
    <row r="67" spans="6:9" x14ac:dyDescent="0.2">
      <c r="F67" s="225"/>
      <c r="G67" s="226"/>
      <c r="H67" s="226"/>
      <c r="I67" s="45"/>
    </row>
    <row r="68" spans="6:9" x14ac:dyDescent="0.2">
      <c r="F68" s="225"/>
      <c r="G68" s="226"/>
      <c r="H68" s="226"/>
      <c r="I68" s="45"/>
    </row>
    <row r="69" spans="6:9" x14ac:dyDescent="0.2">
      <c r="F69" s="225"/>
      <c r="G69" s="226"/>
      <c r="H69" s="226"/>
      <c r="I69" s="45"/>
    </row>
    <row r="70" spans="6:9" x14ac:dyDescent="0.2">
      <c r="F70" s="225"/>
      <c r="G70" s="226"/>
      <c r="H70" s="226"/>
      <c r="I70" s="45"/>
    </row>
    <row r="71" spans="6:9" x14ac:dyDescent="0.2">
      <c r="F71" s="225"/>
      <c r="G71" s="226"/>
      <c r="H71" s="226"/>
      <c r="I71" s="45"/>
    </row>
    <row r="72" spans="6:9" x14ac:dyDescent="0.2">
      <c r="F72" s="225"/>
      <c r="G72" s="226"/>
      <c r="H72" s="226"/>
      <c r="I72" s="45"/>
    </row>
    <row r="73" spans="6:9" x14ac:dyDescent="0.2">
      <c r="F73" s="225"/>
      <c r="G73" s="226"/>
      <c r="H73" s="226"/>
      <c r="I73" s="45"/>
    </row>
    <row r="74" spans="6:9" x14ac:dyDescent="0.2">
      <c r="F74" s="225"/>
      <c r="G74" s="226"/>
      <c r="H74" s="226"/>
      <c r="I74" s="45"/>
    </row>
    <row r="75" spans="6:9" x14ac:dyDescent="0.2">
      <c r="F75" s="225"/>
      <c r="G75" s="226"/>
      <c r="H75" s="226"/>
      <c r="I75" s="45"/>
    </row>
    <row r="76" spans="6:9" x14ac:dyDescent="0.2">
      <c r="F76" s="225"/>
      <c r="G76" s="226"/>
      <c r="H76" s="226"/>
      <c r="I76" s="45"/>
    </row>
    <row r="77" spans="6:9" x14ac:dyDescent="0.2">
      <c r="F77" s="225"/>
      <c r="G77" s="226"/>
      <c r="H77" s="226"/>
      <c r="I77" s="45"/>
    </row>
    <row r="78" spans="6:9" x14ac:dyDescent="0.2">
      <c r="F78" s="225"/>
      <c r="G78" s="226"/>
      <c r="H78" s="226"/>
      <c r="I78" s="45"/>
    </row>
    <row r="79" spans="6:9" x14ac:dyDescent="0.2">
      <c r="F79" s="225"/>
      <c r="G79" s="226"/>
      <c r="H79" s="226"/>
      <c r="I79" s="45"/>
    </row>
  </sheetData>
  <sheetProtection password="9669" sheet="1"/>
  <mergeCells count="4">
    <mergeCell ref="A1:B1"/>
    <mergeCell ref="A2:B2"/>
    <mergeCell ref="G2:I2"/>
    <mergeCell ref="H28:I28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CB200"/>
  <sheetViews>
    <sheetView showGridLines="0" showZeros="0" tabSelected="1" topLeftCell="A91" zoomScaleNormal="100" zoomScaleSheetLayoutView="100" workbookViewId="0">
      <selection activeCell="L111" sqref="L111"/>
    </sheetView>
  </sheetViews>
  <sheetFormatPr defaultRowHeight="12.75" x14ac:dyDescent="0.2"/>
  <cols>
    <col min="1" max="1" width="4.42578125" style="227" customWidth="1"/>
    <col min="2" max="2" width="11.5703125" style="227" customWidth="1"/>
    <col min="3" max="3" width="40.42578125" style="227" customWidth="1"/>
    <col min="4" max="4" width="5.5703125" style="227" customWidth="1"/>
    <col min="5" max="5" width="8.5703125" style="237" customWidth="1"/>
    <col min="6" max="6" width="9.85546875" style="227" customWidth="1"/>
    <col min="7" max="7" width="13.85546875" style="227" customWidth="1"/>
    <col min="8" max="8" width="11.7109375" style="227" hidden="1" customWidth="1"/>
    <col min="9" max="9" width="11.5703125" style="227" hidden="1" customWidth="1"/>
    <col min="10" max="10" width="11" style="227" hidden="1" customWidth="1"/>
    <col min="11" max="11" width="10.42578125" style="227" hidden="1" customWidth="1"/>
    <col min="12" max="12" width="75.42578125" style="227" customWidth="1"/>
    <col min="13" max="13" width="45.28515625" style="227" customWidth="1"/>
    <col min="14" max="16384" width="9.140625" style="227"/>
  </cols>
  <sheetData>
    <row r="1" spans="1:80" ht="15.75" x14ac:dyDescent="0.25">
      <c r="A1" s="359" t="s">
        <v>87</v>
      </c>
      <c r="B1" s="359"/>
      <c r="C1" s="359"/>
      <c r="D1" s="359"/>
      <c r="E1" s="359"/>
      <c r="F1" s="359"/>
      <c r="G1" s="359"/>
    </row>
    <row r="2" spans="1:80" ht="14.25" customHeight="1" thickBot="1" x14ac:dyDescent="0.25">
      <c r="B2" s="228"/>
      <c r="C2" s="229"/>
      <c r="D2" s="229"/>
      <c r="E2" s="230"/>
      <c r="F2" s="229"/>
      <c r="G2" s="229"/>
    </row>
    <row r="3" spans="1:80" ht="13.5" thickTop="1" x14ac:dyDescent="0.2">
      <c r="A3" s="348" t="s">
        <v>3</v>
      </c>
      <c r="B3" s="349"/>
      <c r="C3" s="181" t="s">
        <v>106</v>
      </c>
      <c r="D3" s="231"/>
      <c r="E3" s="232" t="s">
        <v>88</v>
      </c>
      <c r="F3" s="233" t="str">
        <f>'01 01 Rek'!H1</f>
        <v>01</v>
      </c>
      <c r="G3" s="234"/>
    </row>
    <row r="4" spans="1:80" ht="13.5" thickBot="1" x14ac:dyDescent="0.25">
      <c r="A4" s="360" t="s">
        <v>78</v>
      </c>
      <c r="B4" s="351"/>
      <c r="C4" s="187" t="s">
        <v>108</v>
      </c>
      <c r="D4" s="235"/>
      <c r="E4" s="361" t="str">
        <f>'01 01 Rek'!G2</f>
        <v>Demolice objektů</v>
      </c>
      <c r="F4" s="362"/>
      <c r="G4" s="363"/>
    </row>
    <row r="5" spans="1:80" ht="13.5" thickTop="1" x14ac:dyDescent="0.2">
      <c r="A5" s="236"/>
      <c r="G5" s="238"/>
    </row>
    <row r="6" spans="1:80" ht="27" customHeight="1" x14ac:dyDescent="0.2">
      <c r="A6" s="293" t="s">
        <v>89</v>
      </c>
      <c r="B6" s="294" t="s">
        <v>90</v>
      </c>
      <c r="C6" s="294" t="s">
        <v>91</v>
      </c>
      <c r="D6" s="294" t="s">
        <v>92</v>
      </c>
      <c r="E6" s="295" t="s">
        <v>93</v>
      </c>
      <c r="F6" s="314" t="s">
        <v>94</v>
      </c>
      <c r="G6" s="315" t="s">
        <v>95</v>
      </c>
      <c r="H6" s="242" t="s">
        <v>96</v>
      </c>
      <c r="I6" s="242" t="s">
        <v>97</v>
      </c>
      <c r="J6" s="242" t="s">
        <v>98</v>
      </c>
      <c r="K6" s="242" t="s">
        <v>99</v>
      </c>
    </row>
    <row r="7" spans="1:80" x14ac:dyDescent="0.2">
      <c r="A7" s="296" t="s">
        <v>100</v>
      </c>
      <c r="B7" s="297" t="s">
        <v>110</v>
      </c>
      <c r="C7" s="298" t="s">
        <v>111</v>
      </c>
      <c r="D7" s="299"/>
      <c r="E7" s="300"/>
      <c r="F7" s="316"/>
      <c r="G7" s="292"/>
      <c r="H7" s="248"/>
      <c r="I7" s="249"/>
      <c r="J7" s="250"/>
      <c r="K7" s="251"/>
      <c r="O7" s="252">
        <v>1</v>
      </c>
    </row>
    <row r="8" spans="1:80" x14ac:dyDescent="0.2">
      <c r="A8" s="301">
        <v>1</v>
      </c>
      <c r="B8" s="302" t="s">
        <v>113</v>
      </c>
      <c r="C8" s="303" t="s">
        <v>114</v>
      </c>
      <c r="D8" s="304" t="s">
        <v>115</v>
      </c>
      <c r="E8" s="305">
        <v>1</v>
      </c>
      <c r="F8" s="317"/>
      <c r="G8" s="318">
        <f>E8*F8</f>
        <v>0</v>
      </c>
      <c r="H8" s="258">
        <v>0</v>
      </c>
      <c r="I8" s="259">
        <f>E8*H8</f>
        <v>0</v>
      </c>
      <c r="J8" s="258"/>
      <c r="K8" s="259">
        <f>E8*J8</f>
        <v>0</v>
      </c>
      <c r="O8" s="252">
        <v>2</v>
      </c>
      <c r="AA8" s="227">
        <v>12</v>
      </c>
      <c r="AB8" s="227">
        <v>0</v>
      </c>
      <c r="AC8" s="227">
        <v>1</v>
      </c>
      <c r="AZ8" s="227">
        <v>1</v>
      </c>
      <c r="BA8" s="227">
        <f>IF(AZ8=1,G8,0)</f>
        <v>0</v>
      </c>
      <c r="BB8" s="227">
        <f>IF(AZ8=2,G8,0)</f>
        <v>0</v>
      </c>
      <c r="BC8" s="227">
        <f>IF(AZ8=3,G8,0)</f>
        <v>0</v>
      </c>
      <c r="BD8" s="227">
        <f>IF(AZ8=4,G8,0)</f>
        <v>0</v>
      </c>
      <c r="BE8" s="227">
        <f>IF(AZ8=5,G8,0)</f>
        <v>0</v>
      </c>
      <c r="CA8" s="252">
        <v>12</v>
      </c>
      <c r="CB8" s="252">
        <v>0</v>
      </c>
    </row>
    <row r="9" spans="1:80" x14ac:dyDescent="0.2">
      <c r="A9" s="301">
        <v>2</v>
      </c>
      <c r="B9" s="302" t="s">
        <v>116</v>
      </c>
      <c r="C9" s="303" t="s">
        <v>117</v>
      </c>
      <c r="D9" s="304" t="s">
        <v>115</v>
      </c>
      <c r="E9" s="305">
        <v>1</v>
      </c>
      <c r="F9" s="317"/>
      <c r="G9" s="318">
        <f>E9*F9</f>
        <v>0</v>
      </c>
      <c r="H9" s="258">
        <v>4.0000000000000003E-5</v>
      </c>
      <c r="I9" s="259">
        <f>E9*H9</f>
        <v>4.0000000000000003E-5</v>
      </c>
      <c r="J9" s="258"/>
      <c r="K9" s="259">
        <f>E9*J9</f>
        <v>0</v>
      </c>
      <c r="O9" s="252">
        <v>2</v>
      </c>
      <c r="AA9" s="227">
        <v>12</v>
      </c>
      <c r="AB9" s="227">
        <v>0</v>
      </c>
      <c r="AC9" s="227">
        <v>21</v>
      </c>
      <c r="AZ9" s="227">
        <v>1</v>
      </c>
      <c r="BA9" s="227">
        <f>IF(AZ9=1,G9,0)</f>
        <v>0</v>
      </c>
      <c r="BB9" s="227">
        <f>IF(AZ9=2,G9,0)</f>
        <v>0</v>
      </c>
      <c r="BC9" s="227">
        <f>IF(AZ9=3,G9,0)</f>
        <v>0</v>
      </c>
      <c r="BD9" s="227">
        <f>IF(AZ9=4,G9,0)</f>
        <v>0</v>
      </c>
      <c r="BE9" s="227">
        <f>IF(AZ9=5,G9,0)</f>
        <v>0</v>
      </c>
      <c r="CA9" s="252">
        <v>12</v>
      </c>
      <c r="CB9" s="252">
        <v>0</v>
      </c>
    </row>
    <row r="10" spans="1:80" x14ac:dyDescent="0.2">
      <c r="A10" s="306"/>
      <c r="B10" s="307" t="s">
        <v>103</v>
      </c>
      <c r="C10" s="308" t="s">
        <v>112</v>
      </c>
      <c r="D10" s="309"/>
      <c r="E10" s="310"/>
      <c r="F10" s="319"/>
      <c r="G10" s="320">
        <f>SUM(G7:G9)</f>
        <v>0</v>
      </c>
      <c r="H10" s="272"/>
      <c r="I10" s="273">
        <f>SUM(I7:I9)</f>
        <v>4.0000000000000003E-5</v>
      </c>
      <c r="J10" s="272"/>
      <c r="K10" s="273">
        <f>SUM(K7:K9)</f>
        <v>0</v>
      </c>
      <c r="O10" s="252">
        <v>4</v>
      </c>
      <c r="BA10" s="274">
        <f>SUM(BA7:BA9)</f>
        <v>0</v>
      </c>
      <c r="BB10" s="274">
        <f>SUM(BB7:BB9)</f>
        <v>0</v>
      </c>
      <c r="BC10" s="274">
        <f>SUM(BC7:BC9)</f>
        <v>0</v>
      </c>
      <c r="BD10" s="274">
        <f>SUM(BD7:BD9)</f>
        <v>0</v>
      </c>
      <c r="BE10" s="274">
        <f>SUM(BE7:BE9)</f>
        <v>0</v>
      </c>
    </row>
    <row r="11" spans="1:80" x14ac:dyDescent="0.2">
      <c r="A11" s="296" t="s">
        <v>100</v>
      </c>
      <c r="B11" s="297" t="s">
        <v>101</v>
      </c>
      <c r="C11" s="298" t="s">
        <v>102</v>
      </c>
      <c r="D11" s="299"/>
      <c r="E11" s="300"/>
      <c r="F11" s="316"/>
      <c r="G11" s="292"/>
      <c r="H11" s="248"/>
      <c r="I11" s="249"/>
      <c r="J11" s="250"/>
      <c r="K11" s="251"/>
      <c r="O11" s="252">
        <v>1</v>
      </c>
    </row>
    <row r="12" spans="1:80" x14ac:dyDescent="0.2">
      <c r="A12" s="301">
        <v>3</v>
      </c>
      <c r="B12" s="302" t="s">
        <v>119</v>
      </c>
      <c r="C12" s="303" t="s">
        <v>120</v>
      </c>
      <c r="D12" s="304" t="s">
        <v>121</v>
      </c>
      <c r="E12" s="305">
        <v>1058.5</v>
      </c>
      <c r="F12" s="317"/>
      <c r="G12" s="318">
        <f>E12*F12</f>
        <v>0</v>
      </c>
      <c r="H12" s="258">
        <v>0</v>
      </c>
      <c r="I12" s="259">
        <f>E12*H12</f>
        <v>0</v>
      </c>
      <c r="J12" s="258">
        <v>-2</v>
      </c>
      <c r="K12" s="259">
        <f>E12*J12</f>
        <v>-2117</v>
      </c>
      <c r="O12" s="252">
        <v>2</v>
      </c>
      <c r="AA12" s="227">
        <v>1</v>
      </c>
      <c r="AB12" s="227">
        <v>1</v>
      </c>
      <c r="AC12" s="227">
        <v>1</v>
      </c>
      <c r="AZ12" s="227">
        <v>1</v>
      </c>
      <c r="BA12" s="227">
        <f>IF(AZ12=1,G12,0)</f>
        <v>0</v>
      </c>
      <c r="BB12" s="227">
        <f>IF(AZ12=2,G12,0)</f>
        <v>0</v>
      </c>
      <c r="BC12" s="227">
        <f>IF(AZ12=3,G12,0)</f>
        <v>0</v>
      </c>
      <c r="BD12" s="227">
        <f>IF(AZ12=4,G12,0)</f>
        <v>0</v>
      </c>
      <c r="BE12" s="227">
        <f>IF(AZ12=5,G12,0)</f>
        <v>0</v>
      </c>
      <c r="CA12" s="252">
        <v>1</v>
      </c>
      <c r="CB12" s="252">
        <v>1</v>
      </c>
    </row>
    <row r="13" spans="1:80" x14ac:dyDescent="0.2">
      <c r="A13" s="301">
        <v>4</v>
      </c>
      <c r="B13" s="302" t="s">
        <v>122</v>
      </c>
      <c r="C13" s="303" t="s">
        <v>123</v>
      </c>
      <c r="D13" s="304" t="s">
        <v>121</v>
      </c>
      <c r="E13" s="305">
        <v>6766.6</v>
      </c>
      <c r="F13" s="317"/>
      <c r="G13" s="318">
        <f>E13*F13</f>
        <v>0</v>
      </c>
      <c r="H13" s="258">
        <v>0</v>
      </c>
      <c r="I13" s="259">
        <f>E13*H13</f>
        <v>0</v>
      </c>
      <c r="J13" s="258">
        <v>0</v>
      </c>
      <c r="K13" s="259">
        <f>E13*J13</f>
        <v>0</v>
      </c>
      <c r="O13" s="252">
        <v>2</v>
      </c>
      <c r="AA13" s="227">
        <v>1</v>
      </c>
      <c r="AB13" s="227">
        <v>1</v>
      </c>
      <c r="AC13" s="227">
        <v>1</v>
      </c>
      <c r="AZ13" s="227">
        <v>1</v>
      </c>
      <c r="BA13" s="227">
        <f>IF(AZ13=1,G13,0)</f>
        <v>0</v>
      </c>
      <c r="BB13" s="227">
        <f>IF(AZ13=2,G13,0)</f>
        <v>0</v>
      </c>
      <c r="BC13" s="227">
        <f>IF(AZ13=3,G13,0)</f>
        <v>0</v>
      </c>
      <c r="BD13" s="227">
        <f>IF(AZ13=4,G13,0)</f>
        <v>0</v>
      </c>
      <c r="BE13" s="227">
        <f>IF(AZ13=5,G13,0)</f>
        <v>0</v>
      </c>
      <c r="CA13" s="252">
        <v>1</v>
      </c>
      <c r="CB13" s="252">
        <v>1</v>
      </c>
    </row>
    <row r="14" spans="1:80" x14ac:dyDescent="0.2">
      <c r="A14" s="311"/>
      <c r="B14" s="312"/>
      <c r="C14" s="357" t="s">
        <v>124</v>
      </c>
      <c r="D14" s="358"/>
      <c r="E14" s="313">
        <v>1480</v>
      </c>
      <c r="F14" s="321"/>
      <c r="G14" s="322"/>
      <c r="H14" s="265"/>
      <c r="I14" s="261"/>
      <c r="J14" s="266"/>
      <c r="K14" s="261"/>
      <c r="M14" s="262" t="s">
        <v>124</v>
      </c>
      <c r="O14" s="252"/>
    </row>
    <row r="15" spans="1:80" x14ac:dyDescent="0.2">
      <c r="A15" s="311"/>
      <c r="B15" s="312"/>
      <c r="C15" s="357" t="s">
        <v>125</v>
      </c>
      <c r="D15" s="358"/>
      <c r="E15" s="313">
        <v>1545.6</v>
      </c>
      <c r="F15" s="321"/>
      <c r="G15" s="322"/>
      <c r="H15" s="265"/>
      <c r="I15" s="261"/>
      <c r="J15" s="266"/>
      <c r="K15" s="261"/>
      <c r="M15" s="262" t="s">
        <v>125</v>
      </c>
      <c r="O15" s="252"/>
    </row>
    <row r="16" spans="1:80" x14ac:dyDescent="0.2">
      <c r="A16" s="311"/>
      <c r="B16" s="312"/>
      <c r="C16" s="357" t="s">
        <v>126</v>
      </c>
      <c r="D16" s="358"/>
      <c r="E16" s="313">
        <v>1536</v>
      </c>
      <c r="F16" s="321"/>
      <c r="G16" s="322"/>
      <c r="H16" s="265"/>
      <c r="I16" s="261"/>
      <c r="J16" s="266"/>
      <c r="K16" s="261"/>
      <c r="M16" s="262" t="s">
        <v>126</v>
      </c>
      <c r="O16" s="252"/>
    </row>
    <row r="17" spans="1:80" x14ac:dyDescent="0.2">
      <c r="A17" s="311"/>
      <c r="B17" s="312"/>
      <c r="C17" s="357" t="s">
        <v>127</v>
      </c>
      <c r="D17" s="358"/>
      <c r="E17" s="313">
        <v>1320</v>
      </c>
      <c r="F17" s="321"/>
      <c r="G17" s="322"/>
      <c r="H17" s="265"/>
      <c r="I17" s="261"/>
      <c r="J17" s="266"/>
      <c r="K17" s="261"/>
      <c r="M17" s="262" t="s">
        <v>127</v>
      </c>
      <c r="O17" s="252"/>
    </row>
    <row r="18" spans="1:80" x14ac:dyDescent="0.2">
      <c r="A18" s="311"/>
      <c r="B18" s="312"/>
      <c r="C18" s="357" t="s">
        <v>128</v>
      </c>
      <c r="D18" s="358"/>
      <c r="E18" s="313">
        <v>885</v>
      </c>
      <c r="F18" s="321"/>
      <c r="G18" s="322"/>
      <c r="H18" s="265"/>
      <c r="I18" s="261"/>
      <c r="J18" s="266"/>
      <c r="K18" s="261"/>
      <c r="M18" s="262" t="s">
        <v>128</v>
      </c>
      <c r="O18" s="252"/>
    </row>
    <row r="19" spans="1:80" x14ac:dyDescent="0.2">
      <c r="A19" s="306"/>
      <c r="B19" s="307" t="s">
        <v>103</v>
      </c>
      <c r="C19" s="308" t="s">
        <v>118</v>
      </c>
      <c r="D19" s="309"/>
      <c r="E19" s="310"/>
      <c r="F19" s="319"/>
      <c r="G19" s="320">
        <f>SUM(G11:G18)</f>
        <v>0</v>
      </c>
      <c r="H19" s="272"/>
      <c r="I19" s="273">
        <f>SUM(I11:I18)</f>
        <v>0</v>
      </c>
      <c r="J19" s="272"/>
      <c r="K19" s="273">
        <f>SUM(K11:K18)</f>
        <v>-2117</v>
      </c>
      <c r="O19" s="252">
        <v>4</v>
      </c>
      <c r="BA19" s="274">
        <f>SUM(BA11:BA18)</f>
        <v>0</v>
      </c>
      <c r="BB19" s="274">
        <f>SUM(BB11:BB18)</f>
        <v>0</v>
      </c>
      <c r="BC19" s="274">
        <f>SUM(BC11:BC18)</f>
        <v>0</v>
      </c>
      <c r="BD19" s="274">
        <f>SUM(BD11:BD18)</f>
        <v>0</v>
      </c>
      <c r="BE19" s="274">
        <f>SUM(BE11:BE18)</f>
        <v>0</v>
      </c>
    </row>
    <row r="20" spans="1:80" x14ac:dyDescent="0.2">
      <c r="A20" s="296" t="s">
        <v>100</v>
      </c>
      <c r="B20" s="297" t="s">
        <v>129</v>
      </c>
      <c r="C20" s="298" t="s">
        <v>130</v>
      </c>
      <c r="D20" s="299"/>
      <c r="E20" s="300"/>
      <c r="F20" s="316"/>
      <c r="G20" s="292"/>
      <c r="H20" s="248"/>
      <c r="I20" s="249"/>
      <c r="J20" s="250"/>
      <c r="K20" s="251"/>
      <c r="O20" s="252">
        <v>1</v>
      </c>
    </row>
    <row r="21" spans="1:80" x14ac:dyDescent="0.2">
      <c r="A21" s="301">
        <v>5</v>
      </c>
      <c r="B21" s="302" t="s">
        <v>132</v>
      </c>
      <c r="C21" s="303" t="s">
        <v>133</v>
      </c>
      <c r="D21" s="304" t="s">
        <v>134</v>
      </c>
      <c r="E21" s="305">
        <v>13819</v>
      </c>
      <c r="F21" s="317"/>
      <c r="G21" s="318">
        <f>E21*F21</f>
        <v>0</v>
      </c>
      <c r="H21" s="258">
        <v>0</v>
      </c>
      <c r="I21" s="259">
        <f>E21*H21</f>
        <v>0</v>
      </c>
      <c r="J21" s="258">
        <v>0</v>
      </c>
      <c r="K21" s="259">
        <f>E21*J21</f>
        <v>0</v>
      </c>
      <c r="O21" s="252">
        <v>2</v>
      </c>
      <c r="AA21" s="227">
        <v>1</v>
      </c>
      <c r="AB21" s="227">
        <v>1</v>
      </c>
      <c r="AC21" s="227">
        <v>1</v>
      </c>
      <c r="AZ21" s="227">
        <v>1</v>
      </c>
      <c r="BA21" s="227">
        <f>IF(AZ21=1,G21,0)</f>
        <v>0</v>
      </c>
      <c r="BB21" s="227">
        <f>IF(AZ21=2,G21,0)</f>
        <v>0</v>
      </c>
      <c r="BC21" s="227">
        <f>IF(AZ21=3,G21,0)</f>
        <v>0</v>
      </c>
      <c r="BD21" s="227">
        <f>IF(AZ21=4,G21,0)</f>
        <v>0</v>
      </c>
      <c r="BE21" s="227">
        <f>IF(AZ21=5,G21,0)</f>
        <v>0</v>
      </c>
      <c r="CA21" s="252">
        <v>1</v>
      </c>
      <c r="CB21" s="252">
        <v>1</v>
      </c>
    </row>
    <row r="22" spans="1:80" ht="33.75" x14ac:dyDescent="0.2">
      <c r="A22" s="311"/>
      <c r="B22" s="312"/>
      <c r="C22" s="357" t="s">
        <v>135</v>
      </c>
      <c r="D22" s="358"/>
      <c r="E22" s="313">
        <v>13819</v>
      </c>
      <c r="F22" s="321"/>
      <c r="G22" s="322"/>
      <c r="H22" s="265"/>
      <c r="I22" s="261"/>
      <c r="J22" s="266"/>
      <c r="K22" s="261"/>
      <c r="M22" s="262" t="s">
        <v>135</v>
      </c>
      <c r="O22" s="252"/>
    </row>
    <row r="23" spans="1:80" x14ac:dyDescent="0.2">
      <c r="A23" s="306"/>
      <c r="B23" s="307" t="s">
        <v>103</v>
      </c>
      <c r="C23" s="308" t="s">
        <v>131</v>
      </c>
      <c r="D23" s="309"/>
      <c r="E23" s="310"/>
      <c r="F23" s="319"/>
      <c r="G23" s="320">
        <f>SUM(G20:G22)</f>
        <v>0</v>
      </c>
      <c r="H23" s="272"/>
      <c r="I23" s="273">
        <f>SUM(I20:I22)</f>
        <v>0</v>
      </c>
      <c r="J23" s="272"/>
      <c r="K23" s="273">
        <f>SUM(K20:K22)</f>
        <v>0</v>
      </c>
      <c r="O23" s="252">
        <v>4</v>
      </c>
      <c r="BA23" s="274">
        <f>SUM(BA20:BA22)</f>
        <v>0</v>
      </c>
      <c r="BB23" s="274">
        <f>SUM(BB20:BB22)</f>
        <v>0</v>
      </c>
      <c r="BC23" s="274">
        <f>SUM(BC20:BC22)</f>
        <v>0</v>
      </c>
      <c r="BD23" s="274">
        <f>SUM(BD20:BD22)</f>
        <v>0</v>
      </c>
      <c r="BE23" s="274">
        <f>SUM(BE20:BE22)</f>
        <v>0</v>
      </c>
    </row>
    <row r="24" spans="1:80" x14ac:dyDescent="0.2">
      <c r="A24" s="296" t="s">
        <v>100</v>
      </c>
      <c r="B24" s="297" t="s">
        <v>136</v>
      </c>
      <c r="C24" s="298" t="s">
        <v>137</v>
      </c>
      <c r="D24" s="299"/>
      <c r="E24" s="300"/>
      <c r="F24" s="316"/>
      <c r="G24" s="292"/>
      <c r="H24" s="248"/>
      <c r="I24" s="249"/>
      <c r="J24" s="250"/>
      <c r="K24" s="251"/>
      <c r="O24" s="252">
        <v>1</v>
      </c>
    </row>
    <row r="25" spans="1:80" ht="22.5" x14ac:dyDescent="0.2">
      <c r="A25" s="301">
        <v>6</v>
      </c>
      <c r="B25" s="302" t="s">
        <v>139</v>
      </c>
      <c r="C25" s="303" t="s">
        <v>140</v>
      </c>
      <c r="D25" s="304" t="s">
        <v>121</v>
      </c>
      <c r="E25" s="305">
        <v>1247.5264</v>
      </c>
      <c r="F25" s="317"/>
      <c r="G25" s="318">
        <f>E25*F25</f>
        <v>0</v>
      </c>
      <c r="H25" s="258">
        <v>0</v>
      </c>
      <c r="I25" s="259">
        <f>E25*H25</f>
        <v>0</v>
      </c>
      <c r="J25" s="258">
        <v>-2.2000000000000002</v>
      </c>
      <c r="K25" s="259">
        <f>E25*J25</f>
        <v>-2744.5580800000002</v>
      </c>
      <c r="O25" s="252">
        <v>2</v>
      </c>
      <c r="AA25" s="227">
        <v>1</v>
      </c>
      <c r="AB25" s="227">
        <v>1</v>
      </c>
      <c r="AC25" s="227">
        <v>1</v>
      </c>
      <c r="AZ25" s="227">
        <v>1</v>
      </c>
      <c r="BA25" s="227">
        <f>IF(AZ25=1,G25,0)</f>
        <v>0</v>
      </c>
      <c r="BB25" s="227">
        <f>IF(AZ25=2,G25,0)</f>
        <v>0</v>
      </c>
      <c r="BC25" s="227">
        <f>IF(AZ25=3,G25,0)</f>
        <v>0</v>
      </c>
      <c r="BD25" s="227">
        <f>IF(AZ25=4,G25,0)</f>
        <v>0</v>
      </c>
      <c r="BE25" s="227">
        <f>IF(AZ25=5,G25,0)</f>
        <v>0</v>
      </c>
      <c r="CA25" s="252">
        <v>1</v>
      </c>
      <c r="CB25" s="252">
        <v>1</v>
      </c>
    </row>
    <row r="26" spans="1:80" x14ac:dyDescent="0.2">
      <c r="A26" s="311"/>
      <c r="B26" s="312"/>
      <c r="C26" s="357" t="s">
        <v>141</v>
      </c>
      <c r="D26" s="358"/>
      <c r="E26" s="313">
        <v>124.18559999999999</v>
      </c>
      <c r="F26" s="321"/>
      <c r="G26" s="322"/>
      <c r="H26" s="265"/>
      <c r="I26" s="261"/>
      <c r="J26" s="266"/>
      <c r="K26" s="261"/>
      <c r="M26" s="262" t="s">
        <v>141</v>
      </c>
      <c r="O26" s="252"/>
    </row>
    <row r="27" spans="1:80" x14ac:dyDescent="0.2">
      <c r="A27" s="311"/>
      <c r="B27" s="312"/>
      <c r="C27" s="357" t="s">
        <v>142</v>
      </c>
      <c r="D27" s="358"/>
      <c r="E27" s="313">
        <v>94.819199999999995</v>
      </c>
      <c r="F27" s="321"/>
      <c r="G27" s="322"/>
      <c r="H27" s="265"/>
      <c r="I27" s="261"/>
      <c r="J27" s="266"/>
      <c r="K27" s="261"/>
      <c r="M27" s="262" t="s">
        <v>142</v>
      </c>
      <c r="O27" s="252"/>
    </row>
    <row r="28" spans="1:80" x14ac:dyDescent="0.2">
      <c r="A28" s="311"/>
      <c r="B28" s="312"/>
      <c r="C28" s="357" t="s">
        <v>143</v>
      </c>
      <c r="D28" s="358"/>
      <c r="E28" s="313">
        <v>460.52159999999998</v>
      </c>
      <c r="F28" s="321"/>
      <c r="G28" s="322"/>
      <c r="H28" s="265"/>
      <c r="I28" s="261"/>
      <c r="J28" s="266"/>
      <c r="K28" s="261"/>
      <c r="M28" s="262" t="s">
        <v>143</v>
      </c>
      <c r="O28" s="252"/>
    </row>
    <row r="29" spans="1:80" x14ac:dyDescent="0.2">
      <c r="A29" s="311"/>
      <c r="B29" s="312"/>
      <c r="C29" s="357" t="s">
        <v>144</v>
      </c>
      <c r="D29" s="358"/>
      <c r="E29" s="313">
        <v>568</v>
      </c>
      <c r="F29" s="321"/>
      <c r="G29" s="322"/>
      <c r="H29" s="265"/>
      <c r="I29" s="261"/>
      <c r="J29" s="266"/>
      <c r="K29" s="261"/>
      <c r="M29" s="262" t="s">
        <v>144</v>
      </c>
      <c r="O29" s="252"/>
    </row>
    <row r="30" spans="1:80" ht="22.5" x14ac:dyDescent="0.2">
      <c r="A30" s="301">
        <v>7</v>
      </c>
      <c r="B30" s="302" t="s">
        <v>145</v>
      </c>
      <c r="C30" s="303" t="s">
        <v>146</v>
      </c>
      <c r="D30" s="304" t="s">
        <v>121</v>
      </c>
      <c r="E30" s="305">
        <v>1206</v>
      </c>
      <c r="F30" s="317"/>
      <c r="G30" s="318">
        <f>E30*F30</f>
        <v>0</v>
      </c>
      <c r="H30" s="258">
        <v>0</v>
      </c>
      <c r="I30" s="259">
        <f>E30*H30</f>
        <v>0</v>
      </c>
      <c r="J30" s="258">
        <v>-2.4</v>
      </c>
      <c r="K30" s="259">
        <f>E30*J30</f>
        <v>-2894.4</v>
      </c>
      <c r="O30" s="252">
        <v>2</v>
      </c>
      <c r="AA30" s="227">
        <v>1</v>
      </c>
      <c r="AB30" s="227">
        <v>1</v>
      </c>
      <c r="AC30" s="227">
        <v>1</v>
      </c>
      <c r="AZ30" s="227">
        <v>1</v>
      </c>
      <c r="BA30" s="227">
        <f>IF(AZ30=1,G30,0)</f>
        <v>0</v>
      </c>
      <c r="BB30" s="227">
        <f>IF(AZ30=2,G30,0)</f>
        <v>0</v>
      </c>
      <c r="BC30" s="227">
        <f>IF(AZ30=3,G30,0)</f>
        <v>0</v>
      </c>
      <c r="BD30" s="227">
        <f>IF(AZ30=4,G30,0)</f>
        <v>0</v>
      </c>
      <c r="BE30" s="227">
        <f>IF(AZ30=5,G30,0)</f>
        <v>0</v>
      </c>
      <c r="CA30" s="252">
        <v>1</v>
      </c>
      <c r="CB30" s="252">
        <v>1</v>
      </c>
    </row>
    <row r="31" spans="1:80" x14ac:dyDescent="0.2">
      <c r="A31" s="311"/>
      <c r="B31" s="312"/>
      <c r="C31" s="357" t="s">
        <v>147</v>
      </c>
      <c r="D31" s="358"/>
      <c r="E31" s="313">
        <v>447</v>
      </c>
      <c r="F31" s="321"/>
      <c r="G31" s="322"/>
      <c r="H31" s="265"/>
      <c r="I31" s="261"/>
      <c r="J31" s="266"/>
      <c r="K31" s="261"/>
      <c r="M31" s="262" t="s">
        <v>147</v>
      </c>
      <c r="O31" s="252"/>
    </row>
    <row r="32" spans="1:80" x14ac:dyDescent="0.2">
      <c r="A32" s="311"/>
      <c r="B32" s="312"/>
      <c r="C32" s="357" t="s">
        <v>148</v>
      </c>
      <c r="D32" s="358"/>
      <c r="E32" s="313">
        <v>337</v>
      </c>
      <c r="F32" s="321"/>
      <c r="G32" s="322"/>
      <c r="H32" s="265"/>
      <c r="I32" s="261"/>
      <c r="J32" s="266"/>
      <c r="K32" s="261"/>
      <c r="M32" s="262" t="s">
        <v>148</v>
      </c>
      <c r="O32" s="252"/>
    </row>
    <row r="33" spans="1:80" x14ac:dyDescent="0.2">
      <c r="A33" s="311"/>
      <c r="B33" s="312"/>
      <c r="C33" s="357" t="s">
        <v>149</v>
      </c>
      <c r="D33" s="358"/>
      <c r="E33" s="313">
        <v>422</v>
      </c>
      <c r="F33" s="321"/>
      <c r="G33" s="322"/>
      <c r="H33" s="265"/>
      <c r="I33" s="261"/>
      <c r="J33" s="266"/>
      <c r="K33" s="261"/>
      <c r="M33" s="262" t="s">
        <v>149</v>
      </c>
      <c r="O33" s="252"/>
    </row>
    <row r="34" spans="1:80" x14ac:dyDescent="0.2">
      <c r="A34" s="301">
        <v>8</v>
      </c>
      <c r="B34" s="302" t="s">
        <v>150</v>
      </c>
      <c r="C34" s="303" t="s">
        <v>151</v>
      </c>
      <c r="D34" s="304" t="s">
        <v>134</v>
      </c>
      <c r="E34" s="305">
        <v>979</v>
      </c>
      <c r="F34" s="317"/>
      <c r="G34" s="318">
        <f>E34*F34</f>
        <v>0</v>
      </c>
      <c r="H34" s="258">
        <v>0</v>
      </c>
      <c r="I34" s="259">
        <f>E34*H34</f>
        <v>0</v>
      </c>
      <c r="J34" s="258">
        <v>-1.4E-2</v>
      </c>
      <c r="K34" s="259">
        <f>E34*J34</f>
        <v>-13.706</v>
      </c>
      <c r="O34" s="252">
        <v>2</v>
      </c>
      <c r="AA34" s="227">
        <v>1</v>
      </c>
      <c r="AB34" s="227">
        <v>7</v>
      </c>
      <c r="AC34" s="227">
        <v>7</v>
      </c>
      <c r="AZ34" s="227">
        <v>1</v>
      </c>
      <c r="BA34" s="227">
        <f>IF(AZ34=1,G34,0)</f>
        <v>0</v>
      </c>
      <c r="BB34" s="227">
        <f>IF(AZ34=2,G34,0)</f>
        <v>0</v>
      </c>
      <c r="BC34" s="227">
        <f>IF(AZ34=3,G34,0)</f>
        <v>0</v>
      </c>
      <c r="BD34" s="227">
        <f>IF(AZ34=4,G34,0)</f>
        <v>0</v>
      </c>
      <c r="BE34" s="227">
        <f>IF(AZ34=5,G34,0)</f>
        <v>0</v>
      </c>
      <c r="CA34" s="252">
        <v>1</v>
      </c>
      <c r="CB34" s="252">
        <v>7</v>
      </c>
    </row>
    <row r="35" spans="1:80" x14ac:dyDescent="0.2">
      <c r="A35" s="311"/>
      <c r="B35" s="312"/>
      <c r="C35" s="357" t="s">
        <v>152</v>
      </c>
      <c r="D35" s="358"/>
      <c r="E35" s="313">
        <v>174</v>
      </c>
      <c r="F35" s="321"/>
      <c r="G35" s="322"/>
      <c r="H35" s="265"/>
      <c r="I35" s="261"/>
      <c r="J35" s="266"/>
      <c r="K35" s="261"/>
      <c r="M35" s="262" t="s">
        <v>152</v>
      </c>
      <c r="O35" s="252"/>
    </row>
    <row r="36" spans="1:80" x14ac:dyDescent="0.2">
      <c r="A36" s="311"/>
      <c r="B36" s="312"/>
      <c r="C36" s="357" t="s">
        <v>153</v>
      </c>
      <c r="D36" s="358"/>
      <c r="E36" s="313">
        <v>20</v>
      </c>
      <c r="F36" s="321"/>
      <c r="G36" s="322"/>
      <c r="H36" s="265"/>
      <c r="I36" s="261"/>
      <c r="J36" s="266"/>
      <c r="K36" s="261"/>
      <c r="M36" s="262" t="s">
        <v>153</v>
      </c>
      <c r="O36" s="252"/>
    </row>
    <row r="37" spans="1:80" x14ac:dyDescent="0.2">
      <c r="A37" s="311"/>
      <c r="B37" s="312"/>
      <c r="C37" s="357" t="s">
        <v>154</v>
      </c>
      <c r="D37" s="358"/>
      <c r="E37" s="313">
        <v>455</v>
      </c>
      <c r="F37" s="321"/>
      <c r="G37" s="322"/>
      <c r="H37" s="265"/>
      <c r="I37" s="261"/>
      <c r="J37" s="266"/>
      <c r="K37" s="261"/>
      <c r="M37" s="262" t="s">
        <v>154</v>
      </c>
      <c r="O37" s="252"/>
    </row>
    <row r="38" spans="1:80" x14ac:dyDescent="0.2">
      <c r="A38" s="311"/>
      <c r="B38" s="312"/>
      <c r="C38" s="357" t="s">
        <v>155</v>
      </c>
      <c r="D38" s="358"/>
      <c r="E38" s="313">
        <v>330</v>
      </c>
      <c r="F38" s="321"/>
      <c r="G38" s="322"/>
      <c r="H38" s="265"/>
      <c r="I38" s="261"/>
      <c r="J38" s="266"/>
      <c r="K38" s="261"/>
      <c r="M38" s="262" t="s">
        <v>155</v>
      </c>
      <c r="O38" s="252"/>
    </row>
    <row r="39" spans="1:80" x14ac:dyDescent="0.2">
      <c r="A39" s="301">
        <v>9</v>
      </c>
      <c r="B39" s="302" t="s">
        <v>156</v>
      </c>
      <c r="C39" s="303" t="s">
        <v>157</v>
      </c>
      <c r="D39" s="304" t="s">
        <v>134</v>
      </c>
      <c r="E39" s="305">
        <v>628</v>
      </c>
      <c r="F39" s="317"/>
      <c r="G39" s="318">
        <f>E39*F39</f>
        <v>0</v>
      </c>
      <c r="H39" s="258">
        <v>0</v>
      </c>
      <c r="I39" s="259">
        <f>E39*H39</f>
        <v>0</v>
      </c>
      <c r="J39" s="258">
        <v>-8.9999999999999993E-3</v>
      </c>
      <c r="K39" s="259">
        <f>E39*J39</f>
        <v>-5.6519999999999992</v>
      </c>
      <c r="O39" s="252">
        <v>2</v>
      </c>
      <c r="AA39" s="227">
        <v>1</v>
      </c>
      <c r="AB39" s="227">
        <v>7</v>
      </c>
      <c r="AC39" s="227">
        <v>7</v>
      </c>
      <c r="AZ39" s="227">
        <v>1</v>
      </c>
      <c r="BA39" s="227">
        <f>IF(AZ39=1,G39,0)</f>
        <v>0</v>
      </c>
      <c r="BB39" s="227">
        <f>IF(AZ39=2,G39,0)</f>
        <v>0</v>
      </c>
      <c r="BC39" s="227">
        <f>IF(AZ39=3,G39,0)</f>
        <v>0</v>
      </c>
      <c r="BD39" s="227">
        <f>IF(AZ39=4,G39,0)</f>
        <v>0</v>
      </c>
      <c r="BE39" s="227">
        <f>IF(AZ39=5,G39,0)</f>
        <v>0</v>
      </c>
      <c r="CA39" s="252">
        <v>1</v>
      </c>
      <c r="CB39" s="252">
        <v>7</v>
      </c>
    </row>
    <row r="40" spans="1:80" x14ac:dyDescent="0.2">
      <c r="A40" s="311"/>
      <c r="B40" s="312"/>
      <c r="C40" s="357" t="s">
        <v>158</v>
      </c>
      <c r="D40" s="358"/>
      <c r="E40" s="313">
        <v>628</v>
      </c>
      <c r="F40" s="321"/>
      <c r="G40" s="322"/>
      <c r="H40" s="265"/>
      <c r="I40" s="261"/>
      <c r="J40" s="266"/>
      <c r="K40" s="261"/>
      <c r="M40" s="262" t="s">
        <v>158</v>
      </c>
      <c r="O40" s="252"/>
    </row>
    <row r="41" spans="1:80" x14ac:dyDescent="0.2">
      <c r="A41" s="301">
        <v>10</v>
      </c>
      <c r="B41" s="302" t="s">
        <v>159</v>
      </c>
      <c r="C41" s="303" t="s">
        <v>160</v>
      </c>
      <c r="D41" s="304" t="s">
        <v>121</v>
      </c>
      <c r="E41" s="305">
        <v>36.799999999999997</v>
      </c>
      <c r="F41" s="317"/>
      <c r="G41" s="318">
        <f>E41*F41</f>
        <v>0</v>
      </c>
      <c r="H41" s="258">
        <v>1.2800000000000001E-3</v>
      </c>
      <c r="I41" s="259">
        <f>E41*H41</f>
        <v>4.7104E-2</v>
      </c>
      <c r="J41" s="258">
        <v>-1.8</v>
      </c>
      <c r="K41" s="259">
        <f>E41*J41</f>
        <v>-66.239999999999995</v>
      </c>
      <c r="O41" s="252">
        <v>2</v>
      </c>
      <c r="AA41" s="227">
        <v>1</v>
      </c>
      <c r="AB41" s="227">
        <v>1</v>
      </c>
      <c r="AC41" s="227">
        <v>1</v>
      </c>
      <c r="AZ41" s="227">
        <v>1</v>
      </c>
      <c r="BA41" s="227">
        <f>IF(AZ41=1,G41,0)</f>
        <v>0</v>
      </c>
      <c r="BB41" s="227">
        <f>IF(AZ41=2,G41,0)</f>
        <v>0</v>
      </c>
      <c r="BC41" s="227">
        <f>IF(AZ41=3,G41,0)</f>
        <v>0</v>
      </c>
      <c r="BD41" s="227">
        <f>IF(AZ41=4,G41,0)</f>
        <v>0</v>
      </c>
      <c r="BE41" s="227">
        <f>IF(AZ41=5,G41,0)</f>
        <v>0</v>
      </c>
      <c r="CA41" s="252">
        <v>1</v>
      </c>
      <c r="CB41" s="252">
        <v>1</v>
      </c>
    </row>
    <row r="42" spans="1:80" x14ac:dyDescent="0.2">
      <c r="A42" s="311"/>
      <c r="B42" s="312"/>
      <c r="C42" s="357" t="s">
        <v>161</v>
      </c>
      <c r="D42" s="358"/>
      <c r="E42" s="313">
        <v>36.799999999999997</v>
      </c>
      <c r="F42" s="321"/>
      <c r="G42" s="322"/>
      <c r="H42" s="265"/>
      <c r="I42" s="261"/>
      <c r="J42" s="266"/>
      <c r="K42" s="261"/>
      <c r="M42" s="262" t="s">
        <v>161</v>
      </c>
      <c r="O42" s="252"/>
    </row>
    <row r="43" spans="1:80" x14ac:dyDescent="0.2">
      <c r="A43" s="301">
        <v>11</v>
      </c>
      <c r="B43" s="302" t="s">
        <v>162</v>
      </c>
      <c r="C43" s="303" t="s">
        <v>163</v>
      </c>
      <c r="D43" s="304" t="s">
        <v>121</v>
      </c>
      <c r="E43" s="305">
        <v>71</v>
      </c>
      <c r="F43" s="317"/>
      <c r="G43" s="318">
        <f>E43*F43</f>
        <v>0</v>
      </c>
      <c r="H43" s="258">
        <v>7.3999999999999999E-4</v>
      </c>
      <c r="I43" s="259">
        <f>E43*H43</f>
        <v>5.2539999999999996E-2</v>
      </c>
      <c r="J43" s="258">
        <v>-3.9E-2</v>
      </c>
      <c r="K43" s="259">
        <f>E43*J43</f>
        <v>-2.7690000000000001</v>
      </c>
      <c r="O43" s="252">
        <v>2</v>
      </c>
      <c r="AA43" s="227">
        <v>1</v>
      </c>
      <c r="AB43" s="227">
        <v>0</v>
      </c>
      <c r="AC43" s="227">
        <v>0</v>
      </c>
      <c r="AZ43" s="227">
        <v>1</v>
      </c>
      <c r="BA43" s="227">
        <f>IF(AZ43=1,G43,0)</f>
        <v>0</v>
      </c>
      <c r="BB43" s="227">
        <f>IF(AZ43=2,G43,0)</f>
        <v>0</v>
      </c>
      <c r="BC43" s="227">
        <f>IF(AZ43=3,G43,0)</f>
        <v>0</v>
      </c>
      <c r="BD43" s="227">
        <f>IF(AZ43=4,G43,0)</f>
        <v>0</v>
      </c>
      <c r="BE43" s="227">
        <f>IF(AZ43=5,G43,0)</f>
        <v>0</v>
      </c>
      <c r="CA43" s="252">
        <v>1</v>
      </c>
      <c r="CB43" s="252">
        <v>0</v>
      </c>
    </row>
    <row r="44" spans="1:80" x14ac:dyDescent="0.2">
      <c r="A44" s="311"/>
      <c r="B44" s="312"/>
      <c r="C44" s="357" t="s">
        <v>164</v>
      </c>
      <c r="D44" s="358"/>
      <c r="E44" s="313">
        <v>71</v>
      </c>
      <c r="F44" s="321"/>
      <c r="G44" s="322"/>
      <c r="H44" s="265"/>
      <c r="I44" s="261"/>
      <c r="J44" s="266"/>
      <c r="K44" s="261"/>
      <c r="M44" s="262" t="s">
        <v>164</v>
      </c>
      <c r="O44" s="252"/>
    </row>
    <row r="45" spans="1:80" x14ac:dyDescent="0.2">
      <c r="A45" s="301">
        <v>12</v>
      </c>
      <c r="B45" s="302" t="s">
        <v>165</v>
      </c>
      <c r="C45" s="303" t="s">
        <v>166</v>
      </c>
      <c r="D45" s="304" t="s">
        <v>121</v>
      </c>
      <c r="E45" s="305">
        <v>2105</v>
      </c>
      <c r="F45" s="317"/>
      <c r="G45" s="318">
        <f>E45*F45</f>
        <v>0</v>
      </c>
      <c r="H45" s="258">
        <v>0</v>
      </c>
      <c r="I45" s="259">
        <f>E45*H45</f>
        <v>0</v>
      </c>
      <c r="J45" s="258">
        <v>-0.25</v>
      </c>
      <c r="K45" s="259">
        <f>E45*J45</f>
        <v>-526.25</v>
      </c>
      <c r="O45" s="252">
        <v>2</v>
      </c>
      <c r="AA45" s="227">
        <v>1</v>
      </c>
      <c r="AB45" s="227">
        <v>1</v>
      </c>
      <c r="AC45" s="227">
        <v>1</v>
      </c>
      <c r="AZ45" s="227">
        <v>1</v>
      </c>
      <c r="BA45" s="227">
        <f>IF(AZ45=1,G45,0)</f>
        <v>0</v>
      </c>
      <c r="BB45" s="227">
        <f>IF(AZ45=2,G45,0)</f>
        <v>0</v>
      </c>
      <c r="BC45" s="227">
        <f>IF(AZ45=3,G45,0)</f>
        <v>0</v>
      </c>
      <c r="BD45" s="227">
        <f>IF(AZ45=4,G45,0)</f>
        <v>0</v>
      </c>
      <c r="BE45" s="227">
        <f>IF(AZ45=5,G45,0)</f>
        <v>0</v>
      </c>
      <c r="CA45" s="252">
        <v>1</v>
      </c>
      <c r="CB45" s="252">
        <v>1</v>
      </c>
    </row>
    <row r="46" spans="1:80" x14ac:dyDescent="0.2">
      <c r="A46" s="311"/>
      <c r="B46" s="312"/>
      <c r="C46" s="357" t="s">
        <v>167</v>
      </c>
      <c r="D46" s="358"/>
      <c r="E46" s="313">
        <v>2105</v>
      </c>
      <c r="F46" s="321"/>
      <c r="G46" s="322"/>
      <c r="H46" s="265"/>
      <c r="I46" s="261"/>
      <c r="J46" s="266"/>
      <c r="K46" s="261"/>
      <c r="M46" s="262" t="s">
        <v>167</v>
      </c>
      <c r="O46" s="252"/>
    </row>
    <row r="47" spans="1:80" x14ac:dyDescent="0.2">
      <c r="A47" s="301">
        <v>13</v>
      </c>
      <c r="B47" s="302" t="s">
        <v>168</v>
      </c>
      <c r="C47" s="303" t="s">
        <v>169</v>
      </c>
      <c r="D47" s="304" t="s">
        <v>121</v>
      </c>
      <c r="E47" s="305">
        <v>13220</v>
      </c>
      <c r="F47" s="317"/>
      <c r="G47" s="318">
        <f>E47*F47</f>
        <v>0</v>
      </c>
      <c r="H47" s="258">
        <v>0</v>
      </c>
      <c r="I47" s="259">
        <f>E47*H47</f>
        <v>0</v>
      </c>
      <c r="J47" s="258">
        <v>-0.45</v>
      </c>
      <c r="K47" s="259">
        <f>E47*J47</f>
        <v>-5949</v>
      </c>
      <c r="O47" s="252">
        <v>2</v>
      </c>
      <c r="AA47" s="227">
        <v>1</v>
      </c>
      <c r="AB47" s="227">
        <v>1</v>
      </c>
      <c r="AC47" s="227">
        <v>1</v>
      </c>
      <c r="AZ47" s="227">
        <v>1</v>
      </c>
      <c r="BA47" s="227">
        <f>IF(AZ47=1,G47,0)</f>
        <v>0</v>
      </c>
      <c r="BB47" s="227">
        <f>IF(AZ47=2,G47,0)</f>
        <v>0</v>
      </c>
      <c r="BC47" s="227">
        <f>IF(AZ47=3,G47,0)</f>
        <v>0</v>
      </c>
      <c r="BD47" s="227">
        <f>IF(AZ47=4,G47,0)</f>
        <v>0</v>
      </c>
      <c r="BE47" s="227">
        <f>IF(AZ47=5,G47,0)</f>
        <v>0</v>
      </c>
      <c r="CA47" s="252">
        <v>1</v>
      </c>
      <c r="CB47" s="252">
        <v>1</v>
      </c>
    </row>
    <row r="48" spans="1:80" x14ac:dyDescent="0.2">
      <c r="A48" s="311"/>
      <c r="B48" s="312"/>
      <c r="C48" s="357" t="s">
        <v>170</v>
      </c>
      <c r="D48" s="358"/>
      <c r="E48" s="313">
        <v>852</v>
      </c>
      <c r="F48" s="321"/>
      <c r="G48" s="322"/>
      <c r="H48" s="265"/>
      <c r="I48" s="261"/>
      <c r="J48" s="266"/>
      <c r="K48" s="261"/>
      <c r="M48" s="262" t="s">
        <v>170</v>
      </c>
      <c r="O48" s="252"/>
    </row>
    <row r="49" spans="1:80" x14ac:dyDescent="0.2">
      <c r="A49" s="311"/>
      <c r="B49" s="312"/>
      <c r="C49" s="357" t="s">
        <v>171</v>
      </c>
      <c r="D49" s="358"/>
      <c r="E49" s="313">
        <v>712</v>
      </c>
      <c r="F49" s="321"/>
      <c r="G49" s="322"/>
      <c r="H49" s="265"/>
      <c r="I49" s="261"/>
      <c r="J49" s="266"/>
      <c r="K49" s="261"/>
      <c r="M49" s="262" t="s">
        <v>171</v>
      </c>
      <c r="O49" s="252"/>
    </row>
    <row r="50" spans="1:80" x14ac:dyDescent="0.2">
      <c r="A50" s="311"/>
      <c r="B50" s="312"/>
      <c r="C50" s="357" t="s">
        <v>172</v>
      </c>
      <c r="D50" s="358"/>
      <c r="E50" s="313">
        <v>4550</v>
      </c>
      <c r="F50" s="321"/>
      <c r="G50" s="322"/>
      <c r="H50" s="265"/>
      <c r="I50" s="261"/>
      <c r="J50" s="266"/>
      <c r="K50" s="261"/>
      <c r="M50" s="262" t="s">
        <v>172</v>
      </c>
      <c r="O50" s="252"/>
    </row>
    <row r="51" spans="1:80" x14ac:dyDescent="0.2">
      <c r="A51" s="311"/>
      <c r="B51" s="312"/>
      <c r="C51" s="357" t="s">
        <v>173</v>
      </c>
      <c r="D51" s="358"/>
      <c r="E51" s="313">
        <v>2308</v>
      </c>
      <c r="F51" s="321"/>
      <c r="G51" s="322"/>
      <c r="H51" s="265"/>
      <c r="I51" s="261"/>
      <c r="J51" s="266"/>
      <c r="K51" s="261"/>
      <c r="M51" s="262" t="s">
        <v>173</v>
      </c>
      <c r="O51" s="252"/>
    </row>
    <row r="52" spans="1:80" x14ac:dyDescent="0.2">
      <c r="A52" s="311"/>
      <c r="B52" s="312"/>
      <c r="C52" s="357" t="s">
        <v>174</v>
      </c>
      <c r="D52" s="358"/>
      <c r="E52" s="313">
        <v>3090</v>
      </c>
      <c r="F52" s="321"/>
      <c r="G52" s="322"/>
      <c r="H52" s="265"/>
      <c r="I52" s="261"/>
      <c r="J52" s="266"/>
      <c r="K52" s="261"/>
      <c r="M52" s="262" t="s">
        <v>174</v>
      </c>
      <c r="O52" s="252"/>
    </row>
    <row r="53" spans="1:80" x14ac:dyDescent="0.2">
      <c r="A53" s="311"/>
      <c r="B53" s="312"/>
      <c r="C53" s="357" t="s">
        <v>175</v>
      </c>
      <c r="D53" s="358"/>
      <c r="E53" s="313">
        <v>1708</v>
      </c>
      <c r="F53" s="321"/>
      <c r="G53" s="322"/>
      <c r="H53" s="265"/>
      <c r="I53" s="261"/>
      <c r="J53" s="266"/>
      <c r="K53" s="261"/>
      <c r="M53" s="262" t="s">
        <v>175</v>
      </c>
      <c r="O53" s="252"/>
    </row>
    <row r="54" spans="1:80" x14ac:dyDescent="0.2">
      <c r="A54" s="301">
        <v>14</v>
      </c>
      <c r="B54" s="302" t="s">
        <v>176</v>
      </c>
      <c r="C54" s="303" t="s">
        <v>177</v>
      </c>
      <c r="D54" s="304" t="s">
        <v>121</v>
      </c>
      <c r="E54" s="305">
        <v>93256</v>
      </c>
      <c r="F54" s="317"/>
      <c r="G54" s="318">
        <f>E54*F54</f>
        <v>0</v>
      </c>
      <c r="H54" s="258">
        <v>0</v>
      </c>
      <c r="I54" s="259">
        <f>E54*H54</f>
        <v>0</v>
      </c>
      <c r="J54" s="258">
        <v>-0.15</v>
      </c>
      <c r="K54" s="259">
        <f>E54*J54</f>
        <v>-13988.4</v>
      </c>
      <c r="O54" s="252">
        <v>2</v>
      </c>
      <c r="AA54" s="227">
        <v>1</v>
      </c>
      <c r="AB54" s="227">
        <v>1</v>
      </c>
      <c r="AC54" s="227">
        <v>1</v>
      </c>
      <c r="AZ54" s="227">
        <v>1</v>
      </c>
      <c r="BA54" s="227">
        <f>IF(AZ54=1,G54,0)</f>
        <v>0</v>
      </c>
      <c r="BB54" s="227">
        <f>IF(AZ54=2,G54,0)</f>
        <v>0</v>
      </c>
      <c r="BC54" s="227">
        <f>IF(AZ54=3,G54,0)</f>
        <v>0</v>
      </c>
      <c r="BD54" s="227">
        <f>IF(AZ54=4,G54,0)</f>
        <v>0</v>
      </c>
      <c r="BE54" s="227">
        <f>IF(AZ54=5,G54,0)</f>
        <v>0</v>
      </c>
      <c r="CA54" s="252">
        <v>1</v>
      </c>
      <c r="CB54" s="252">
        <v>1</v>
      </c>
    </row>
    <row r="55" spans="1:80" x14ac:dyDescent="0.2">
      <c r="A55" s="311"/>
      <c r="B55" s="312"/>
      <c r="C55" s="357" t="s">
        <v>178</v>
      </c>
      <c r="D55" s="358"/>
      <c r="E55" s="313">
        <v>59937</v>
      </c>
      <c r="F55" s="321"/>
      <c r="G55" s="322"/>
      <c r="H55" s="265"/>
      <c r="I55" s="261"/>
      <c r="J55" s="266"/>
      <c r="K55" s="261"/>
      <c r="M55" s="262" t="s">
        <v>178</v>
      </c>
      <c r="O55" s="252"/>
    </row>
    <row r="56" spans="1:80" x14ac:dyDescent="0.2">
      <c r="A56" s="311"/>
      <c r="B56" s="312"/>
      <c r="C56" s="357" t="s">
        <v>179</v>
      </c>
      <c r="D56" s="358"/>
      <c r="E56" s="313">
        <v>33319</v>
      </c>
      <c r="F56" s="321"/>
      <c r="G56" s="322"/>
      <c r="H56" s="265"/>
      <c r="I56" s="261"/>
      <c r="J56" s="266"/>
      <c r="K56" s="261"/>
      <c r="M56" s="262" t="s">
        <v>179</v>
      </c>
      <c r="O56" s="252"/>
    </row>
    <row r="57" spans="1:80" x14ac:dyDescent="0.2">
      <c r="A57" s="301">
        <v>15</v>
      </c>
      <c r="B57" s="302" t="s">
        <v>180</v>
      </c>
      <c r="C57" s="303" t="s">
        <v>181</v>
      </c>
      <c r="D57" s="304" t="s">
        <v>182</v>
      </c>
      <c r="E57" s="305">
        <v>8</v>
      </c>
      <c r="F57" s="317"/>
      <c r="G57" s="318">
        <f>E57*F57</f>
        <v>0</v>
      </c>
      <c r="H57" s="258">
        <v>0</v>
      </c>
      <c r="I57" s="259">
        <f>E57*H57</f>
        <v>0</v>
      </c>
      <c r="J57" s="258">
        <v>-1</v>
      </c>
      <c r="K57" s="259">
        <f>E57*J57</f>
        <v>-8</v>
      </c>
      <c r="O57" s="252">
        <v>2</v>
      </c>
      <c r="AA57" s="227">
        <v>1</v>
      </c>
      <c r="AB57" s="227">
        <v>1</v>
      </c>
      <c r="AC57" s="227">
        <v>1</v>
      </c>
      <c r="AZ57" s="227">
        <v>1</v>
      </c>
      <c r="BA57" s="227">
        <f>IF(AZ57=1,G57,0)</f>
        <v>0</v>
      </c>
      <c r="BB57" s="227">
        <f>IF(AZ57=2,G57,0)</f>
        <v>0</v>
      </c>
      <c r="BC57" s="227">
        <f>IF(AZ57=3,G57,0)</f>
        <v>0</v>
      </c>
      <c r="BD57" s="227">
        <f>IF(AZ57=4,G57,0)</f>
        <v>0</v>
      </c>
      <c r="BE57" s="227">
        <f>IF(AZ57=5,G57,0)</f>
        <v>0</v>
      </c>
      <c r="CA57" s="252">
        <v>1</v>
      </c>
      <c r="CB57" s="252">
        <v>1</v>
      </c>
    </row>
    <row r="58" spans="1:80" x14ac:dyDescent="0.2">
      <c r="A58" s="311"/>
      <c r="B58" s="312"/>
      <c r="C58" s="357" t="s">
        <v>183</v>
      </c>
      <c r="D58" s="358"/>
      <c r="E58" s="313">
        <v>8</v>
      </c>
      <c r="F58" s="321"/>
      <c r="G58" s="322"/>
      <c r="H58" s="265"/>
      <c r="I58" s="261"/>
      <c r="J58" s="266"/>
      <c r="K58" s="261"/>
      <c r="M58" s="262" t="s">
        <v>183</v>
      </c>
      <c r="O58" s="252"/>
    </row>
    <row r="59" spans="1:80" x14ac:dyDescent="0.2">
      <c r="A59" s="301">
        <v>16</v>
      </c>
      <c r="B59" s="302" t="s">
        <v>184</v>
      </c>
      <c r="C59" s="303" t="s">
        <v>185</v>
      </c>
      <c r="D59" s="304" t="s">
        <v>121</v>
      </c>
      <c r="E59" s="305">
        <v>4550.3500000000004</v>
      </c>
      <c r="F59" s="317"/>
      <c r="G59" s="318">
        <f>E59*F59</f>
        <v>0</v>
      </c>
      <c r="H59" s="258">
        <v>0</v>
      </c>
      <c r="I59" s="259">
        <f>E59*H59</f>
        <v>0</v>
      </c>
      <c r="J59" s="258">
        <v>-2.38</v>
      </c>
      <c r="K59" s="259">
        <f>E59*J59</f>
        <v>-10829.833000000001</v>
      </c>
      <c r="O59" s="252">
        <v>2</v>
      </c>
      <c r="AA59" s="227">
        <v>1</v>
      </c>
      <c r="AB59" s="227">
        <v>1</v>
      </c>
      <c r="AC59" s="227">
        <v>1</v>
      </c>
      <c r="AZ59" s="227">
        <v>1</v>
      </c>
      <c r="BA59" s="227">
        <f>IF(AZ59=1,G59,0)</f>
        <v>0</v>
      </c>
      <c r="BB59" s="227">
        <f>IF(AZ59=2,G59,0)</f>
        <v>0</v>
      </c>
      <c r="BC59" s="227">
        <f>IF(AZ59=3,G59,0)</f>
        <v>0</v>
      </c>
      <c r="BD59" s="227">
        <f>IF(AZ59=4,G59,0)</f>
        <v>0</v>
      </c>
      <c r="BE59" s="227">
        <f>IF(AZ59=5,G59,0)</f>
        <v>0</v>
      </c>
      <c r="CA59" s="252">
        <v>1</v>
      </c>
      <c r="CB59" s="252">
        <v>1</v>
      </c>
    </row>
    <row r="60" spans="1:80" x14ac:dyDescent="0.2">
      <c r="A60" s="311"/>
      <c r="B60" s="312"/>
      <c r="C60" s="357" t="s">
        <v>186</v>
      </c>
      <c r="D60" s="358"/>
      <c r="E60" s="313">
        <v>0</v>
      </c>
      <c r="F60" s="321"/>
      <c r="G60" s="322"/>
      <c r="H60" s="265"/>
      <c r="I60" s="261"/>
      <c r="J60" s="266"/>
      <c r="K60" s="261"/>
      <c r="M60" s="262" t="s">
        <v>186</v>
      </c>
      <c r="O60" s="252"/>
    </row>
    <row r="61" spans="1:80" ht="22.5" x14ac:dyDescent="0.2">
      <c r="A61" s="311"/>
      <c r="B61" s="312"/>
      <c r="C61" s="357" t="s">
        <v>187</v>
      </c>
      <c r="D61" s="358"/>
      <c r="E61" s="313">
        <v>2922.9</v>
      </c>
      <c r="F61" s="321"/>
      <c r="G61" s="322"/>
      <c r="H61" s="265"/>
      <c r="I61" s="261"/>
      <c r="J61" s="266"/>
      <c r="K61" s="261"/>
      <c r="M61" s="262" t="s">
        <v>187</v>
      </c>
      <c r="O61" s="252"/>
    </row>
    <row r="62" spans="1:80" x14ac:dyDescent="0.2">
      <c r="A62" s="311"/>
      <c r="B62" s="312"/>
      <c r="C62" s="357" t="s">
        <v>188</v>
      </c>
      <c r="D62" s="358"/>
      <c r="E62" s="313">
        <v>0</v>
      </c>
      <c r="F62" s="321"/>
      <c r="G62" s="322"/>
      <c r="H62" s="265"/>
      <c r="I62" s="261"/>
      <c r="J62" s="266"/>
      <c r="K62" s="261"/>
      <c r="M62" s="262" t="s">
        <v>188</v>
      </c>
      <c r="O62" s="252"/>
    </row>
    <row r="63" spans="1:80" x14ac:dyDescent="0.2">
      <c r="A63" s="311"/>
      <c r="B63" s="312"/>
      <c r="C63" s="357" t="s">
        <v>189</v>
      </c>
      <c r="D63" s="358"/>
      <c r="E63" s="313">
        <v>1627.45</v>
      </c>
      <c r="F63" s="321"/>
      <c r="G63" s="322"/>
      <c r="H63" s="265"/>
      <c r="I63" s="261"/>
      <c r="J63" s="266"/>
      <c r="K63" s="261"/>
      <c r="M63" s="262" t="s">
        <v>189</v>
      </c>
      <c r="O63" s="252"/>
    </row>
    <row r="64" spans="1:80" ht="22.5" x14ac:dyDescent="0.2">
      <c r="A64" s="301">
        <v>17</v>
      </c>
      <c r="B64" s="302" t="s">
        <v>190</v>
      </c>
      <c r="C64" s="303" t="s">
        <v>191</v>
      </c>
      <c r="D64" s="304" t="s">
        <v>121</v>
      </c>
      <c r="E64" s="305">
        <v>463.36</v>
      </c>
      <c r="F64" s="317"/>
      <c r="G64" s="318">
        <f>E64*F64</f>
        <v>0</v>
      </c>
      <c r="H64" s="258">
        <v>0</v>
      </c>
      <c r="I64" s="259">
        <f>E64*H64</f>
        <v>0</v>
      </c>
      <c r="J64" s="258">
        <v>-2.41</v>
      </c>
      <c r="K64" s="259">
        <f>E64*J64</f>
        <v>-1116.6976000000002</v>
      </c>
      <c r="O64" s="252">
        <v>2</v>
      </c>
      <c r="AA64" s="227">
        <v>1</v>
      </c>
      <c r="AB64" s="227">
        <v>1</v>
      </c>
      <c r="AC64" s="227">
        <v>1</v>
      </c>
      <c r="AZ64" s="227">
        <v>1</v>
      </c>
      <c r="BA64" s="227">
        <f>IF(AZ64=1,G64,0)</f>
        <v>0</v>
      </c>
      <c r="BB64" s="227">
        <f>IF(AZ64=2,G64,0)</f>
        <v>0</v>
      </c>
      <c r="BC64" s="227">
        <f>IF(AZ64=3,G64,0)</f>
        <v>0</v>
      </c>
      <c r="BD64" s="227">
        <f>IF(AZ64=4,G64,0)</f>
        <v>0</v>
      </c>
      <c r="BE64" s="227">
        <f>IF(AZ64=5,G64,0)</f>
        <v>0</v>
      </c>
      <c r="CA64" s="252">
        <v>1</v>
      </c>
      <c r="CB64" s="252">
        <v>1</v>
      </c>
    </row>
    <row r="65" spans="1:80" x14ac:dyDescent="0.2">
      <c r="A65" s="311"/>
      <c r="B65" s="312"/>
      <c r="C65" s="357" t="s">
        <v>192</v>
      </c>
      <c r="D65" s="358"/>
      <c r="E65" s="313">
        <v>210.4</v>
      </c>
      <c r="F65" s="321"/>
      <c r="G65" s="322"/>
      <c r="H65" s="265"/>
      <c r="I65" s="261"/>
      <c r="J65" s="266"/>
      <c r="K65" s="261"/>
      <c r="M65" s="262" t="s">
        <v>192</v>
      </c>
      <c r="O65" s="252"/>
    </row>
    <row r="66" spans="1:80" x14ac:dyDescent="0.2">
      <c r="A66" s="311"/>
      <c r="B66" s="312"/>
      <c r="C66" s="357" t="s">
        <v>193</v>
      </c>
      <c r="D66" s="358"/>
      <c r="E66" s="313">
        <v>0</v>
      </c>
      <c r="F66" s="321"/>
      <c r="G66" s="322"/>
      <c r="H66" s="265"/>
      <c r="I66" s="261"/>
      <c r="J66" s="266"/>
      <c r="K66" s="261"/>
      <c r="M66" s="262" t="s">
        <v>193</v>
      </c>
      <c r="O66" s="252"/>
    </row>
    <row r="67" spans="1:80" x14ac:dyDescent="0.2">
      <c r="A67" s="311"/>
      <c r="B67" s="312"/>
      <c r="C67" s="357" t="s">
        <v>194</v>
      </c>
      <c r="D67" s="358"/>
      <c r="E67" s="313">
        <v>70.56</v>
      </c>
      <c r="F67" s="321"/>
      <c r="G67" s="322"/>
      <c r="H67" s="265"/>
      <c r="I67" s="261"/>
      <c r="J67" s="266"/>
      <c r="K67" s="261"/>
      <c r="M67" s="262" t="s">
        <v>194</v>
      </c>
      <c r="O67" s="252"/>
    </row>
    <row r="68" spans="1:80" x14ac:dyDescent="0.2">
      <c r="A68" s="311"/>
      <c r="B68" s="312"/>
      <c r="C68" s="357" t="s">
        <v>195</v>
      </c>
      <c r="D68" s="358"/>
      <c r="E68" s="313">
        <v>182.4</v>
      </c>
      <c r="F68" s="321"/>
      <c r="G68" s="322"/>
      <c r="H68" s="265"/>
      <c r="I68" s="261"/>
      <c r="J68" s="266"/>
      <c r="K68" s="261"/>
      <c r="M68" s="262" t="s">
        <v>195</v>
      </c>
      <c r="O68" s="252"/>
    </row>
    <row r="69" spans="1:80" x14ac:dyDescent="0.2">
      <c r="A69" s="306"/>
      <c r="B69" s="307" t="s">
        <v>103</v>
      </c>
      <c r="C69" s="308" t="s">
        <v>138</v>
      </c>
      <c r="D69" s="309"/>
      <c r="E69" s="310"/>
      <c r="F69" s="319"/>
      <c r="G69" s="320">
        <f>SUM(G24:G68)</f>
        <v>0</v>
      </c>
      <c r="H69" s="272"/>
      <c r="I69" s="273">
        <f>SUM(I24:I68)</f>
        <v>9.9643999999999996E-2</v>
      </c>
      <c r="J69" s="272"/>
      <c r="K69" s="273">
        <f>SUM(K24:K68)</f>
        <v>-38145.505680000002</v>
      </c>
      <c r="O69" s="252">
        <v>4</v>
      </c>
      <c r="BA69" s="274">
        <f>SUM(BA24:BA68)</f>
        <v>0</v>
      </c>
      <c r="BB69" s="274">
        <f>SUM(BB24:BB68)</f>
        <v>0</v>
      </c>
      <c r="BC69" s="274">
        <f>SUM(BC24:BC68)</f>
        <v>0</v>
      </c>
      <c r="BD69" s="274">
        <f>SUM(BD24:BD68)</f>
        <v>0</v>
      </c>
      <c r="BE69" s="274">
        <f>SUM(BE24:BE68)</f>
        <v>0</v>
      </c>
    </row>
    <row r="70" spans="1:80" x14ac:dyDescent="0.2">
      <c r="A70" s="296" t="s">
        <v>100</v>
      </c>
      <c r="B70" s="297" t="s">
        <v>196</v>
      </c>
      <c r="C70" s="298" t="s">
        <v>197</v>
      </c>
      <c r="D70" s="299"/>
      <c r="E70" s="300"/>
      <c r="F70" s="316"/>
      <c r="G70" s="292"/>
      <c r="H70" s="248"/>
      <c r="I70" s="249"/>
      <c r="J70" s="250"/>
      <c r="K70" s="251"/>
      <c r="O70" s="252">
        <v>1</v>
      </c>
    </row>
    <row r="71" spans="1:80" x14ac:dyDescent="0.2">
      <c r="A71" s="301">
        <v>18</v>
      </c>
      <c r="B71" s="302" t="s">
        <v>199</v>
      </c>
      <c r="C71" s="303" t="s">
        <v>200</v>
      </c>
      <c r="D71" s="304" t="s">
        <v>201</v>
      </c>
      <c r="E71" s="305">
        <v>34</v>
      </c>
      <c r="F71" s="317"/>
      <c r="G71" s="318">
        <f>E71*F71</f>
        <v>0</v>
      </c>
      <c r="H71" s="258">
        <v>0</v>
      </c>
      <c r="I71" s="259">
        <f>E71*H71</f>
        <v>0</v>
      </c>
      <c r="J71" s="258">
        <v>-0.28499999999999998</v>
      </c>
      <c r="K71" s="259">
        <f>E71*J71</f>
        <v>-9.69</v>
      </c>
      <c r="O71" s="252">
        <v>2</v>
      </c>
      <c r="AA71" s="227">
        <v>1</v>
      </c>
      <c r="AB71" s="227">
        <v>7</v>
      </c>
      <c r="AC71" s="227">
        <v>7</v>
      </c>
      <c r="AZ71" s="227">
        <v>2</v>
      </c>
      <c r="BA71" s="227">
        <f>IF(AZ71=1,G71,0)</f>
        <v>0</v>
      </c>
      <c r="BB71" s="227">
        <f>IF(AZ71=2,G71,0)</f>
        <v>0</v>
      </c>
      <c r="BC71" s="227">
        <f>IF(AZ71=3,G71,0)</f>
        <v>0</v>
      </c>
      <c r="BD71" s="227">
        <f>IF(AZ71=4,G71,0)</f>
        <v>0</v>
      </c>
      <c r="BE71" s="227">
        <f>IF(AZ71=5,G71,0)</f>
        <v>0</v>
      </c>
      <c r="CA71" s="252">
        <v>1</v>
      </c>
      <c r="CB71" s="252">
        <v>7</v>
      </c>
    </row>
    <row r="72" spans="1:80" x14ac:dyDescent="0.2">
      <c r="A72" s="311"/>
      <c r="B72" s="312"/>
      <c r="C72" s="357" t="s">
        <v>202</v>
      </c>
      <c r="D72" s="358"/>
      <c r="E72" s="313">
        <v>10</v>
      </c>
      <c r="F72" s="321"/>
      <c r="G72" s="322"/>
      <c r="H72" s="265"/>
      <c r="I72" s="261"/>
      <c r="J72" s="266"/>
      <c r="K72" s="261"/>
      <c r="M72" s="262" t="s">
        <v>202</v>
      </c>
      <c r="O72" s="252"/>
    </row>
    <row r="73" spans="1:80" x14ac:dyDescent="0.2">
      <c r="A73" s="311"/>
      <c r="B73" s="312"/>
      <c r="C73" s="357" t="s">
        <v>203</v>
      </c>
      <c r="D73" s="358"/>
      <c r="E73" s="313">
        <v>1</v>
      </c>
      <c r="F73" s="321"/>
      <c r="G73" s="322"/>
      <c r="H73" s="265"/>
      <c r="I73" s="261"/>
      <c r="J73" s="266"/>
      <c r="K73" s="261"/>
      <c r="M73" s="262" t="s">
        <v>203</v>
      </c>
      <c r="O73" s="252"/>
    </row>
    <row r="74" spans="1:80" x14ac:dyDescent="0.2">
      <c r="A74" s="311"/>
      <c r="B74" s="312"/>
      <c r="C74" s="357" t="s">
        <v>204</v>
      </c>
      <c r="D74" s="358"/>
      <c r="E74" s="313">
        <v>12</v>
      </c>
      <c r="F74" s="321"/>
      <c r="G74" s="322"/>
      <c r="H74" s="265"/>
      <c r="I74" s="261"/>
      <c r="J74" s="266"/>
      <c r="K74" s="261"/>
      <c r="M74" s="262" t="s">
        <v>204</v>
      </c>
      <c r="O74" s="252"/>
    </row>
    <row r="75" spans="1:80" x14ac:dyDescent="0.2">
      <c r="A75" s="311"/>
      <c r="B75" s="312"/>
      <c r="C75" s="357" t="s">
        <v>205</v>
      </c>
      <c r="D75" s="358"/>
      <c r="E75" s="313">
        <v>8</v>
      </c>
      <c r="F75" s="321"/>
      <c r="G75" s="322"/>
      <c r="H75" s="265"/>
      <c r="I75" s="261"/>
      <c r="J75" s="266"/>
      <c r="K75" s="261"/>
      <c r="M75" s="262" t="s">
        <v>205</v>
      </c>
      <c r="O75" s="252"/>
    </row>
    <row r="76" spans="1:80" x14ac:dyDescent="0.2">
      <c r="A76" s="311"/>
      <c r="B76" s="312"/>
      <c r="C76" s="357" t="s">
        <v>206</v>
      </c>
      <c r="D76" s="358"/>
      <c r="E76" s="313">
        <v>2</v>
      </c>
      <c r="F76" s="321"/>
      <c r="G76" s="322"/>
      <c r="H76" s="265"/>
      <c r="I76" s="261"/>
      <c r="J76" s="266"/>
      <c r="K76" s="261"/>
      <c r="M76" s="262" t="s">
        <v>206</v>
      </c>
      <c r="O76" s="252"/>
    </row>
    <row r="77" spans="1:80" x14ac:dyDescent="0.2">
      <c r="A77" s="311"/>
      <c r="B77" s="312"/>
      <c r="C77" s="357" t="s">
        <v>207</v>
      </c>
      <c r="D77" s="358"/>
      <c r="E77" s="313">
        <v>1</v>
      </c>
      <c r="F77" s="321"/>
      <c r="G77" s="322"/>
      <c r="H77" s="265"/>
      <c r="I77" s="261"/>
      <c r="J77" s="266"/>
      <c r="K77" s="261"/>
      <c r="M77" s="262" t="s">
        <v>207</v>
      </c>
      <c r="O77" s="252"/>
    </row>
    <row r="78" spans="1:80" x14ac:dyDescent="0.2">
      <c r="A78" s="301">
        <v>19</v>
      </c>
      <c r="B78" s="302" t="s">
        <v>208</v>
      </c>
      <c r="C78" s="303" t="s">
        <v>209</v>
      </c>
      <c r="D78" s="304" t="s">
        <v>201</v>
      </c>
      <c r="E78" s="305">
        <v>2</v>
      </c>
      <c r="F78" s="317"/>
      <c r="G78" s="318">
        <f>E78*F78</f>
        <v>0</v>
      </c>
      <c r="H78" s="258">
        <v>0</v>
      </c>
      <c r="I78" s="259">
        <f>E78*H78</f>
        <v>0</v>
      </c>
      <c r="J78" s="258">
        <v>-0.4</v>
      </c>
      <c r="K78" s="259">
        <f>E78*J78</f>
        <v>-0.8</v>
      </c>
      <c r="O78" s="252">
        <v>2</v>
      </c>
      <c r="AA78" s="227">
        <v>1</v>
      </c>
      <c r="AB78" s="227">
        <v>7</v>
      </c>
      <c r="AC78" s="227">
        <v>7</v>
      </c>
      <c r="AZ78" s="227">
        <v>2</v>
      </c>
      <c r="BA78" s="227">
        <f>IF(AZ78=1,G78,0)</f>
        <v>0</v>
      </c>
      <c r="BB78" s="227">
        <f>IF(AZ78=2,G78,0)</f>
        <v>0</v>
      </c>
      <c r="BC78" s="227">
        <f>IF(AZ78=3,G78,0)</f>
        <v>0</v>
      </c>
      <c r="BD78" s="227">
        <f>IF(AZ78=4,G78,0)</f>
        <v>0</v>
      </c>
      <c r="BE78" s="227">
        <f>IF(AZ78=5,G78,0)</f>
        <v>0</v>
      </c>
      <c r="CA78" s="252">
        <v>1</v>
      </c>
      <c r="CB78" s="252">
        <v>7</v>
      </c>
    </row>
    <row r="79" spans="1:80" x14ac:dyDescent="0.2">
      <c r="A79" s="311"/>
      <c r="B79" s="312"/>
      <c r="C79" s="357" t="s">
        <v>210</v>
      </c>
      <c r="D79" s="358"/>
      <c r="E79" s="313">
        <v>2</v>
      </c>
      <c r="F79" s="321"/>
      <c r="G79" s="322"/>
      <c r="H79" s="265"/>
      <c r="I79" s="261"/>
      <c r="J79" s="266"/>
      <c r="K79" s="261"/>
      <c r="M79" s="262" t="s">
        <v>210</v>
      </c>
      <c r="O79" s="252"/>
    </row>
    <row r="80" spans="1:80" x14ac:dyDescent="0.2">
      <c r="A80" s="306"/>
      <c r="B80" s="307" t="s">
        <v>103</v>
      </c>
      <c r="C80" s="308" t="s">
        <v>198</v>
      </c>
      <c r="D80" s="309"/>
      <c r="E80" s="310"/>
      <c r="F80" s="319"/>
      <c r="G80" s="320">
        <f>SUM(G70:G79)</f>
        <v>0</v>
      </c>
      <c r="H80" s="272"/>
      <c r="I80" s="273">
        <f>SUM(I70:I79)</f>
        <v>0</v>
      </c>
      <c r="J80" s="272"/>
      <c r="K80" s="273">
        <f>SUM(K70:K79)</f>
        <v>-10.49</v>
      </c>
      <c r="O80" s="252">
        <v>4</v>
      </c>
      <c r="BA80" s="274">
        <f>SUM(BA70:BA79)</f>
        <v>0</v>
      </c>
      <c r="BB80" s="274">
        <f>SUM(BB70:BB79)</f>
        <v>0</v>
      </c>
      <c r="BC80" s="274">
        <f>SUM(BC70:BC79)</f>
        <v>0</v>
      </c>
      <c r="BD80" s="274">
        <f>SUM(BD70:BD79)</f>
        <v>0</v>
      </c>
      <c r="BE80" s="274">
        <f>SUM(BE70:BE79)</f>
        <v>0</v>
      </c>
    </row>
    <row r="81" spans="1:80" x14ac:dyDescent="0.2">
      <c r="A81" s="296" t="s">
        <v>100</v>
      </c>
      <c r="B81" s="297" t="s">
        <v>211</v>
      </c>
      <c r="C81" s="298" t="s">
        <v>212</v>
      </c>
      <c r="D81" s="299"/>
      <c r="E81" s="300"/>
      <c r="F81" s="316"/>
      <c r="G81" s="292"/>
      <c r="H81" s="248"/>
      <c r="I81" s="249"/>
      <c r="J81" s="250"/>
      <c r="K81" s="251"/>
      <c r="O81" s="252">
        <v>1</v>
      </c>
    </row>
    <row r="82" spans="1:80" x14ac:dyDescent="0.2">
      <c r="A82" s="301">
        <v>20</v>
      </c>
      <c r="B82" s="302" t="s">
        <v>214</v>
      </c>
      <c r="C82" s="303" t="s">
        <v>215</v>
      </c>
      <c r="D82" s="304" t="s">
        <v>115</v>
      </c>
      <c r="E82" s="305">
        <v>1</v>
      </c>
      <c r="F82" s="317"/>
      <c r="G82" s="318">
        <f>E82*F82</f>
        <v>0</v>
      </c>
      <c r="H82" s="258">
        <v>0</v>
      </c>
      <c r="I82" s="259">
        <f>E82*H82</f>
        <v>0</v>
      </c>
      <c r="J82" s="258"/>
      <c r="K82" s="259">
        <f>E82*J82</f>
        <v>0</v>
      </c>
      <c r="O82" s="252">
        <v>2</v>
      </c>
      <c r="AA82" s="227">
        <v>12</v>
      </c>
      <c r="AB82" s="227">
        <v>0</v>
      </c>
      <c r="AC82" s="227">
        <v>2</v>
      </c>
      <c r="AZ82" s="227">
        <v>2</v>
      </c>
      <c r="BA82" s="227">
        <f>IF(AZ82=1,G82,0)</f>
        <v>0</v>
      </c>
      <c r="BB82" s="227">
        <f>IF(AZ82=2,G82,0)</f>
        <v>0</v>
      </c>
      <c r="BC82" s="227">
        <f>IF(AZ82=3,G82,0)</f>
        <v>0</v>
      </c>
      <c r="BD82" s="227">
        <f>IF(AZ82=4,G82,0)</f>
        <v>0</v>
      </c>
      <c r="BE82" s="227">
        <f>IF(AZ82=5,G82,0)</f>
        <v>0</v>
      </c>
      <c r="CA82" s="252">
        <v>12</v>
      </c>
      <c r="CB82" s="252">
        <v>0</v>
      </c>
    </row>
    <row r="83" spans="1:80" x14ac:dyDescent="0.2">
      <c r="A83" s="306"/>
      <c r="B83" s="307" t="s">
        <v>103</v>
      </c>
      <c r="C83" s="308" t="s">
        <v>213</v>
      </c>
      <c r="D83" s="309"/>
      <c r="E83" s="310"/>
      <c r="F83" s="319"/>
      <c r="G83" s="320">
        <f>SUM(G81:G82)</f>
        <v>0</v>
      </c>
      <c r="H83" s="272"/>
      <c r="I83" s="273">
        <f>SUM(I81:I82)</f>
        <v>0</v>
      </c>
      <c r="J83" s="272"/>
      <c r="K83" s="273">
        <f>SUM(K81:K82)</f>
        <v>0</v>
      </c>
      <c r="O83" s="252">
        <v>4</v>
      </c>
      <c r="BA83" s="274">
        <f>SUM(BA81:BA82)</f>
        <v>0</v>
      </c>
      <c r="BB83" s="274">
        <f>SUM(BB81:BB82)</f>
        <v>0</v>
      </c>
      <c r="BC83" s="274">
        <f>SUM(BC81:BC82)</f>
        <v>0</v>
      </c>
      <c r="BD83" s="274">
        <f>SUM(BD81:BD82)</f>
        <v>0</v>
      </c>
      <c r="BE83" s="274">
        <f>SUM(BE81:BE82)</f>
        <v>0</v>
      </c>
    </row>
    <row r="84" spans="1:80" x14ac:dyDescent="0.2">
      <c r="A84" s="296" t="s">
        <v>100</v>
      </c>
      <c r="B84" s="297" t="s">
        <v>216</v>
      </c>
      <c r="C84" s="298" t="s">
        <v>217</v>
      </c>
      <c r="D84" s="299"/>
      <c r="E84" s="300"/>
      <c r="F84" s="316"/>
      <c r="G84" s="292"/>
      <c r="H84" s="248"/>
      <c r="I84" s="249"/>
      <c r="J84" s="250"/>
      <c r="K84" s="251"/>
      <c r="O84" s="252">
        <v>1</v>
      </c>
    </row>
    <row r="85" spans="1:80" ht="22.5" x14ac:dyDescent="0.2">
      <c r="A85" s="301">
        <v>21</v>
      </c>
      <c r="B85" s="302" t="s">
        <v>219</v>
      </c>
      <c r="C85" s="303" t="s">
        <v>220</v>
      </c>
      <c r="D85" s="304" t="s">
        <v>182</v>
      </c>
      <c r="E85" s="305">
        <v>35112</v>
      </c>
      <c r="F85" s="317"/>
      <c r="G85" s="318">
        <f>E85*F85</f>
        <v>0</v>
      </c>
      <c r="H85" s="258">
        <v>0</v>
      </c>
      <c r="I85" s="259">
        <f>E85*H85</f>
        <v>0</v>
      </c>
      <c r="J85" s="258">
        <v>0</v>
      </c>
      <c r="K85" s="259">
        <f>E85*J85</f>
        <v>0</v>
      </c>
      <c r="O85" s="252">
        <v>2</v>
      </c>
      <c r="AA85" s="227">
        <v>1</v>
      </c>
      <c r="AB85" s="227">
        <v>0</v>
      </c>
      <c r="AC85" s="227">
        <v>0</v>
      </c>
      <c r="AZ85" s="227">
        <v>1</v>
      </c>
      <c r="BA85" s="227">
        <f>IF(AZ85=1,G85,0)</f>
        <v>0</v>
      </c>
      <c r="BB85" s="227">
        <f>IF(AZ85=2,G85,0)</f>
        <v>0</v>
      </c>
      <c r="BC85" s="227">
        <f>IF(AZ85=3,G85,0)</f>
        <v>0</v>
      </c>
      <c r="BD85" s="227">
        <f>IF(AZ85=4,G85,0)</f>
        <v>0</v>
      </c>
      <c r="BE85" s="227">
        <f>IF(AZ85=5,G85,0)</f>
        <v>0</v>
      </c>
      <c r="CA85" s="252">
        <v>1</v>
      </c>
      <c r="CB85" s="252">
        <v>0</v>
      </c>
    </row>
    <row r="86" spans="1:80" x14ac:dyDescent="0.2">
      <c r="A86" s="311"/>
      <c r="B86" s="312"/>
      <c r="C86" s="357" t="s">
        <v>221</v>
      </c>
      <c r="D86" s="358"/>
      <c r="E86" s="313">
        <v>14896</v>
      </c>
      <c r="F86" s="321"/>
      <c r="G86" s="322"/>
      <c r="H86" s="265"/>
      <c r="I86" s="261"/>
      <c r="J86" s="266"/>
      <c r="K86" s="261"/>
      <c r="M86" s="262" t="s">
        <v>221</v>
      </c>
      <c r="O86" s="252"/>
    </row>
    <row r="87" spans="1:80" x14ac:dyDescent="0.2">
      <c r="A87" s="311"/>
      <c r="B87" s="312"/>
      <c r="C87" s="357" t="s">
        <v>222</v>
      </c>
      <c r="D87" s="358"/>
      <c r="E87" s="313">
        <v>15093</v>
      </c>
      <c r="F87" s="321"/>
      <c r="G87" s="322"/>
      <c r="H87" s="265"/>
      <c r="I87" s="261"/>
      <c r="J87" s="266"/>
      <c r="K87" s="261"/>
      <c r="M87" s="262" t="s">
        <v>222</v>
      </c>
      <c r="O87" s="252"/>
    </row>
    <row r="88" spans="1:80" x14ac:dyDescent="0.2">
      <c r="A88" s="311"/>
      <c r="B88" s="312"/>
      <c r="C88" s="357" t="s">
        <v>223</v>
      </c>
      <c r="D88" s="358"/>
      <c r="E88" s="313">
        <v>14</v>
      </c>
      <c r="F88" s="321"/>
      <c r="G88" s="322"/>
      <c r="H88" s="265"/>
      <c r="I88" s="261"/>
      <c r="J88" s="266"/>
      <c r="K88" s="261"/>
      <c r="M88" s="262" t="s">
        <v>223</v>
      </c>
      <c r="O88" s="252"/>
    </row>
    <row r="89" spans="1:80" x14ac:dyDescent="0.2">
      <c r="A89" s="311"/>
      <c r="B89" s="312"/>
      <c r="C89" s="357" t="s">
        <v>224</v>
      </c>
      <c r="D89" s="358"/>
      <c r="E89" s="313">
        <v>2992</v>
      </c>
      <c r="F89" s="321"/>
      <c r="G89" s="322"/>
      <c r="H89" s="265"/>
      <c r="I89" s="261"/>
      <c r="J89" s="266"/>
      <c r="K89" s="261"/>
      <c r="M89" s="262" t="s">
        <v>224</v>
      </c>
      <c r="O89" s="252"/>
    </row>
    <row r="90" spans="1:80" x14ac:dyDescent="0.2">
      <c r="A90" s="311"/>
      <c r="B90" s="312"/>
      <c r="C90" s="357" t="s">
        <v>225</v>
      </c>
      <c r="D90" s="358"/>
      <c r="E90" s="313">
        <v>2117</v>
      </c>
      <c r="F90" s="321"/>
      <c r="G90" s="322"/>
      <c r="H90" s="265"/>
      <c r="I90" s="261"/>
      <c r="J90" s="266"/>
      <c r="K90" s="261"/>
      <c r="M90" s="262" t="s">
        <v>225</v>
      </c>
      <c r="O90" s="252"/>
    </row>
    <row r="91" spans="1:80" ht="22.5" x14ac:dyDescent="0.2">
      <c r="A91" s="301">
        <v>22</v>
      </c>
      <c r="B91" s="302" t="s">
        <v>226</v>
      </c>
      <c r="C91" s="303" t="s">
        <v>227</v>
      </c>
      <c r="D91" s="304" t="s">
        <v>182</v>
      </c>
      <c r="E91" s="305">
        <v>1732.91</v>
      </c>
      <c r="F91" s="317"/>
      <c r="G91" s="318">
        <f>E91*F91</f>
        <v>0</v>
      </c>
      <c r="H91" s="258">
        <v>0</v>
      </c>
      <c r="I91" s="259">
        <f>E91*H91</f>
        <v>0</v>
      </c>
      <c r="J91" s="258">
        <v>0</v>
      </c>
      <c r="K91" s="259">
        <f>E91*J91</f>
        <v>0</v>
      </c>
      <c r="O91" s="252">
        <v>2</v>
      </c>
      <c r="AA91" s="227">
        <v>1</v>
      </c>
      <c r="AB91" s="227">
        <v>3</v>
      </c>
      <c r="AC91" s="227">
        <v>3</v>
      </c>
      <c r="AZ91" s="227">
        <v>1</v>
      </c>
      <c r="BA91" s="227">
        <f>IF(AZ91=1,G91,0)</f>
        <v>0</v>
      </c>
      <c r="BB91" s="227">
        <f>IF(AZ91=2,G91,0)</f>
        <v>0</v>
      </c>
      <c r="BC91" s="227">
        <f>IF(AZ91=3,G91,0)</f>
        <v>0</v>
      </c>
      <c r="BD91" s="227">
        <f>IF(AZ91=4,G91,0)</f>
        <v>0</v>
      </c>
      <c r="BE91" s="227">
        <f>IF(AZ91=5,G91,0)</f>
        <v>0</v>
      </c>
      <c r="CA91" s="252">
        <v>1</v>
      </c>
      <c r="CB91" s="252">
        <v>3</v>
      </c>
    </row>
    <row r="92" spans="1:80" x14ac:dyDescent="0.2">
      <c r="A92" s="311"/>
      <c r="B92" s="312"/>
      <c r="C92" s="357" t="s">
        <v>228</v>
      </c>
      <c r="D92" s="358"/>
      <c r="E92" s="313">
        <v>0</v>
      </c>
      <c r="F92" s="321"/>
      <c r="G92" s="322"/>
      <c r="H92" s="265"/>
      <c r="I92" s="261"/>
      <c r="J92" s="266"/>
      <c r="K92" s="261"/>
      <c r="M92" s="262" t="s">
        <v>228</v>
      </c>
      <c r="O92" s="252"/>
    </row>
    <row r="93" spans="1:80" x14ac:dyDescent="0.2">
      <c r="A93" s="311"/>
      <c r="B93" s="312"/>
      <c r="C93" s="357" t="s">
        <v>229</v>
      </c>
      <c r="D93" s="358"/>
      <c r="E93" s="313">
        <v>1060.6199999999999</v>
      </c>
      <c r="F93" s="321"/>
      <c r="G93" s="322"/>
      <c r="H93" s="265"/>
      <c r="I93" s="261"/>
      <c r="J93" s="266"/>
      <c r="K93" s="261"/>
      <c r="M93" s="262" t="s">
        <v>229</v>
      </c>
      <c r="O93" s="252"/>
    </row>
    <row r="94" spans="1:80" x14ac:dyDescent="0.2">
      <c r="A94" s="311"/>
      <c r="B94" s="312"/>
      <c r="C94" s="357" t="s">
        <v>230</v>
      </c>
      <c r="D94" s="358"/>
      <c r="E94" s="313">
        <v>2.4</v>
      </c>
      <c r="F94" s="321"/>
      <c r="G94" s="322"/>
      <c r="H94" s="265"/>
      <c r="I94" s="261"/>
      <c r="J94" s="266"/>
      <c r="K94" s="261"/>
      <c r="M94" s="262" t="s">
        <v>230</v>
      </c>
      <c r="O94" s="252"/>
    </row>
    <row r="95" spans="1:80" x14ac:dyDescent="0.2">
      <c r="A95" s="311"/>
      <c r="B95" s="312"/>
      <c r="C95" s="357" t="s">
        <v>231</v>
      </c>
      <c r="D95" s="358"/>
      <c r="E95" s="313">
        <v>0</v>
      </c>
      <c r="F95" s="321"/>
      <c r="G95" s="322"/>
      <c r="H95" s="265"/>
      <c r="I95" s="261"/>
      <c r="J95" s="266"/>
      <c r="K95" s="261"/>
      <c r="M95" s="262" t="s">
        <v>231</v>
      </c>
      <c r="O95" s="252"/>
    </row>
    <row r="96" spans="1:80" x14ac:dyDescent="0.2">
      <c r="A96" s="311"/>
      <c r="B96" s="312"/>
      <c r="C96" s="357" t="s">
        <v>232</v>
      </c>
      <c r="D96" s="358"/>
      <c r="E96" s="313">
        <v>355</v>
      </c>
      <c r="F96" s="321"/>
      <c r="G96" s="322"/>
      <c r="H96" s="265"/>
      <c r="I96" s="261"/>
      <c r="J96" s="266"/>
      <c r="K96" s="261"/>
      <c r="M96" s="262" t="s">
        <v>232</v>
      </c>
      <c r="O96" s="252"/>
    </row>
    <row r="97" spans="1:80" x14ac:dyDescent="0.2">
      <c r="A97" s="311"/>
      <c r="B97" s="312"/>
      <c r="C97" s="357" t="s">
        <v>233</v>
      </c>
      <c r="D97" s="358"/>
      <c r="E97" s="313">
        <v>191.6</v>
      </c>
      <c r="F97" s="321"/>
      <c r="G97" s="322"/>
      <c r="H97" s="265"/>
      <c r="I97" s="261"/>
      <c r="J97" s="266"/>
      <c r="K97" s="261"/>
      <c r="M97" s="262" t="s">
        <v>233</v>
      </c>
      <c r="O97" s="252"/>
    </row>
    <row r="98" spans="1:80" x14ac:dyDescent="0.2">
      <c r="A98" s="311"/>
      <c r="B98" s="312"/>
      <c r="C98" s="357" t="s">
        <v>234</v>
      </c>
      <c r="D98" s="358"/>
      <c r="E98" s="313">
        <v>123.29</v>
      </c>
      <c r="F98" s="321"/>
      <c r="G98" s="322"/>
      <c r="H98" s="265"/>
      <c r="I98" s="261"/>
      <c r="J98" s="266"/>
      <c r="K98" s="261"/>
      <c r="M98" s="262" t="s">
        <v>234</v>
      </c>
      <c r="O98" s="252"/>
    </row>
    <row r="99" spans="1:80" x14ac:dyDescent="0.2">
      <c r="A99" s="301">
        <v>23</v>
      </c>
      <c r="B99" s="302" t="s">
        <v>235</v>
      </c>
      <c r="C99" s="303" t="s">
        <v>236</v>
      </c>
      <c r="D99" s="304" t="s">
        <v>182</v>
      </c>
      <c r="E99" s="305">
        <v>32995</v>
      </c>
      <c r="F99" s="317"/>
      <c r="G99" s="318">
        <f>E99*F99</f>
        <v>0</v>
      </c>
      <c r="H99" s="258">
        <v>0</v>
      </c>
      <c r="I99" s="259">
        <f>E99*H99</f>
        <v>0</v>
      </c>
      <c r="J99" s="258">
        <v>0</v>
      </c>
      <c r="K99" s="259">
        <f>E99*J99</f>
        <v>0</v>
      </c>
      <c r="O99" s="252">
        <v>2</v>
      </c>
      <c r="AA99" s="227">
        <v>1</v>
      </c>
      <c r="AB99" s="227">
        <v>1</v>
      </c>
      <c r="AC99" s="227">
        <v>1</v>
      </c>
      <c r="AZ99" s="227">
        <v>1</v>
      </c>
      <c r="BA99" s="227">
        <f>IF(AZ99=1,G99,0)</f>
        <v>0</v>
      </c>
      <c r="BB99" s="227">
        <f>IF(AZ99=2,G99,0)</f>
        <v>0</v>
      </c>
      <c r="BC99" s="227">
        <f>IF(AZ99=3,G99,0)</f>
        <v>0</v>
      </c>
      <c r="BD99" s="227">
        <f>IF(AZ99=4,G99,0)</f>
        <v>0</v>
      </c>
      <c r="BE99" s="227">
        <f>IF(AZ99=5,G99,0)</f>
        <v>0</v>
      </c>
      <c r="CA99" s="252">
        <v>1</v>
      </c>
      <c r="CB99" s="252">
        <v>1</v>
      </c>
    </row>
    <row r="100" spans="1:80" x14ac:dyDescent="0.2">
      <c r="A100" s="311"/>
      <c r="B100" s="312"/>
      <c r="C100" s="357" t="s">
        <v>221</v>
      </c>
      <c r="D100" s="358"/>
      <c r="E100" s="313">
        <v>14896</v>
      </c>
      <c r="F100" s="321"/>
      <c r="G100" s="322"/>
      <c r="H100" s="265"/>
      <c r="I100" s="261"/>
      <c r="J100" s="266"/>
      <c r="K100" s="261"/>
      <c r="M100" s="262" t="s">
        <v>221</v>
      </c>
      <c r="O100" s="252"/>
    </row>
    <row r="101" spans="1:80" x14ac:dyDescent="0.2">
      <c r="A101" s="311"/>
      <c r="B101" s="312"/>
      <c r="C101" s="357" t="s">
        <v>222</v>
      </c>
      <c r="D101" s="358"/>
      <c r="E101" s="313">
        <v>15093</v>
      </c>
      <c r="F101" s="321"/>
      <c r="G101" s="322"/>
      <c r="H101" s="265"/>
      <c r="I101" s="261"/>
      <c r="J101" s="266"/>
      <c r="K101" s="261"/>
      <c r="M101" s="262" t="s">
        <v>222</v>
      </c>
      <c r="O101" s="252"/>
    </row>
    <row r="102" spans="1:80" x14ac:dyDescent="0.2">
      <c r="A102" s="311"/>
      <c r="B102" s="312"/>
      <c r="C102" s="357" t="s">
        <v>223</v>
      </c>
      <c r="D102" s="358"/>
      <c r="E102" s="313">
        <v>14</v>
      </c>
      <c r="F102" s="321"/>
      <c r="G102" s="322"/>
      <c r="H102" s="265"/>
      <c r="I102" s="261"/>
      <c r="J102" s="266"/>
      <c r="K102" s="261"/>
      <c r="M102" s="262" t="s">
        <v>223</v>
      </c>
      <c r="O102" s="252"/>
    </row>
    <row r="103" spans="1:80" x14ac:dyDescent="0.2">
      <c r="A103" s="311"/>
      <c r="B103" s="312"/>
      <c r="C103" s="357" t="s">
        <v>224</v>
      </c>
      <c r="D103" s="358"/>
      <c r="E103" s="313">
        <v>2992</v>
      </c>
      <c r="F103" s="321"/>
      <c r="G103" s="322"/>
      <c r="H103" s="265"/>
      <c r="I103" s="261"/>
      <c r="J103" s="266"/>
      <c r="K103" s="261"/>
      <c r="M103" s="262" t="s">
        <v>224</v>
      </c>
      <c r="O103" s="252"/>
    </row>
    <row r="104" spans="1:80" x14ac:dyDescent="0.2">
      <c r="A104" s="301">
        <v>24</v>
      </c>
      <c r="B104" s="302" t="s">
        <v>237</v>
      </c>
      <c r="C104" s="303" t="s">
        <v>238</v>
      </c>
      <c r="D104" s="304" t="s">
        <v>182</v>
      </c>
      <c r="E104" s="305">
        <v>35112</v>
      </c>
      <c r="F104" s="317"/>
      <c r="G104" s="318">
        <f>E104*F104</f>
        <v>0</v>
      </c>
      <c r="H104" s="258">
        <v>0</v>
      </c>
      <c r="I104" s="259">
        <f>E104*H104</f>
        <v>0</v>
      </c>
      <c r="J104" s="258">
        <v>0</v>
      </c>
      <c r="K104" s="259">
        <f>E104*J104</f>
        <v>0</v>
      </c>
      <c r="O104" s="252">
        <v>2</v>
      </c>
      <c r="AA104" s="227">
        <v>1</v>
      </c>
      <c r="AB104" s="227">
        <v>1</v>
      </c>
      <c r="AC104" s="227">
        <v>1</v>
      </c>
      <c r="AZ104" s="227">
        <v>1</v>
      </c>
      <c r="BA104" s="227">
        <f>IF(AZ104=1,G104,0)</f>
        <v>0</v>
      </c>
      <c r="BB104" s="227">
        <f>IF(AZ104=2,G104,0)</f>
        <v>0</v>
      </c>
      <c r="BC104" s="227">
        <f>IF(AZ104=3,G104,0)</f>
        <v>0</v>
      </c>
      <c r="BD104" s="227">
        <f>IF(AZ104=4,G104,0)</f>
        <v>0</v>
      </c>
      <c r="BE104" s="227">
        <f>IF(AZ104=5,G104,0)</f>
        <v>0</v>
      </c>
      <c r="CA104" s="252">
        <v>1</v>
      </c>
      <c r="CB104" s="252">
        <v>1</v>
      </c>
    </row>
    <row r="105" spans="1:80" x14ac:dyDescent="0.2">
      <c r="A105" s="311"/>
      <c r="B105" s="312"/>
      <c r="C105" s="357" t="s">
        <v>221</v>
      </c>
      <c r="D105" s="358"/>
      <c r="E105" s="313">
        <v>14896</v>
      </c>
      <c r="F105" s="321"/>
      <c r="G105" s="322"/>
      <c r="H105" s="265"/>
      <c r="I105" s="261"/>
      <c r="J105" s="266"/>
      <c r="K105" s="261"/>
      <c r="M105" s="262" t="s">
        <v>221</v>
      </c>
      <c r="O105" s="252"/>
    </row>
    <row r="106" spans="1:80" x14ac:dyDescent="0.2">
      <c r="A106" s="311"/>
      <c r="B106" s="312"/>
      <c r="C106" s="357" t="s">
        <v>222</v>
      </c>
      <c r="D106" s="358"/>
      <c r="E106" s="313">
        <v>15093</v>
      </c>
      <c r="F106" s="321"/>
      <c r="G106" s="322"/>
      <c r="H106" s="265"/>
      <c r="I106" s="261"/>
      <c r="J106" s="266"/>
      <c r="K106" s="261"/>
      <c r="M106" s="262" t="s">
        <v>222</v>
      </c>
      <c r="O106" s="252"/>
    </row>
    <row r="107" spans="1:80" x14ac:dyDescent="0.2">
      <c r="A107" s="311"/>
      <c r="B107" s="312"/>
      <c r="C107" s="357" t="s">
        <v>223</v>
      </c>
      <c r="D107" s="358"/>
      <c r="E107" s="313">
        <v>14</v>
      </c>
      <c r="F107" s="321"/>
      <c r="G107" s="322"/>
      <c r="H107" s="265"/>
      <c r="I107" s="261"/>
      <c r="J107" s="266"/>
      <c r="K107" s="261"/>
      <c r="M107" s="262" t="s">
        <v>223</v>
      </c>
      <c r="O107" s="252"/>
    </row>
    <row r="108" spans="1:80" x14ac:dyDescent="0.2">
      <c r="A108" s="311"/>
      <c r="B108" s="312"/>
      <c r="C108" s="357" t="s">
        <v>224</v>
      </c>
      <c r="D108" s="358"/>
      <c r="E108" s="313">
        <v>2992</v>
      </c>
      <c r="F108" s="321"/>
      <c r="G108" s="322"/>
      <c r="H108" s="265"/>
      <c r="I108" s="261"/>
      <c r="J108" s="266"/>
      <c r="K108" s="261"/>
      <c r="M108" s="262" t="s">
        <v>224</v>
      </c>
      <c r="O108" s="252"/>
    </row>
    <row r="109" spans="1:80" x14ac:dyDescent="0.2">
      <c r="A109" s="311"/>
      <c r="B109" s="312"/>
      <c r="C109" s="357" t="s">
        <v>225</v>
      </c>
      <c r="D109" s="358"/>
      <c r="E109" s="313">
        <v>2117</v>
      </c>
      <c r="F109" s="321"/>
      <c r="G109" s="322"/>
      <c r="H109" s="265"/>
      <c r="I109" s="261"/>
      <c r="J109" s="266"/>
      <c r="K109" s="261"/>
      <c r="M109" s="262" t="s">
        <v>225</v>
      </c>
      <c r="O109" s="252"/>
    </row>
    <row r="110" spans="1:80" x14ac:dyDescent="0.2">
      <c r="A110" s="301">
        <v>25</v>
      </c>
      <c r="B110" s="302" t="s">
        <v>239</v>
      </c>
      <c r="C110" s="303" t="s">
        <v>240</v>
      </c>
      <c r="D110" s="304" t="s">
        <v>182</v>
      </c>
      <c r="E110" s="305">
        <v>1023.2</v>
      </c>
      <c r="F110" s="317"/>
      <c r="G110" s="318">
        <f>E110*F110</f>
        <v>0</v>
      </c>
      <c r="H110" s="258">
        <v>0</v>
      </c>
      <c r="I110" s="259">
        <f>E110*H110</f>
        <v>0</v>
      </c>
      <c r="J110" s="258">
        <v>0</v>
      </c>
      <c r="K110" s="259">
        <f>E110*J110</f>
        <v>0</v>
      </c>
      <c r="O110" s="252">
        <v>2</v>
      </c>
      <c r="AA110" s="227">
        <v>1</v>
      </c>
      <c r="AB110" s="227">
        <v>3</v>
      </c>
      <c r="AC110" s="227">
        <v>3</v>
      </c>
      <c r="AZ110" s="227">
        <v>1</v>
      </c>
      <c r="BA110" s="227">
        <f>IF(AZ110=1,G110,0)</f>
        <v>0</v>
      </c>
      <c r="BB110" s="227">
        <f>IF(AZ110=2,G110,0)</f>
        <v>0</v>
      </c>
      <c r="BC110" s="227">
        <f>IF(AZ110=3,G110,0)</f>
        <v>0</v>
      </c>
      <c r="BD110" s="227">
        <f>IF(AZ110=4,G110,0)</f>
        <v>0</v>
      </c>
      <c r="BE110" s="227">
        <f>IF(AZ110=5,G110,0)</f>
        <v>0</v>
      </c>
      <c r="CA110" s="252">
        <v>1</v>
      </c>
      <c r="CB110" s="252">
        <v>3</v>
      </c>
    </row>
    <row r="111" spans="1:80" x14ac:dyDescent="0.2">
      <c r="A111" s="311"/>
      <c r="B111" s="312"/>
      <c r="C111" s="357" t="s">
        <v>241</v>
      </c>
      <c r="D111" s="358"/>
      <c r="E111" s="313">
        <v>1021</v>
      </c>
      <c r="F111" s="321"/>
      <c r="G111" s="322"/>
      <c r="H111" s="265"/>
      <c r="I111" s="261"/>
      <c r="J111" s="266"/>
      <c r="K111" s="261"/>
      <c r="M111" s="262" t="s">
        <v>241</v>
      </c>
      <c r="O111" s="252"/>
    </row>
    <row r="112" spans="1:80" x14ac:dyDescent="0.2">
      <c r="A112" s="311"/>
      <c r="B112" s="312"/>
      <c r="C112" s="357" t="s">
        <v>298</v>
      </c>
      <c r="D112" s="358"/>
      <c r="E112" s="313">
        <v>0.2</v>
      </c>
      <c r="F112" s="321"/>
      <c r="G112" s="322"/>
      <c r="H112" s="265"/>
      <c r="I112" s="261"/>
      <c r="J112" s="266"/>
      <c r="K112" s="261"/>
      <c r="M112" s="262" t="s">
        <v>242</v>
      </c>
      <c r="O112" s="252"/>
    </row>
    <row r="113" spans="1:80" x14ac:dyDescent="0.2">
      <c r="A113" s="311"/>
      <c r="B113" s="312"/>
      <c r="C113" s="357" t="s">
        <v>243</v>
      </c>
      <c r="D113" s="358"/>
      <c r="E113" s="313">
        <v>2</v>
      </c>
      <c r="F113" s="321"/>
      <c r="G113" s="322"/>
      <c r="H113" s="265"/>
      <c r="I113" s="261"/>
      <c r="J113" s="266"/>
      <c r="K113" s="261"/>
      <c r="M113" s="262" t="s">
        <v>243</v>
      </c>
      <c r="O113" s="252"/>
    </row>
    <row r="114" spans="1:80" x14ac:dyDescent="0.2">
      <c r="A114" s="301">
        <v>26</v>
      </c>
      <c r="B114" s="302" t="s">
        <v>244</v>
      </c>
      <c r="C114" s="303" t="s">
        <v>245</v>
      </c>
      <c r="D114" s="304" t="s">
        <v>182</v>
      </c>
      <c r="E114" s="305">
        <v>74.400000000000006</v>
      </c>
      <c r="F114" s="317"/>
      <c r="G114" s="318">
        <f t="shared" ref="G114:G121" si="0">E114*F114</f>
        <v>0</v>
      </c>
      <c r="H114" s="258">
        <v>0</v>
      </c>
      <c r="I114" s="259">
        <f t="shared" ref="I114:I121" si="1">E114*H114</f>
        <v>0</v>
      </c>
      <c r="J114" s="258">
        <v>0</v>
      </c>
      <c r="K114" s="259">
        <f t="shared" ref="K114:K121" si="2">E114*J114</f>
        <v>0</v>
      </c>
      <c r="O114" s="252">
        <v>2</v>
      </c>
      <c r="AA114" s="227">
        <v>1</v>
      </c>
      <c r="AB114" s="227">
        <v>3</v>
      </c>
      <c r="AC114" s="227">
        <v>3</v>
      </c>
      <c r="AZ114" s="227">
        <v>1</v>
      </c>
      <c r="BA114" s="227">
        <f t="shared" ref="BA114:BA121" si="3">IF(AZ114=1,G114,0)</f>
        <v>0</v>
      </c>
      <c r="BB114" s="227">
        <f t="shared" ref="BB114:BB121" si="4">IF(AZ114=2,G114,0)</f>
        <v>0</v>
      </c>
      <c r="BC114" s="227">
        <f t="shared" ref="BC114:BC121" si="5">IF(AZ114=3,G114,0)</f>
        <v>0</v>
      </c>
      <c r="BD114" s="227">
        <f t="shared" ref="BD114:BD121" si="6">IF(AZ114=4,G114,0)</f>
        <v>0</v>
      </c>
      <c r="BE114" s="227">
        <f t="shared" ref="BE114:BE121" si="7">IF(AZ114=5,G114,0)</f>
        <v>0</v>
      </c>
      <c r="CA114" s="252">
        <v>1</v>
      </c>
      <c r="CB114" s="252">
        <v>3</v>
      </c>
    </row>
    <row r="115" spans="1:80" x14ac:dyDescent="0.2">
      <c r="A115" s="301">
        <v>27</v>
      </c>
      <c r="B115" s="302" t="s">
        <v>246</v>
      </c>
      <c r="C115" s="303" t="s">
        <v>247</v>
      </c>
      <c r="D115" s="304" t="s">
        <v>182</v>
      </c>
      <c r="E115" s="305">
        <v>32.47</v>
      </c>
      <c r="F115" s="317"/>
      <c r="G115" s="318">
        <f t="shared" si="0"/>
        <v>0</v>
      </c>
      <c r="H115" s="258">
        <v>0</v>
      </c>
      <c r="I115" s="259">
        <f t="shared" si="1"/>
        <v>0</v>
      </c>
      <c r="J115" s="258">
        <v>0</v>
      </c>
      <c r="K115" s="259">
        <f t="shared" si="2"/>
        <v>0</v>
      </c>
      <c r="O115" s="252">
        <v>2</v>
      </c>
      <c r="AA115" s="227">
        <v>1</v>
      </c>
      <c r="AB115" s="227">
        <v>3</v>
      </c>
      <c r="AC115" s="227">
        <v>3</v>
      </c>
      <c r="AZ115" s="227">
        <v>1</v>
      </c>
      <c r="BA115" s="227">
        <f t="shared" si="3"/>
        <v>0</v>
      </c>
      <c r="BB115" s="227">
        <f t="shared" si="4"/>
        <v>0</v>
      </c>
      <c r="BC115" s="227">
        <f t="shared" si="5"/>
        <v>0</v>
      </c>
      <c r="BD115" s="227">
        <f t="shared" si="6"/>
        <v>0</v>
      </c>
      <c r="BE115" s="227">
        <f t="shared" si="7"/>
        <v>0</v>
      </c>
      <c r="CA115" s="252">
        <v>1</v>
      </c>
      <c r="CB115" s="252">
        <v>3</v>
      </c>
    </row>
    <row r="116" spans="1:80" x14ac:dyDescent="0.2">
      <c r="A116" s="301">
        <v>28</v>
      </c>
      <c r="B116" s="302" t="s">
        <v>248</v>
      </c>
      <c r="C116" s="303" t="s">
        <v>249</v>
      </c>
      <c r="D116" s="304" t="s">
        <v>182</v>
      </c>
      <c r="E116" s="305">
        <v>1.8</v>
      </c>
      <c r="F116" s="317"/>
      <c r="G116" s="318">
        <f t="shared" si="0"/>
        <v>0</v>
      </c>
      <c r="H116" s="258">
        <v>0</v>
      </c>
      <c r="I116" s="259">
        <f t="shared" si="1"/>
        <v>0</v>
      </c>
      <c r="J116" s="258">
        <v>0</v>
      </c>
      <c r="K116" s="259">
        <f t="shared" si="2"/>
        <v>0</v>
      </c>
      <c r="O116" s="252">
        <v>2</v>
      </c>
      <c r="AA116" s="227">
        <v>1</v>
      </c>
      <c r="AB116" s="227">
        <v>3</v>
      </c>
      <c r="AC116" s="227">
        <v>3</v>
      </c>
      <c r="AZ116" s="227">
        <v>1</v>
      </c>
      <c r="BA116" s="227">
        <f t="shared" si="3"/>
        <v>0</v>
      </c>
      <c r="BB116" s="227">
        <f t="shared" si="4"/>
        <v>0</v>
      </c>
      <c r="BC116" s="227">
        <f t="shared" si="5"/>
        <v>0</v>
      </c>
      <c r="BD116" s="227">
        <f t="shared" si="6"/>
        <v>0</v>
      </c>
      <c r="BE116" s="227">
        <f t="shared" si="7"/>
        <v>0</v>
      </c>
      <c r="CA116" s="252">
        <v>1</v>
      </c>
      <c r="CB116" s="252">
        <v>3</v>
      </c>
    </row>
    <row r="117" spans="1:80" x14ac:dyDescent="0.2">
      <c r="A117" s="301">
        <v>29</v>
      </c>
      <c r="B117" s="302" t="s">
        <v>250</v>
      </c>
      <c r="C117" s="303" t="s">
        <v>251</v>
      </c>
      <c r="D117" s="304" t="s">
        <v>182</v>
      </c>
      <c r="E117" s="305">
        <v>17.420000000000002</v>
      </c>
      <c r="F117" s="317"/>
      <c r="G117" s="318">
        <f t="shared" si="0"/>
        <v>0</v>
      </c>
      <c r="H117" s="258">
        <v>0</v>
      </c>
      <c r="I117" s="259">
        <f t="shared" si="1"/>
        <v>0</v>
      </c>
      <c r="J117" s="258">
        <v>0</v>
      </c>
      <c r="K117" s="259">
        <f t="shared" si="2"/>
        <v>0</v>
      </c>
      <c r="O117" s="252">
        <v>2</v>
      </c>
      <c r="AA117" s="227">
        <v>1</v>
      </c>
      <c r="AB117" s="227">
        <v>3</v>
      </c>
      <c r="AC117" s="227">
        <v>3</v>
      </c>
      <c r="AZ117" s="227">
        <v>1</v>
      </c>
      <c r="BA117" s="227">
        <f t="shared" si="3"/>
        <v>0</v>
      </c>
      <c r="BB117" s="227">
        <f t="shared" si="4"/>
        <v>0</v>
      </c>
      <c r="BC117" s="227">
        <f t="shared" si="5"/>
        <v>0</v>
      </c>
      <c r="BD117" s="227">
        <f t="shared" si="6"/>
        <v>0</v>
      </c>
      <c r="BE117" s="227">
        <f t="shared" si="7"/>
        <v>0</v>
      </c>
      <c r="CA117" s="252">
        <v>1</v>
      </c>
      <c r="CB117" s="252">
        <v>3</v>
      </c>
    </row>
    <row r="118" spans="1:80" x14ac:dyDescent="0.2">
      <c r="A118" s="301">
        <v>30</v>
      </c>
      <c r="B118" s="302" t="s">
        <v>252</v>
      </c>
      <c r="C118" s="303" t="s">
        <v>253</v>
      </c>
      <c r="D118" s="304" t="s">
        <v>182</v>
      </c>
      <c r="E118" s="305">
        <v>88.7</v>
      </c>
      <c r="F118" s="317"/>
      <c r="G118" s="318">
        <f t="shared" si="0"/>
        <v>0</v>
      </c>
      <c r="H118" s="258">
        <v>0</v>
      </c>
      <c r="I118" s="259">
        <f t="shared" si="1"/>
        <v>0</v>
      </c>
      <c r="J118" s="258">
        <v>0</v>
      </c>
      <c r="K118" s="259">
        <f t="shared" si="2"/>
        <v>0</v>
      </c>
      <c r="O118" s="252">
        <v>2</v>
      </c>
      <c r="AA118" s="227">
        <v>1</v>
      </c>
      <c r="AB118" s="227">
        <v>3</v>
      </c>
      <c r="AC118" s="227">
        <v>3</v>
      </c>
      <c r="AZ118" s="227">
        <v>1</v>
      </c>
      <c r="BA118" s="227">
        <f t="shared" si="3"/>
        <v>0</v>
      </c>
      <c r="BB118" s="227">
        <f t="shared" si="4"/>
        <v>0</v>
      </c>
      <c r="BC118" s="227">
        <f t="shared" si="5"/>
        <v>0</v>
      </c>
      <c r="BD118" s="227">
        <f t="shared" si="6"/>
        <v>0</v>
      </c>
      <c r="BE118" s="227">
        <f t="shared" si="7"/>
        <v>0</v>
      </c>
      <c r="CA118" s="252">
        <v>1</v>
      </c>
      <c r="CB118" s="252">
        <v>3</v>
      </c>
    </row>
    <row r="119" spans="1:80" x14ac:dyDescent="0.2">
      <c r="A119" s="301">
        <v>31</v>
      </c>
      <c r="B119" s="302" t="s">
        <v>254</v>
      </c>
      <c r="C119" s="303" t="s">
        <v>255</v>
      </c>
      <c r="D119" s="304" t="s">
        <v>182</v>
      </c>
      <c r="E119" s="305">
        <v>8.8000000000000007</v>
      </c>
      <c r="F119" s="317"/>
      <c r="G119" s="318">
        <f t="shared" si="0"/>
        <v>0</v>
      </c>
      <c r="H119" s="258">
        <v>0</v>
      </c>
      <c r="I119" s="259">
        <f t="shared" si="1"/>
        <v>0</v>
      </c>
      <c r="J119" s="258">
        <v>0</v>
      </c>
      <c r="K119" s="259">
        <f t="shared" si="2"/>
        <v>0</v>
      </c>
      <c r="O119" s="252">
        <v>2</v>
      </c>
      <c r="AA119" s="227">
        <v>1</v>
      </c>
      <c r="AB119" s="227">
        <v>3</v>
      </c>
      <c r="AC119" s="227">
        <v>3</v>
      </c>
      <c r="AZ119" s="227">
        <v>1</v>
      </c>
      <c r="BA119" s="227">
        <f t="shared" si="3"/>
        <v>0</v>
      </c>
      <c r="BB119" s="227">
        <f t="shared" si="4"/>
        <v>0</v>
      </c>
      <c r="BC119" s="227">
        <f t="shared" si="5"/>
        <v>0</v>
      </c>
      <c r="BD119" s="227">
        <f t="shared" si="6"/>
        <v>0</v>
      </c>
      <c r="BE119" s="227">
        <f t="shared" si="7"/>
        <v>0</v>
      </c>
      <c r="CA119" s="252">
        <v>1</v>
      </c>
      <c r="CB119" s="252">
        <v>3</v>
      </c>
    </row>
    <row r="120" spans="1:80" x14ac:dyDescent="0.2">
      <c r="A120" s="301">
        <v>32</v>
      </c>
      <c r="B120" s="302" t="s">
        <v>256</v>
      </c>
      <c r="C120" s="303" t="s">
        <v>257</v>
      </c>
      <c r="D120" s="304" t="s">
        <v>182</v>
      </c>
      <c r="E120" s="305">
        <v>232.9</v>
      </c>
      <c r="F120" s="317"/>
      <c r="G120" s="318">
        <f t="shared" si="0"/>
        <v>0</v>
      </c>
      <c r="H120" s="258">
        <v>0</v>
      </c>
      <c r="I120" s="259">
        <f t="shared" si="1"/>
        <v>0</v>
      </c>
      <c r="J120" s="258">
        <v>0</v>
      </c>
      <c r="K120" s="259">
        <f t="shared" si="2"/>
        <v>0</v>
      </c>
      <c r="O120" s="252">
        <v>2</v>
      </c>
      <c r="AA120" s="227">
        <v>1</v>
      </c>
      <c r="AB120" s="227">
        <v>3</v>
      </c>
      <c r="AC120" s="227">
        <v>3</v>
      </c>
      <c r="AZ120" s="227">
        <v>1</v>
      </c>
      <c r="BA120" s="227">
        <f t="shared" si="3"/>
        <v>0</v>
      </c>
      <c r="BB120" s="227">
        <f t="shared" si="4"/>
        <v>0</v>
      </c>
      <c r="BC120" s="227">
        <f t="shared" si="5"/>
        <v>0</v>
      </c>
      <c r="BD120" s="227">
        <f t="shared" si="6"/>
        <v>0</v>
      </c>
      <c r="BE120" s="227">
        <f t="shared" si="7"/>
        <v>0</v>
      </c>
      <c r="CA120" s="252">
        <v>1</v>
      </c>
      <c r="CB120" s="252">
        <v>3</v>
      </c>
    </row>
    <row r="121" spans="1:80" x14ac:dyDescent="0.2">
      <c r="A121" s="301">
        <v>33</v>
      </c>
      <c r="B121" s="302" t="s">
        <v>258</v>
      </c>
      <c r="C121" s="303" t="s">
        <v>259</v>
      </c>
      <c r="D121" s="304" t="s">
        <v>182</v>
      </c>
      <c r="E121" s="305">
        <v>33.4</v>
      </c>
      <c r="F121" s="317"/>
      <c r="G121" s="318">
        <f t="shared" si="0"/>
        <v>0</v>
      </c>
      <c r="H121" s="258">
        <v>0</v>
      </c>
      <c r="I121" s="259">
        <f t="shared" si="1"/>
        <v>0</v>
      </c>
      <c r="J121" s="258">
        <v>0</v>
      </c>
      <c r="K121" s="259">
        <f t="shared" si="2"/>
        <v>0</v>
      </c>
      <c r="O121" s="252">
        <v>2</v>
      </c>
      <c r="AA121" s="227">
        <v>1</v>
      </c>
      <c r="AB121" s="227">
        <v>3</v>
      </c>
      <c r="AC121" s="227">
        <v>3</v>
      </c>
      <c r="AZ121" s="227">
        <v>1</v>
      </c>
      <c r="BA121" s="227">
        <f t="shared" si="3"/>
        <v>0</v>
      </c>
      <c r="BB121" s="227">
        <f t="shared" si="4"/>
        <v>0</v>
      </c>
      <c r="BC121" s="227">
        <f t="shared" si="5"/>
        <v>0</v>
      </c>
      <c r="BD121" s="227">
        <f t="shared" si="6"/>
        <v>0</v>
      </c>
      <c r="BE121" s="227">
        <f t="shared" si="7"/>
        <v>0</v>
      </c>
      <c r="CA121" s="252">
        <v>1</v>
      </c>
      <c r="CB121" s="252">
        <v>3</v>
      </c>
    </row>
    <row r="122" spans="1:80" x14ac:dyDescent="0.2">
      <c r="A122" s="311"/>
      <c r="B122" s="312"/>
      <c r="C122" s="357" t="s">
        <v>260</v>
      </c>
      <c r="D122" s="358"/>
      <c r="E122" s="313">
        <v>33.4</v>
      </c>
      <c r="F122" s="321"/>
      <c r="G122" s="322"/>
      <c r="H122" s="265"/>
      <c r="I122" s="261"/>
      <c r="J122" s="266"/>
      <c r="K122" s="261"/>
      <c r="M122" s="262" t="s">
        <v>260</v>
      </c>
      <c r="O122" s="252"/>
    </row>
    <row r="123" spans="1:80" x14ac:dyDescent="0.2">
      <c r="A123" s="301">
        <v>34</v>
      </c>
      <c r="B123" s="302" t="s">
        <v>261</v>
      </c>
      <c r="C123" s="303" t="s">
        <v>262</v>
      </c>
      <c r="D123" s="304" t="s">
        <v>182</v>
      </c>
      <c r="E123" s="305">
        <v>16.420000000000002</v>
      </c>
      <c r="F123" s="317"/>
      <c r="G123" s="318">
        <f>E123*F123</f>
        <v>0</v>
      </c>
      <c r="H123" s="258">
        <v>0</v>
      </c>
      <c r="I123" s="259">
        <f>E123*H123</f>
        <v>0</v>
      </c>
      <c r="J123" s="258">
        <v>0</v>
      </c>
      <c r="K123" s="259">
        <f>E123*J123</f>
        <v>0</v>
      </c>
      <c r="O123" s="252">
        <v>2</v>
      </c>
      <c r="AA123" s="227">
        <v>1</v>
      </c>
      <c r="AB123" s="227">
        <v>3</v>
      </c>
      <c r="AC123" s="227">
        <v>3</v>
      </c>
      <c r="AZ123" s="227">
        <v>1</v>
      </c>
      <c r="BA123" s="227">
        <f>IF(AZ123=1,G123,0)</f>
        <v>0</v>
      </c>
      <c r="BB123" s="227">
        <f>IF(AZ123=2,G123,0)</f>
        <v>0</v>
      </c>
      <c r="BC123" s="227">
        <f>IF(AZ123=3,G123,0)</f>
        <v>0</v>
      </c>
      <c r="BD123" s="227">
        <f>IF(AZ123=4,G123,0)</f>
        <v>0</v>
      </c>
      <c r="BE123" s="227">
        <f>IF(AZ123=5,G123,0)</f>
        <v>0</v>
      </c>
      <c r="CA123" s="252">
        <v>1</v>
      </c>
      <c r="CB123" s="252">
        <v>3</v>
      </c>
    </row>
    <row r="124" spans="1:80" x14ac:dyDescent="0.2">
      <c r="A124" s="301">
        <v>35</v>
      </c>
      <c r="B124" s="302" t="s">
        <v>261</v>
      </c>
      <c r="C124" s="303" t="s">
        <v>263</v>
      </c>
      <c r="D124" s="304" t="s">
        <v>182</v>
      </c>
      <c r="E124" s="305">
        <v>181</v>
      </c>
      <c r="F124" s="317"/>
      <c r="G124" s="318">
        <f>E124*F124</f>
        <v>0</v>
      </c>
      <c r="H124" s="258">
        <v>0</v>
      </c>
      <c r="I124" s="259">
        <f>E124*H124</f>
        <v>0</v>
      </c>
      <c r="J124" s="258">
        <v>0</v>
      </c>
      <c r="K124" s="259">
        <f>E124*J124</f>
        <v>0</v>
      </c>
      <c r="O124" s="252">
        <v>2</v>
      </c>
      <c r="AA124" s="227">
        <v>1</v>
      </c>
      <c r="AB124" s="227">
        <v>0</v>
      </c>
      <c r="AC124" s="227">
        <v>0</v>
      </c>
      <c r="AZ124" s="227">
        <v>1</v>
      </c>
      <c r="BA124" s="227">
        <f>IF(AZ124=1,G124,0)</f>
        <v>0</v>
      </c>
      <c r="BB124" s="227">
        <f>IF(AZ124=2,G124,0)</f>
        <v>0</v>
      </c>
      <c r="BC124" s="227">
        <f>IF(AZ124=3,G124,0)</f>
        <v>0</v>
      </c>
      <c r="BD124" s="227">
        <f>IF(AZ124=4,G124,0)</f>
        <v>0</v>
      </c>
      <c r="BE124" s="227">
        <f>IF(AZ124=5,G124,0)</f>
        <v>0</v>
      </c>
      <c r="CA124" s="252">
        <v>1</v>
      </c>
      <c r="CB124" s="252">
        <v>0</v>
      </c>
    </row>
    <row r="125" spans="1:80" x14ac:dyDescent="0.2">
      <c r="A125" s="301">
        <v>36</v>
      </c>
      <c r="B125" s="302" t="s">
        <v>264</v>
      </c>
      <c r="C125" s="303" t="s">
        <v>265</v>
      </c>
      <c r="D125" s="304" t="s">
        <v>182</v>
      </c>
      <c r="E125" s="305">
        <v>22.2</v>
      </c>
      <c r="F125" s="317"/>
      <c r="G125" s="318">
        <f>E125*F125</f>
        <v>0</v>
      </c>
      <c r="H125" s="258">
        <v>0</v>
      </c>
      <c r="I125" s="259">
        <f>E125*H125</f>
        <v>0</v>
      </c>
      <c r="J125" s="258">
        <v>0</v>
      </c>
      <c r="K125" s="259">
        <f>E125*J125</f>
        <v>0</v>
      </c>
      <c r="O125" s="252">
        <v>2</v>
      </c>
      <c r="AA125" s="227">
        <v>1</v>
      </c>
      <c r="AB125" s="227">
        <v>3</v>
      </c>
      <c r="AC125" s="227">
        <v>3</v>
      </c>
      <c r="AZ125" s="227">
        <v>1</v>
      </c>
      <c r="BA125" s="227">
        <f>IF(AZ125=1,G125,0)</f>
        <v>0</v>
      </c>
      <c r="BB125" s="227">
        <f>IF(AZ125=2,G125,0)</f>
        <v>0</v>
      </c>
      <c r="BC125" s="227">
        <f>IF(AZ125=3,G125,0)</f>
        <v>0</v>
      </c>
      <c r="BD125" s="227">
        <f>IF(AZ125=4,G125,0)</f>
        <v>0</v>
      </c>
      <c r="BE125" s="227">
        <f>IF(AZ125=5,G125,0)</f>
        <v>0</v>
      </c>
      <c r="CA125" s="252">
        <v>1</v>
      </c>
      <c r="CB125" s="252">
        <v>3</v>
      </c>
    </row>
    <row r="126" spans="1:80" x14ac:dyDescent="0.2">
      <c r="A126" s="301">
        <v>37</v>
      </c>
      <c r="B126" s="302" t="s">
        <v>266</v>
      </c>
      <c r="C126" s="303" t="s">
        <v>267</v>
      </c>
      <c r="D126" s="304" t="s">
        <v>115</v>
      </c>
      <c r="E126" s="305">
        <v>1</v>
      </c>
      <c r="F126" s="317"/>
      <c r="G126" s="318">
        <f>E126*F126</f>
        <v>0</v>
      </c>
      <c r="H126" s="258">
        <v>0</v>
      </c>
      <c r="I126" s="259">
        <f>E126*H126</f>
        <v>0</v>
      </c>
      <c r="J126" s="258"/>
      <c r="K126" s="259">
        <f>E126*J126</f>
        <v>0</v>
      </c>
      <c r="O126" s="252">
        <v>2</v>
      </c>
      <c r="AA126" s="227">
        <v>12</v>
      </c>
      <c r="AB126" s="227">
        <v>0</v>
      </c>
      <c r="AC126" s="227">
        <v>3</v>
      </c>
      <c r="AZ126" s="227">
        <v>1</v>
      </c>
      <c r="BA126" s="227">
        <f>IF(AZ126=1,G126,0)</f>
        <v>0</v>
      </c>
      <c r="BB126" s="227">
        <f>IF(AZ126=2,G126,0)</f>
        <v>0</v>
      </c>
      <c r="BC126" s="227">
        <f>IF(AZ126=3,G126,0)</f>
        <v>0</v>
      </c>
      <c r="BD126" s="227">
        <f>IF(AZ126=4,G126,0)</f>
        <v>0</v>
      </c>
      <c r="BE126" s="227">
        <f>IF(AZ126=5,G126,0)</f>
        <v>0</v>
      </c>
      <c r="CA126" s="252">
        <v>12</v>
      </c>
      <c r="CB126" s="252">
        <v>0</v>
      </c>
    </row>
    <row r="127" spans="1:80" x14ac:dyDescent="0.2">
      <c r="A127" s="306"/>
      <c r="B127" s="307" t="s">
        <v>103</v>
      </c>
      <c r="C127" s="308" t="s">
        <v>218</v>
      </c>
      <c r="D127" s="309"/>
      <c r="E127" s="310"/>
      <c r="F127" s="319"/>
      <c r="G127" s="320">
        <f>SUM(G84:G126)</f>
        <v>0</v>
      </c>
      <c r="H127" s="272"/>
      <c r="I127" s="273">
        <f>SUM(I84:I126)</f>
        <v>0</v>
      </c>
      <c r="J127" s="272"/>
      <c r="K127" s="273">
        <f>SUM(K84:K126)</f>
        <v>0</v>
      </c>
      <c r="O127" s="252">
        <v>4</v>
      </c>
      <c r="BA127" s="274">
        <f>SUM(BA84:BA126)</f>
        <v>0</v>
      </c>
      <c r="BB127" s="274">
        <f>SUM(BB84:BB126)</f>
        <v>0</v>
      </c>
      <c r="BC127" s="274">
        <f>SUM(BC84:BC126)</f>
        <v>0</v>
      </c>
      <c r="BD127" s="274">
        <f>SUM(BD84:BD126)</f>
        <v>0</v>
      </c>
      <c r="BE127" s="274">
        <f>SUM(BE84:BE126)</f>
        <v>0</v>
      </c>
    </row>
    <row r="128" spans="1:80" x14ac:dyDescent="0.2">
      <c r="E128" s="227"/>
    </row>
    <row r="129" spans="5:5" x14ac:dyDescent="0.2">
      <c r="E129" s="227"/>
    </row>
    <row r="130" spans="5:5" x14ac:dyDescent="0.2">
      <c r="E130" s="227"/>
    </row>
    <row r="131" spans="5:5" x14ac:dyDescent="0.2">
      <c r="E131" s="227"/>
    </row>
    <row r="132" spans="5:5" x14ac:dyDescent="0.2">
      <c r="E132" s="227"/>
    </row>
    <row r="133" spans="5:5" x14ac:dyDescent="0.2">
      <c r="E133" s="227"/>
    </row>
    <row r="134" spans="5:5" x14ac:dyDescent="0.2">
      <c r="E134" s="227"/>
    </row>
    <row r="135" spans="5:5" x14ac:dyDescent="0.2">
      <c r="E135" s="227"/>
    </row>
    <row r="136" spans="5:5" x14ac:dyDescent="0.2">
      <c r="E136" s="227"/>
    </row>
    <row r="137" spans="5:5" x14ac:dyDescent="0.2">
      <c r="E137" s="227"/>
    </row>
    <row r="138" spans="5:5" x14ac:dyDescent="0.2">
      <c r="E138" s="227"/>
    </row>
    <row r="139" spans="5:5" x14ac:dyDescent="0.2">
      <c r="E139" s="227"/>
    </row>
    <row r="140" spans="5:5" x14ac:dyDescent="0.2">
      <c r="E140" s="227"/>
    </row>
    <row r="141" spans="5:5" x14ac:dyDescent="0.2">
      <c r="E141" s="227"/>
    </row>
    <row r="142" spans="5:5" x14ac:dyDescent="0.2">
      <c r="E142" s="227"/>
    </row>
    <row r="143" spans="5:5" x14ac:dyDescent="0.2">
      <c r="E143" s="227"/>
    </row>
    <row r="144" spans="5:5" x14ac:dyDescent="0.2">
      <c r="E144" s="227"/>
    </row>
    <row r="145" spans="1:7" x14ac:dyDescent="0.2">
      <c r="E145" s="227"/>
    </row>
    <row r="146" spans="1:7" x14ac:dyDescent="0.2">
      <c r="E146" s="227"/>
    </row>
    <row r="147" spans="1:7" x14ac:dyDescent="0.2">
      <c r="E147" s="227"/>
    </row>
    <row r="148" spans="1:7" x14ac:dyDescent="0.2">
      <c r="E148" s="227"/>
    </row>
    <row r="149" spans="1:7" x14ac:dyDescent="0.2">
      <c r="E149" s="227"/>
    </row>
    <row r="150" spans="1:7" x14ac:dyDescent="0.2">
      <c r="E150" s="227"/>
    </row>
    <row r="151" spans="1:7" x14ac:dyDescent="0.2">
      <c r="A151" s="266"/>
      <c r="B151" s="266"/>
      <c r="C151" s="266"/>
      <c r="D151" s="266"/>
      <c r="E151" s="266"/>
      <c r="F151" s="266"/>
      <c r="G151" s="266"/>
    </row>
    <row r="152" spans="1:7" x14ac:dyDescent="0.2">
      <c r="A152" s="266"/>
      <c r="B152" s="266"/>
      <c r="C152" s="266"/>
      <c r="D152" s="266"/>
      <c r="E152" s="266"/>
      <c r="F152" s="266"/>
      <c r="G152" s="266"/>
    </row>
    <row r="153" spans="1:7" x14ac:dyDescent="0.2">
      <c r="A153" s="266"/>
      <c r="B153" s="266"/>
      <c r="C153" s="266"/>
      <c r="D153" s="266"/>
      <c r="E153" s="266"/>
      <c r="F153" s="266"/>
      <c r="G153" s="266"/>
    </row>
    <row r="154" spans="1:7" x14ac:dyDescent="0.2">
      <c r="A154" s="266"/>
      <c r="B154" s="266"/>
      <c r="C154" s="266"/>
      <c r="D154" s="266"/>
      <c r="E154" s="266"/>
      <c r="F154" s="266"/>
      <c r="G154" s="266"/>
    </row>
    <row r="155" spans="1:7" x14ac:dyDescent="0.2">
      <c r="E155" s="227"/>
    </row>
    <row r="156" spans="1:7" x14ac:dyDescent="0.2">
      <c r="E156" s="227"/>
    </row>
    <row r="157" spans="1:7" x14ac:dyDescent="0.2">
      <c r="E157" s="227"/>
    </row>
    <row r="158" spans="1:7" x14ac:dyDescent="0.2">
      <c r="E158" s="227"/>
    </row>
    <row r="159" spans="1:7" x14ac:dyDescent="0.2">
      <c r="E159" s="227"/>
    </row>
    <row r="160" spans="1:7" x14ac:dyDescent="0.2">
      <c r="E160" s="227"/>
    </row>
    <row r="161" spans="5:5" x14ac:dyDescent="0.2">
      <c r="E161" s="227"/>
    </row>
    <row r="162" spans="5:5" x14ac:dyDescent="0.2">
      <c r="E162" s="227"/>
    </row>
    <row r="163" spans="5:5" x14ac:dyDescent="0.2">
      <c r="E163" s="227"/>
    </row>
    <row r="164" spans="5:5" x14ac:dyDescent="0.2">
      <c r="E164" s="227"/>
    </row>
    <row r="165" spans="5:5" x14ac:dyDescent="0.2">
      <c r="E165" s="227"/>
    </row>
    <row r="166" spans="5:5" x14ac:dyDescent="0.2">
      <c r="E166" s="227"/>
    </row>
    <row r="167" spans="5:5" x14ac:dyDescent="0.2">
      <c r="E167" s="227"/>
    </row>
    <row r="168" spans="5:5" x14ac:dyDescent="0.2">
      <c r="E168" s="227"/>
    </row>
    <row r="169" spans="5:5" x14ac:dyDescent="0.2">
      <c r="E169" s="227"/>
    </row>
    <row r="170" spans="5:5" x14ac:dyDescent="0.2">
      <c r="E170" s="227"/>
    </row>
    <row r="171" spans="5:5" x14ac:dyDescent="0.2">
      <c r="E171" s="227"/>
    </row>
    <row r="172" spans="5:5" x14ac:dyDescent="0.2">
      <c r="E172" s="227"/>
    </row>
    <row r="173" spans="5:5" x14ac:dyDescent="0.2">
      <c r="E173" s="227"/>
    </row>
    <row r="174" spans="5:5" x14ac:dyDescent="0.2">
      <c r="E174" s="227"/>
    </row>
    <row r="175" spans="5:5" x14ac:dyDescent="0.2">
      <c r="E175" s="227"/>
    </row>
    <row r="176" spans="5:5" x14ac:dyDescent="0.2">
      <c r="E176" s="227"/>
    </row>
    <row r="177" spans="1:7" x14ac:dyDescent="0.2">
      <c r="E177" s="227"/>
    </row>
    <row r="178" spans="1:7" x14ac:dyDescent="0.2">
      <c r="E178" s="227"/>
    </row>
    <row r="179" spans="1:7" x14ac:dyDescent="0.2">
      <c r="E179" s="227"/>
    </row>
    <row r="180" spans="1:7" x14ac:dyDescent="0.2">
      <c r="E180" s="227"/>
    </row>
    <row r="181" spans="1:7" x14ac:dyDescent="0.2">
      <c r="E181" s="227"/>
    </row>
    <row r="182" spans="1:7" x14ac:dyDescent="0.2">
      <c r="E182" s="227"/>
    </row>
    <row r="183" spans="1:7" x14ac:dyDescent="0.2">
      <c r="E183" s="227"/>
    </row>
    <row r="184" spans="1:7" x14ac:dyDescent="0.2">
      <c r="E184" s="227"/>
    </row>
    <row r="185" spans="1:7" x14ac:dyDescent="0.2">
      <c r="E185" s="227"/>
    </row>
    <row r="186" spans="1:7" x14ac:dyDescent="0.2">
      <c r="A186" s="275"/>
      <c r="B186" s="275"/>
    </row>
    <row r="187" spans="1:7" x14ac:dyDescent="0.2">
      <c r="A187" s="266"/>
      <c r="B187" s="266"/>
      <c r="C187" s="276"/>
      <c r="D187" s="276"/>
      <c r="E187" s="277"/>
      <c r="F187" s="276"/>
      <c r="G187" s="278"/>
    </row>
    <row r="188" spans="1:7" x14ac:dyDescent="0.2">
      <c r="A188" s="279"/>
      <c r="B188" s="279"/>
      <c r="C188" s="266"/>
      <c r="D188" s="266"/>
      <c r="E188" s="280"/>
      <c r="F188" s="266"/>
      <c r="G188" s="266"/>
    </row>
    <row r="189" spans="1:7" x14ac:dyDescent="0.2">
      <c r="A189" s="266"/>
      <c r="B189" s="266"/>
      <c r="C189" s="266"/>
      <c r="D189" s="266"/>
      <c r="E189" s="280"/>
      <c r="F189" s="266"/>
      <c r="G189" s="266"/>
    </row>
    <row r="190" spans="1:7" x14ac:dyDescent="0.2">
      <c r="A190" s="266"/>
      <c r="B190" s="266"/>
      <c r="C190" s="266"/>
      <c r="D190" s="266"/>
      <c r="E190" s="280"/>
      <c r="F190" s="266"/>
      <c r="G190" s="266"/>
    </row>
    <row r="191" spans="1:7" x14ac:dyDescent="0.2">
      <c r="A191" s="266"/>
      <c r="B191" s="266"/>
      <c r="C191" s="266"/>
      <c r="D191" s="266"/>
      <c r="E191" s="280"/>
      <c r="F191" s="266"/>
      <c r="G191" s="266"/>
    </row>
    <row r="192" spans="1:7" x14ac:dyDescent="0.2">
      <c r="A192" s="266"/>
      <c r="B192" s="266"/>
      <c r="C192" s="266"/>
      <c r="D192" s="266"/>
      <c r="E192" s="280"/>
      <c r="F192" s="266"/>
      <c r="G192" s="266"/>
    </row>
    <row r="193" spans="1:7" x14ac:dyDescent="0.2">
      <c r="A193" s="266"/>
      <c r="B193" s="266"/>
      <c r="C193" s="266"/>
      <c r="D193" s="266"/>
      <c r="E193" s="280"/>
      <c r="F193" s="266"/>
      <c r="G193" s="266"/>
    </row>
    <row r="194" spans="1:7" x14ac:dyDescent="0.2">
      <c r="A194" s="266"/>
      <c r="B194" s="266"/>
      <c r="C194" s="266"/>
      <c r="D194" s="266"/>
      <c r="E194" s="280"/>
      <c r="F194" s="266"/>
      <c r="G194" s="266"/>
    </row>
    <row r="195" spans="1:7" x14ac:dyDescent="0.2">
      <c r="A195" s="266"/>
      <c r="B195" s="266"/>
      <c r="C195" s="266"/>
      <c r="D195" s="266"/>
      <c r="E195" s="280"/>
      <c r="F195" s="266"/>
      <c r="G195" s="266"/>
    </row>
    <row r="196" spans="1:7" x14ac:dyDescent="0.2">
      <c r="A196" s="266"/>
      <c r="B196" s="266"/>
      <c r="C196" s="266"/>
      <c r="D196" s="266"/>
      <c r="E196" s="280"/>
      <c r="F196" s="266"/>
      <c r="G196" s="266"/>
    </row>
    <row r="197" spans="1:7" x14ac:dyDescent="0.2">
      <c r="A197" s="266"/>
      <c r="B197" s="266"/>
      <c r="C197" s="266"/>
      <c r="D197" s="266"/>
      <c r="E197" s="280"/>
      <c r="F197" s="266"/>
      <c r="G197" s="266"/>
    </row>
    <row r="198" spans="1:7" x14ac:dyDescent="0.2">
      <c r="A198" s="266"/>
      <c r="B198" s="266"/>
      <c r="C198" s="266"/>
      <c r="D198" s="266"/>
      <c r="E198" s="280"/>
      <c r="F198" s="266"/>
      <c r="G198" s="266"/>
    </row>
    <row r="199" spans="1:7" x14ac:dyDescent="0.2">
      <c r="A199" s="266"/>
      <c r="B199" s="266"/>
      <c r="C199" s="266"/>
      <c r="D199" s="266"/>
      <c r="E199" s="280"/>
      <c r="F199" s="266"/>
      <c r="G199" s="266"/>
    </row>
    <row r="200" spans="1:7" x14ac:dyDescent="0.2">
      <c r="A200" s="266"/>
      <c r="B200" s="266"/>
      <c r="C200" s="266"/>
      <c r="D200" s="266"/>
      <c r="E200" s="280"/>
      <c r="F200" s="266"/>
      <c r="G200" s="266"/>
    </row>
  </sheetData>
  <sheetProtection sheet="1"/>
  <mergeCells count="74">
    <mergeCell ref="C112:D112"/>
    <mergeCell ref="C113:D113"/>
    <mergeCell ref="C122:D122"/>
    <mergeCell ref="C105:D105"/>
    <mergeCell ref="C106:D106"/>
    <mergeCell ref="C107:D107"/>
    <mergeCell ref="C108:D108"/>
    <mergeCell ref="C109:D109"/>
    <mergeCell ref="C111:D111"/>
    <mergeCell ref="C98:D98"/>
    <mergeCell ref="C100:D100"/>
    <mergeCell ref="C101:D101"/>
    <mergeCell ref="C102:D102"/>
    <mergeCell ref="C103:D103"/>
    <mergeCell ref="C93:D93"/>
    <mergeCell ref="C94:D94"/>
    <mergeCell ref="C95:D95"/>
    <mergeCell ref="C96:D96"/>
    <mergeCell ref="C97:D97"/>
    <mergeCell ref="C87:D87"/>
    <mergeCell ref="C88:D88"/>
    <mergeCell ref="C89:D89"/>
    <mergeCell ref="C90:D90"/>
    <mergeCell ref="C92:D92"/>
    <mergeCell ref="C77:D77"/>
    <mergeCell ref="C79:D79"/>
    <mergeCell ref="C75:D75"/>
    <mergeCell ref="C76:D76"/>
    <mergeCell ref="C86:D86"/>
    <mergeCell ref="C72:D72"/>
    <mergeCell ref="C66:D66"/>
    <mergeCell ref="C67:D67"/>
    <mergeCell ref="C73:D73"/>
    <mergeCell ref="C74:D74"/>
    <mergeCell ref="C61:D61"/>
    <mergeCell ref="C62:D62"/>
    <mergeCell ref="C63:D63"/>
    <mergeCell ref="C65:D65"/>
    <mergeCell ref="C68:D68"/>
    <mergeCell ref="C38:D38"/>
    <mergeCell ref="C58:D58"/>
    <mergeCell ref="C60:D60"/>
    <mergeCell ref="C40:D40"/>
    <mergeCell ref="C42:D42"/>
    <mergeCell ref="C44:D44"/>
    <mergeCell ref="C46:D46"/>
    <mergeCell ref="C48:D48"/>
    <mergeCell ref="C49:D49"/>
    <mergeCell ref="C50:D50"/>
    <mergeCell ref="C51:D51"/>
    <mergeCell ref="C52:D52"/>
    <mergeCell ref="C53:D53"/>
    <mergeCell ref="C55:D55"/>
    <mergeCell ref="C56:D56"/>
    <mergeCell ref="C32:D32"/>
    <mergeCell ref="C33:D33"/>
    <mergeCell ref="C35:D35"/>
    <mergeCell ref="C36:D36"/>
    <mergeCell ref="C37:D37"/>
    <mergeCell ref="C26:D26"/>
    <mergeCell ref="C27:D27"/>
    <mergeCell ref="C28:D28"/>
    <mergeCell ref="C29:D29"/>
    <mergeCell ref="C31:D31"/>
    <mergeCell ref="A1:G1"/>
    <mergeCell ref="A3:B3"/>
    <mergeCell ref="A4:B4"/>
    <mergeCell ref="E4:G4"/>
    <mergeCell ref="C22:D22"/>
    <mergeCell ref="C14:D14"/>
    <mergeCell ref="C15:D15"/>
    <mergeCell ref="C16:D16"/>
    <mergeCell ref="C17:D17"/>
    <mergeCell ref="C18:D18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2"/>
  <dimension ref="A1:BE51"/>
  <sheetViews>
    <sheetView topLeftCell="A13" zoomScaleNormal="100" workbookViewId="0">
      <selection activeCell="I29" sqref="I29"/>
    </sheetView>
  </sheetViews>
  <sheetFormatPr defaultRowHeight="12.75" x14ac:dyDescent="0.2"/>
  <cols>
    <col min="1" max="1" width="2" style="1" customWidth="1"/>
    <col min="2" max="2" width="15" style="1" customWidth="1"/>
    <col min="3" max="3" width="15.85546875" style="1" customWidth="1"/>
    <col min="4" max="4" width="14.5703125" style="1" customWidth="1"/>
    <col min="5" max="5" width="13.5703125" style="1" customWidth="1"/>
    <col min="6" max="6" width="16.5703125" style="1" customWidth="1"/>
    <col min="7" max="7" width="15.28515625" style="1" customWidth="1"/>
    <col min="8" max="16384" width="9.140625" style="1"/>
  </cols>
  <sheetData>
    <row r="1" spans="1:57" ht="24.75" customHeight="1" thickBot="1" x14ac:dyDescent="0.25">
      <c r="A1" s="92" t="s">
        <v>33</v>
      </c>
      <c r="B1" s="93"/>
      <c r="C1" s="93"/>
      <c r="D1" s="93"/>
      <c r="E1" s="93"/>
      <c r="F1" s="93"/>
      <c r="G1" s="93"/>
    </row>
    <row r="2" spans="1:57" ht="12.75" customHeight="1" x14ac:dyDescent="0.2">
      <c r="A2" s="94" t="s">
        <v>34</v>
      </c>
      <c r="B2" s="95"/>
      <c r="C2" s="96" t="s">
        <v>107</v>
      </c>
      <c r="D2" s="96" t="s">
        <v>137</v>
      </c>
      <c r="E2" s="97"/>
      <c r="F2" s="286" t="s">
        <v>35</v>
      </c>
      <c r="G2" s="287"/>
    </row>
    <row r="3" spans="1:57" ht="3" hidden="1" customHeight="1" x14ac:dyDescent="0.2">
      <c r="A3" s="98"/>
      <c r="B3" s="99"/>
      <c r="C3" s="100"/>
      <c r="D3" s="100"/>
      <c r="E3" s="101"/>
      <c r="F3" s="102"/>
      <c r="G3" s="103"/>
    </row>
    <row r="4" spans="1:57" ht="12" customHeight="1" x14ac:dyDescent="0.2">
      <c r="A4" s="104" t="s">
        <v>36</v>
      </c>
      <c r="B4" s="99"/>
      <c r="C4" s="100"/>
      <c r="D4" s="100"/>
      <c r="E4" s="101"/>
      <c r="F4" s="102" t="s">
        <v>37</v>
      </c>
      <c r="G4" s="105"/>
    </row>
    <row r="5" spans="1:57" ht="12.95" customHeight="1" x14ac:dyDescent="0.2">
      <c r="A5" s="106" t="s">
        <v>278</v>
      </c>
      <c r="B5" s="107"/>
      <c r="C5" s="108" t="s">
        <v>279</v>
      </c>
      <c r="D5" s="109"/>
      <c r="E5" s="107"/>
      <c r="F5" s="102" t="s">
        <v>38</v>
      </c>
      <c r="G5" s="103"/>
    </row>
    <row r="6" spans="1:57" ht="12.95" customHeight="1" x14ac:dyDescent="0.2">
      <c r="A6" s="104" t="s">
        <v>39</v>
      </c>
      <c r="B6" s="99"/>
      <c r="C6" s="100"/>
      <c r="D6" s="100"/>
      <c r="E6" s="101"/>
      <c r="F6" s="110" t="s">
        <v>40</v>
      </c>
      <c r="G6" s="111">
        <v>0</v>
      </c>
      <c r="O6" s="112"/>
    </row>
    <row r="7" spans="1:57" ht="12.95" customHeight="1" x14ac:dyDescent="0.2">
      <c r="A7" s="113" t="s">
        <v>104</v>
      </c>
      <c r="B7" s="114"/>
      <c r="C7" s="115" t="s">
        <v>105</v>
      </c>
      <c r="D7" s="116"/>
      <c r="E7" s="116"/>
      <c r="F7" s="117" t="s">
        <v>41</v>
      </c>
      <c r="G7" s="111">
        <f>IF(G6=0,,ROUND((G30+G32)/G6,1))</f>
        <v>0</v>
      </c>
    </row>
    <row r="8" spans="1:57" x14ac:dyDescent="0.2">
      <c r="A8" s="118" t="s">
        <v>42</v>
      </c>
      <c r="B8" s="102"/>
      <c r="C8" s="341"/>
      <c r="D8" s="341"/>
      <c r="E8" s="342"/>
      <c r="F8" s="119" t="s">
        <v>43</v>
      </c>
      <c r="G8" s="120"/>
      <c r="H8" s="121"/>
      <c r="I8" s="122"/>
    </row>
    <row r="9" spans="1:57" x14ac:dyDescent="0.2">
      <c r="A9" s="118" t="s">
        <v>44</v>
      </c>
      <c r="B9" s="102"/>
      <c r="C9" s="341"/>
      <c r="D9" s="341"/>
      <c r="E9" s="342"/>
      <c r="F9" s="102"/>
      <c r="G9" s="123"/>
      <c r="H9" s="124"/>
    </row>
    <row r="10" spans="1:57" x14ac:dyDescent="0.2">
      <c r="A10" s="118" t="s">
        <v>45</v>
      </c>
      <c r="B10" s="102"/>
      <c r="C10" s="341"/>
      <c r="D10" s="341"/>
      <c r="E10" s="341"/>
      <c r="F10" s="125"/>
      <c r="G10" s="126"/>
      <c r="H10" s="127"/>
    </row>
    <row r="11" spans="1:57" ht="13.5" customHeight="1" x14ac:dyDescent="0.2">
      <c r="A11" s="118" t="s">
        <v>46</v>
      </c>
      <c r="B11" s="102"/>
      <c r="C11" s="341"/>
      <c r="D11" s="341"/>
      <c r="E11" s="341"/>
      <c r="F11" s="128" t="s">
        <v>47</v>
      </c>
      <c r="G11" s="129"/>
      <c r="H11" s="124"/>
      <c r="BA11" s="130"/>
      <c r="BB11" s="130"/>
      <c r="BC11" s="130"/>
      <c r="BD11" s="130"/>
      <c r="BE11" s="130"/>
    </row>
    <row r="12" spans="1:57" ht="12.75" customHeight="1" x14ac:dyDescent="0.2">
      <c r="A12" s="131" t="s">
        <v>48</v>
      </c>
      <c r="B12" s="99"/>
      <c r="C12" s="343"/>
      <c r="D12" s="343"/>
      <c r="E12" s="343"/>
      <c r="F12" s="132" t="s">
        <v>49</v>
      </c>
      <c r="G12" s="133"/>
      <c r="H12" s="124"/>
    </row>
    <row r="13" spans="1:57" ht="28.5" customHeight="1" thickBot="1" x14ac:dyDescent="0.25">
      <c r="A13" s="134" t="s">
        <v>50</v>
      </c>
      <c r="B13" s="135"/>
      <c r="C13" s="135"/>
      <c r="D13" s="135"/>
      <c r="E13" s="136"/>
      <c r="F13" s="136"/>
      <c r="G13" s="137"/>
      <c r="H13" s="124"/>
    </row>
    <row r="14" spans="1:57" ht="17.25" customHeight="1" thickBot="1" x14ac:dyDescent="0.25">
      <c r="A14" s="138" t="s">
        <v>51</v>
      </c>
      <c r="B14" s="139"/>
      <c r="C14" s="140"/>
      <c r="D14" s="141" t="s">
        <v>52</v>
      </c>
      <c r="E14" s="142"/>
      <c r="F14" s="142"/>
      <c r="G14" s="140"/>
    </row>
    <row r="15" spans="1:57" ht="15.95" customHeight="1" x14ac:dyDescent="0.2">
      <c r="A15" s="143"/>
      <c r="B15" s="144" t="s">
        <v>53</v>
      </c>
      <c r="C15" s="145">
        <f>'02 01 Rek'!E10</f>
        <v>0</v>
      </c>
      <c r="D15" s="146" t="str">
        <f>'02 01 Rek'!A15</f>
        <v>Ztížené výrobní podmínky</v>
      </c>
      <c r="E15" s="147"/>
      <c r="F15" s="148"/>
      <c r="G15" s="145">
        <f>'02 01 Rek'!I15</f>
        <v>0</v>
      </c>
    </row>
    <row r="16" spans="1:57" ht="15.95" customHeight="1" x14ac:dyDescent="0.2">
      <c r="A16" s="143" t="s">
        <v>54</v>
      </c>
      <c r="B16" s="144" t="s">
        <v>55</v>
      </c>
      <c r="C16" s="145">
        <f>'02 01 Rek'!F10</f>
        <v>0</v>
      </c>
      <c r="D16" s="98" t="str">
        <f>'02 01 Rek'!A16</f>
        <v>Oborová přirážka</v>
      </c>
      <c r="E16" s="149"/>
      <c r="F16" s="150"/>
      <c r="G16" s="145">
        <f>'02 01 Rek'!I16</f>
        <v>0</v>
      </c>
    </row>
    <row r="17" spans="1:7" ht="15.95" customHeight="1" x14ac:dyDescent="0.2">
      <c r="A17" s="143" t="s">
        <v>56</v>
      </c>
      <c r="B17" s="144" t="s">
        <v>57</v>
      </c>
      <c r="C17" s="145">
        <f>'02 01 Rek'!H10</f>
        <v>0</v>
      </c>
      <c r="D17" s="98" t="str">
        <f>'02 01 Rek'!A17</f>
        <v>Přesun stavebních kapacit</v>
      </c>
      <c r="E17" s="149"/>
      <c r="F17" s="150"/>
      <c r="G17" s="145">
        <f>'02 01 Rek'!I17</f>
        <v>0</v>
      </c>
    </row>
    <row r="18" spans="1:7" ht="15.95" customHeight="1" x14ac:dyDescent="0.2">
      <c r="A18" s="151" t="s">
        <v>58</v>
      </c>
      <c r="B18" s="152" t="s">
        <v>59</v>
      </c>
      <c r="C18" s="145">
        <f>'02 01 Rek'!G10</f>
        <v>0</v>
      </c>
      <c r="D18" s="98" t="str">
        <f>'02 01 Rek'!A18</f>
        <v>Mimostaveništní doprava</v>
      </c>
      <c r="E18" s="149"/>
      <c r="F18" s="150"/>
      <c r="G18" s="145">
        <f>'02 01 Rek'!I18</f>
        <v>0</v>
      </c>
    </row>
    <row r="19" spans="1:7" ht="15.95" customHeight="1" x14ac:dyDescent="0.2">
      <c r="A19" s="153" t="s">
        <v>60</v>
      </c>
      <c r="B19" s="144"/>
      <c r="C19" s="145">
        <f>SUM(C15:C18)</f>
        <v>0</v>
      </c>
      <c r="D19" s="98" t="str">
        <f>'02 01 Rek'!A19</f>
        <v>Zařízení staveniště</v>
      </c>
      <c r="E19" s="149"/>
      <c r="F19" s="150"/>
      <c r="G19" s="145">
        <f>'02 01 Rek'!I19</f>
        <v>0</v>
      </c>
    </row>
    <row r="20" spans="1:7" ht="15.95" customHeight="1" x14ac:dyDescent="0.2">
      <c r="A20" s="153"/>
      <c r="B20" s="144"/>
      <c r="C20" s="145"/>
      <c r="D20" s="98" t="str">
        <f>'02 01 Rek'!A20</f>
        <v>Provoz investora</v>
      </c>
      <c r="E20" s="149"/>
      <c r="F20" s="150"/>
      <c r="G20" s="145">
        <f>'02 01 Rek'!I20</f>
        <v>0</v>
      </c>
    </row>
    <row r="21" spans="1:7" ht="15.95" customHeight="1" x14ac:dyDescent="0.2">
      <c r="A21" s="153" t="s">
        <v>30</v>
      </c>
      <c r="B21" s="144"/>
      <c r="C21" s="145">
        <f>'02 01 Rek'!I10</f>
        <v>0</v>
      </c>
      <c r="D21" s="98" t="str">
        <f>'02 01 Rek'!A21</f>
        <v>Kompletační činnost (IČD)</v>
      </c>
      <c r="E21" s="149"/>
      <c r="F21" s="150"/>
      <c r="G21" s="145">
        <f>'02 01 Rek'!I21</f>
        <v>0</v>
      </c>
    </row>
    <row r="22" spans="1:7" ht="15.95" customHeight="1" x14ac:dyDescent="0.2">
      <c r="A22" s="154" t="s">
        <v>61</v>
      </c>
      <c r="B22" s="124"/>
      <c r="C22" s="145">
        <f>C19+C21</f>
        <v>0</v>
      </c>
      <c r="D22" s="98" t="s">
        <v>62</v>
      </c>
      <c r="E22" s="149"/>
      <c r="F22" s="150"/>
      <c r="G22" s="145">
        <f>G23-SUM(G15:G21)</f>
        <v>0</v>
      </c>
    </row>
    <row r="23" spans="1:7" ht="15.95" customHeight="1" thickBot="1" x14ac:dyDescent="0.25">
      <c r="A23" s="344" t="s">
        <v>63</v>
      </c>
      <c r="B23" s="345"/>
      <c r="C23" s="155">
        <f>C22+G23</f>
        <v>0</v>
      </c>
      <c r="D23" s="156" t="s">
        <v>64</v>
      </c>
      <c r="E23" s="157"/>
      <c r="F23" s="158"/>
      <c r="G23" s="145">
        <f>'02 01 Rek'!H24</f>
        <v>0</v>
      </c>
    </row>
    <row r="24" spans="1:7" x14ac:dyDescent="0.2">
      <c r="A24" s="159" t="s">
        <v>65</v>
      </c>
      <c r="B24" s="160"/>
      <c r="C24" s="161"/>
      <c r="D24" s="160" t="s">
        <v>66</v>
      </c>
      <c r="E24" s="160"/>
      <c r="F24" s="162" t="s">
        <v>67</v>
      </c>
      <c r="G24" s="163"/>
    </row>
    <row r="25" spans="1:7" x14ac:dyDescent="0.2">
      <c r="A25" s="154" t="s">
        <v>68</v>
      </c>
      <c r="B25" s="124"/>
      <c r="C25" s="164"/>
      <c r="D25" s="124" t="s">
        <v>68</v>
      </c>
      <c r="E25" s="124"/>
      <c r="F25" s="165" t="s">
        <v>68</v>
      </c>
      <c r="G25" s="166"/>
    </row>
    <row r="26" spans="1:7" ht="37.5" customHeight="1" x14ac:dyDescent="0.2">
      <c r="A26" s="154" t="s">
        <v>69</v>
      </c>
      <c r="B26" s="167"/>
      <c r="C26" s="164"/>
      <c r="D26" s="124" t="s">
        <v>69</v>
      </c>
      <c r="E26" s="124"/>
      <c r="F26" s="165" t="s">
        <v>69</v>
      </c>
      <c r="G26" s="166"/>
    </row>
    <row r="27" spans="1:7" x14ac:dyDescent="0.2">
      <c r="A27" s="154"/>
      <c r="B27" s="168"/>
      <c r="C27" s="164"/>
      <c r="D27" s="124"/>
      <c r="E27" s="124"/>
      <c r="F27" s="165"/>
      <c r="G27" s="166"/>
    </row>
    <row r="28" spans="1:7" x14ac:dyDescent="0.2">
      <c r="A28" s="154" t="s">
        <v>70</v>
      </c>
      <c r="B28" s="124"/>
      <c r="C28" s="164"/>
      <c r="D28" s="165" t="s">
        <v>71</v>
      </c>
      <c r="E28" s="164"/>
      <c r="F28" s="169" t="s">
        <v>71</v>
      </c>
      <c r="G28" s="166"/>
    </row>
    <row r="29" spans="1:7" ht="69" customHeight="1" x14ac:dyDescent="0.2">
      <c r="A29" s="154"/>
      <c r="B29" s="124"/>
      <c r="C29" s="170"/>
      <c r="D29" s="171"/>
      <c r="E29" s="170"/>
      <c r="F29" s="124"/>
      <c r="G29" s="166"/>
    </row>
    <row r="30" spans="1:7" x14ac:dyDescent="0.2">
      <c r="A30" s="172" t="s">
        <v>12</v>
      </c>
      <c r="B30" s="173"/>
      <c r="C30" s="174">
        <v>21</v>
      </c>
      <c r="D30" s="173" t="s">
        <v>72</v>
      </c>
      <c r="E30" s="173"/>
      <c r="F30" s="289"/>
      <c r="G30" s="285">
        <f>C23-G32</f>
        <v>0</v>
      </c>
    </row>
    <row r="31" spans="1:7" x14ac:dyDescent="0.2">
      <c r="A31" s="172" t="s">
        <v>73</v>
      </c>
      <c r="B31" s="173"/>
      <c r="C31" s="174">
        <f>C30</f>
        <v>21</v>
      </c>
      <c r="D31" s="173" t="s">
        <v>74</v>
      </c>
      <c r="E31" s="173"/>
      <c r="F31" s="165"/>
      <c r="G31" s="290">
        <f>ROUND(PRODUCT(G30,C31/100),0)</f>
        <v>0</v>
      </c>
    </row>
    <row r="32" spans="1:7" x14ac:dyDescent="0.2">
      <c r="A32" s="172" t="s">
        <v>12</v>
      </c>
      <c r="B32" s="173"/>
      <c r="C32" s="174">
        <v>0</v>
      </c>
      <c r="D32" s="173" t="s">
        <v>74</v>
      </c>
      <c r="E32" s="173"/>
      <c r="F32" s="289"/>
      <c r="G32" s="285">
        <v>0</v>
      </c>
    </row>
    <row r="33" spans="1:8" x14ac:dyDescent="0.2">
      <c r="A33" s="172" t="s">
        <v>73</v>
      </c>
      <c r="B33" s="175"/>
      <c r="C33" s="176">
        <f>C32</f>
        <v>0</v>
      </c>
      <c r="D33" s="173" t="s">
        <v>74</v>
      </c>
      <c r="E33" s="175"/>
      <c r="F33" s="171"/>
      <c r="G33" s="291">
        <f>ROUND(PRODUCT(G32,C33/100),0)</f>
        <v>0</v>
      </c>
    </row>
    <row r="34" spans="1:8" s="180" customFormat="1" ht="19.5" customHeight="1" thickBot="1" x14ac:dyDescent="0.3">
      <c r="A34" s="177" t="s">
        <v>75</v>
      </c>
      <c r="B34" s="178"/>
      <c r="C34" s="178"/>
      <c r="D34" s="178"/>
      <c r="E34" s="179"/>
      <c r="F34" s="338">
        <f>ROUND(SUM(G30:G33),0)</f>
        <v>0</v>
      </c>
      <c r="G34" s="364"/>
    </row>
    <row r="36" spans="1:8" s="323" customFormat="1" x14ac:dyDescent="0.2">
      <c r="A36" s="326" t="s">
        <v>76</v>
      </c>
      <c r="B36" s="326"/>
      <c r="C36" s="326"/>
      <c r="D36" s="326"/>
      <c r="E36" s="326"/>
      <c r="F36" s="326"/>
      <c r="G36" s="326"/>
      <c r="H36" s="323" t="s">
        <v>2</v>
      </c>
    </row>
    <row r="37" spans="1:8" s="323" customFormat="1" ht="14.25" customHeight="1" x14ac:dyDescent="0.2">
      <c r="A37" s="326"/>
      <c r="B37" s="340"/>
      <c r="C37" s="340"/>
      <c r="D37" s="340"/>
      <c r="E37" s="340"/>
      <c r="F37" s="340"/>
      <c r="G37" s="340"/>
      <c r="H37" s="323" t="s">
        <v>2</v>
      </c>
    </row>
    <row r="38" spans="1:8" s="323" customFormat="1" ht="12.75" customHeight="1" x14ac:dyDescent="0.2">
      <c r="A38" s="329"/>
      <c r="B38" s="340"/>
      <c r="C38" s="340"/>
      <c r="D38" s="340"/>
      <c r="E38" s="340"/>
      <c r="F38" s="340"/>
      <c r="G38" s="340"/>
      <c r="H38" s="323" t="s">
        <v>2</v>
      </c>
    </row>
    <row r="39" spans="1:8" s="323" customFormat="1" x14ac:dyDescent="0.2">
      <c r="A39" s="329"/>
      <c r="B39" s="340"/>
      <c r="C39" s="340"/>
      <c r="D39" s="340"/>
      <c r="E39" s="340"/>
      <c r="F39" s="340"/>
      <c r="G39" s="340"/>
      <c r="H39" s="323" t="s">
        <v>2</v>
      </c>
    </row>
    <row r="40" spans="1:8" s="323" customFormat="1" x14ac:dyDescent="0.2">
      <c r="A40" s="329"/>
      <c r="B40" s="340"/>
      <c r="C40" s="340"/>
      <c r="D40" s="340"/>
      <c r="E40" s="340"/>
      <c r="F40" s="340"/>
      <c r="G40" s="340"/>
      <c r="H40" s="323" t="s">
        <v>2</v>
      </c>
    </row>
    <row r="41" spans="1:8" s="323" customFormat="1" x14ac:dyDescent="0.2">
      <c r="A41" s="329"/>
      <c r="B41" s="340"/>
      <c r="C41" s="340"/>
      <c r="D41" s="340"/>
      <c r="E41" s="340"/>
      <c r="F41" s="340"/>
      <c r="G41" s="340"/>
      <c r="H41" s="323" t="s">
        <v>2</v>
      </c>
    </row>
    <row r="42" spans="1:8" s="323" customFormat="1" x14ac:dyDescent="0.2">
      <c r="A42" s="329"/>
      <c r="B42" s="340"/>
      <c r="C42" s="340"/>
      <c r="D42" s="340"/>
      <c r="E42" s="340"/>
      <c r="F42" s="340"/>
      <c r="G42" s="340"/>
      <c r="H42" s="323" t="s">
        <v>2</v>
      </c>
    </row>
    <row r="43" spans="1:8" s="323" customFormat="1" x14ac:dyDescent="0.2">
      <c r="A43" s="329"/>
      <c r="B43" s="340"/>
      <c r="C43" s="340"/>
      <c r="D43" s="340"/>
      <c r="E43" s="340"/>
      <c r="F43" s="340"/>
      <c r="G43" s="340"/>
      <c r="H43" s="323" t="s">
        <v>2</v>
      </c>
    </row>
    <row r="44" spans="1:8" s="323" customFormat="1" ht="12.75" customHeight="1" x14ac:dyDescent="0.2">
      <c r="A44" s="329"/>
      <c r="B44" s="340"/>
      <c r="C44" s="340"/>
      <c r="D44" s="340"/>
      <c r="E44" s="340"/>
      <c r="F44" s="340"/>
      <c r="G44" s="340"/>
      <c r="H44" s="323" t="s">
        <v>2</v>
      </c>
    </row>
    <row r="45" spans="1:8" s="323" customFormat="1" ht="12.75" customHeight="1" x14ac:dyDescent="0.2">
      <c r="A45" s="329"/>
      <c r="B45" s="340"/>
      <c r="C45" s="340"/>
      <c r="D45" s="340"/>
      <c r="E45" s="340"/>
      <c r="F45" s="340"/>
      <c r="G45" s="340"/>
      <c r="H45" s="323" t="s">
        <v>2</v>
      </c>
    </row>
    <row r="46" spans="1:8" s="323" customFormat="1" x14ac:dyDescent="0.2">
      <c r="B46" s="346"/>
      <c r="C46" s="346"/>
      <c r="D46" s="346"/>
      <c r="E46" s="346"/>
      <c r="F46" s="346"/>
      <c r="G46" s="346"/>
    </row>
    <row r="47" spans="1:8" s="323" customFormat="1" x14ac:dyDescent="0.2">
      <c r="B47" s="346"/>
      <c r="C47" s="346"/>
      <c r="D47" s="346"/>
      <c r="E47" s="346"/>
      <c r="F47" s="346"/>
      <c r="G47" s="346"/>
    </row>
    <row r="48" spans="1:8" s="323" customFormat="1" x14ac:dyDescent="0.2">
      <c r="B48" s="346"/>
      <c r="C48" s="346"/>
      <c r="D48" s="346"/>
      <c r="E48" s="346"/>
      <c r="F48" s="346"/>
      <c r="G48" s="346"/>
    </row>
    <row r="49" spans="2:7" s="323" customFormat="1" x14ac:dyDescent="0.2">
      <c r="B49" s="346"/>
      <c r="C49" s="346"/>
      <c r="D49" s="346"/>
      <c r="E49" s="346"/>
      <c r="F49" s="346"/>
      <c r="G49" s="346"/>
    </row>
    <row r="50" spans="2:7" x14ac:dyDescent="0.2">
      <c r="B50" s="347"/>
      <c r="C50" s="347"/>
      <c r="D50" s="347"/>
      <c r="E50" s="347"/>
      <c r="F50" s="347"/>
      <c r="G50" s="347"/>
    </row>
    <row r="51" spans="2:7" x14ac:dyDescent="0.2">
      <c r="B51" s="347"/>
      <c r="C51" s="347"/>
      <c r="D51" s="347"/>
      <c r="E51" s="347"/>
      <c r="F51" s="347"/>
      <c r="G51" s="347"/>
    </row>
  </sheetData>
  <sheetProtection password="9669" sheet="1"/>
  <mergeCells count="14">
    <mergeCell ref="B51:G51"/>
    <mergeCell ref="B46:G46"/>
    <mergeCell ref="B47:G47"/>
    <mergeCell ref="B48:G48"/>
    <mergeCell ref="B49:G49"/>
    <mergeCell ref="B50:G50"/>
    <mergeCell ref="F34:G34"/>
    <mergeCell ref="B37:G45"/>
    <mergeCell ref="C8:E8"/>
    <mergeCell ref="C9:E9"/>
    <mergeCell ref="C10:E10"/>
    <mergeCell ref="C11:E11"/>
    <mergeCell ref="C12:E12"/>
    <mergeCell ref="A23:B23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2"/>
  <dimension ref="A1:BE75"/>
  <sheetViews>
    <sheetView workbookViewId="0">
      <selection activeCell="I28" sqref="I28"/>
    </sheetView>
  </sheetViews>
  <sheetFormatPr defaultRowHeight="12.75" x14ac:dyDescent="0.2"/>
  <cols>
    <col min="1" max="1" width="5.85546875" style="1" customWidth="1"/>
    <col min="2" max="2" width="6.140625" style="1" customWidth="1"/>
    <col min="3" max="3" width="11.42578125" style="1" customWidth="1"/>
    <col min="4" max="4" width="15.85546875" style="1" customWidth="1"/>
    <col min="5" max="5" width="11.28515625" style="1" customWidth="1"/>
    <col min="6" max="6" width="10.85546875" style="1" customWidth="1"/>
    <col min="7" max="7" width="11" style="1" customWidth="1"/>
    <col min="8" max="8" width="11.140625" style="1" customWidth="1"/>
    <col min="9" max="9" width="10.7109375" style="1" customWidth="1"/>
    <col min="10" max="16384" width="9.140625" style="1"/>
  </cols>
  <sheetData>
    <row r="1" spans="1:57" ht="13.5" thickTop="1" x14ac:dyDescent="0.2">
      <c r="A1" s="348" t="s">
        <v>3</v>
      </c>
      <c r="B1" s="349"/>
      <c r="C1" s="181" t="s">
        <v>106</v>
      </c>
      <c r="D1" s="182"/>
      <c r="E1" s="183"/>
      <c r="F1" s="182"/>
      <c r="G1" s="184" t="s">
        <v>77</v>
      </c>
      <c r="H1" s="185" t="s">
        <v>107</v>
      </c>
      <c r="I1" s="186"/>
    </row>
    <row r="2" spans="1:57" ht="13.5" thickBot="1" x14ac:dyDescent="0.25">
      <c r="A2" s="350" t="s">
        <v>78</v>
      </c>
      <c r="B2" s="351"/>
      <c r="C2" s="187" t="s">
        <v>280</v>
      </c>
      <c r="D2" s="188"/>
      <c r="E2" s="189"/>
      <c r="F2" s="188"/>
      <c r="G2" s="352" t="s">
        <v>137</v>
      </c>
      <c r="H2" s="353"/>
      <c r="I2" s="354"/>
    </row>
    <row r="3" spans="1:57" ht="13.5" thickTop="1" x14ac:dyDescent="0.2">
      <c r="F3" s="124"/>
    </row>
    <row r="4" spans="1:57" ht="19.5" customHeight="1" x14ac:dyDescent="0.25">
      <c r="A4" s="190" t="s">
        <v>79</v>
      </c>
      <c r="B4" s="191"/>
      <c r="C4" s="191"/>
      <c r="D4" s="191"/>
      <c r="E4" s="192"/>
      <c r="F4" s="191"/>
      <c r="G4" s="191"/>
      <c r="H4" s="191"/>
      <c r="I4" s="191"/>
    </row>
    <row r="5" spans="1:57" ht="13.5" thickBot="1" x14ac:dyDescent="0.25"/>
    <row r="6" spans="1:57" s="124" customFormat="1" ht="13.5" thickBot="1" x14ac:dyDescent="0.25">
      <c r="A6" s="193"/>
      <c r="B6" s="194" t="s">
        <v>80</v>
      </c>
      <c r="C6" s="194"/>
      <c r="D6" s="195"/>
      <c r="E6" s="196" t="s">
        <v>26</v>
      </c>
      <c r="F6" s="197" t="s">
        <v>27</v>
      </c>
      <c r="G6" s="197" t="s">
        <v>28</v>
      </c>
      <c r="H6" s="197" t="s">
        <v>29</v>
      </c>
      <c r="I6" s="198" t="s">
        <v>30</v>
      </c>
    </row>
    <row r="7" spans="1:57" s="124" customFormat="1" x14ac:dyDescent="0.2">
      <c r="A7" s="281" t="str">
        <f>'02 01 Pol'!B7</f>
        <v>18</v>
      </c>
      <c r="B7" s="61" t="str">
        <f>'02 01 Pol'!C7</f>
        <v>Povrchové úpravy terénu</v>
      </c>
      <c r="D7" s="199"/>
      <c r="E7" s="282">
        <f>'02 01 Pol'!BA9</f>
        <v>0</v>
      </c>
      <c r="F7" s="283">
        <f>'02 01 Pol'!BB9</f>
        <v>0</v>
      </c>
      <c r="G7" s="283">
        <f>'02 01 Pol'!BC9</f>
        <v>0</v>
      </c>
      <c r="H7" s="283">
        <f>'02 01 Pol'!BD9</f>
        <v>0</v>
      </c>
      <c r="I7" s="284">
        <f>'02 01 Pol'!BE9</f>
        <v>0</v>
      </c>
    </row>
    <row r="8" spans="1:57" s="124" customFormat="1" x14ac:dyDescent="0.2">
      <c r="A8" s="281" t="str">
        <f>'02 01 Pol'!B10</f>
        <v>46</v>
      </c>
      <c r="B8" s="61" t="str">
        <f>'02 01 Pol'!C10</f>
        <v>Zpevněné plochy</v>
      </c>
      <c r="D8" s="199"/>
      <c r="E8" s="282">
        <f>'02 01 Pol'!BA16</f>
        <v>0</v>
      </c>
      <c r="F8" s="283">
        <f>'02 01 Pol'!BB16</f>
        <v>0</v>
      </c>
      <c r="G8" s="283">
        <f>'02 01 Pol'!BC16</f>
        <v>0</v>
      </c>
      <c r="H8" s="283">
        <f>'02 01 Pol'!BD16</f>
        <v>0</v>
      </c>
      <c r="I8" s="284">
        <f>'02 01 Pol'!BE16</f>
        <v>0</v>
      </c>
    </row>
    <row r="9" spans="1:57" s="124" customFormat="1" ht="13.5" thickBot="1" x14ac:dyDescent="0.25">
      <c r="A9" s="281" t="str">
        <f>'02 01 Pol'!B17</f>
        <v>D96</v>
      </c>
      <c r="B9" s="61" t="str">
        <f>'02 01 Pol'!C17</f>
        <v>Přesuny suti a vybouraných hmot</v>
      </c>
      <c r="D9" s="199"/>
      <c r="E9" s="282">
        <f>'02 01 Pol'!BA21</f>
        <v>0</v>
      </c>
      <c r="F9" s="283">
        <f>'02 01 Pol'!BB21</f>
        <v>0</v>
      </c>
      <c r="G9" s="283">
        <f>'02 01 Pol'!BC21</f>
        <v>0</v>
      </c>
      <c r="H9" s="283">
        <f>'02 01 Pol'!BD21</f>
        <v>0</v>
      </c>
      <c r="I9" s="284">
        <f>'02 01 Pol'!BE21</f>
        <v>0</v>
      </c>
    </row>
    <row r="10" spans="1:57" s="14" customFormat="1" ht="13.5" thickBot="1" x14ac:dyDescent="0.25">
      <c r="A10" s="200"/>
      <c r="B10" s="201" t="s">
        <v>81</v>
      </c>
      <c r="C10" s="201"/>
      <c r="D10" s="202"/>
      <c r="E10" s="203">
        <f>SUM(E7:E9)</f>
        <v>0</v>
      </c>
      <c r="F10" s="204">
        <f>SUM(F7:F9)</f>
        <v>0</v>
      </c>
      <c r="G10" s="204">
        <f>SUM(G7:G9)</f>
        <v>0</v>
      </c>
      <c r="H10" s="204">
        <f>SUM(H7:H9)</f>
        <v>0</v>
      </c>
      <c r="I10" s="205">
        <f>SUM(I7:I9)</f>
        <v>0</v>
      </c>
    </row>
    <row r="11" spans="1:57" x14ac:dyDescent="0.2">
      <c r="A11" s="124"/>
      <c r="B11" s="124"/>
      <c r="C11" s="124"/>
      <c r="D11" s="124"/>
      <c r="E11" s="124"/>
      <c r="F11" s="124"/>
      <c r="G11" s="124"/>
      <c r="H11" s="124"/>
      <c r="I11" s="124"/>
    </row>
    <row r="12" spans="1:57" ht="19.5" customHeight="1" x14ac:dyDescent="0.25">
      <c r="A12" s="191" t="s">
        <v>82</v>
      </c>
      <c r="B12" s="191"/>
      <c r="C12" s="191"/>
      <c r="D12" s="191"/>
      <c r="E12" s="191"/>
      <c r="F12" s="191"/>
      <c r="G12" s="206"/>
      <c r="H12" s="191"/>
      <c r="I12" s="191"/>
      <c r="BA12" s="130"/>
      <c r="BB12" s="130"/>
      <c r="BC12" s="130"/>
      <c r="BD12" s="130"/>
      <c r="BE12" s="130"/>
    </row>
    <row r="13" spans="1:57" ht="13.5" thickBot="1" x14ac:dyDescent="0.25"/>
    <row r="14" spans="1:57" x14ac:dyDescent="0.2">
      <c r="A14" s="159" t="s">
        <v>83</v>
      </c>
      <c r="B14" s="160"/>
      <c r="C14" s="160"/>
      <c r="D14" s="207"/>
      <c r="E14" s="208" t="s">
        <v>84</v>
      </c>
      <c r="F14" s="209" t="s">
        <v>13</v>
      </c>
      <c r="G14" s="210" t="s">
        <v>85</v>
      </c>
      <c r="H14" s="211"/>
      <c r="I14" s="212" t="s">
        <v>84</v>
      </c>
    </row>
    <row r="15" spans="1:57" x14ac:dyDescent="0.2">
      <c r="A15" s="153" t="s">
        <v>268</v>
      </c>
      <c r="B15" s="144"/>
      <c r="C15" s="144"/>
      <c r="D15" s="213"/>
      <c r="E15" s="214">
        <v>0</v>
      </c>
      <c r="F15" s="215">
        <v>0</v>
      </c>
      <c r="G15" s="216">
        <f>SUM(E10:H10)</f>
        <v>0</v>
      </c>
      <c r="H15" s="217"/>
      <c r="I15" s="218">
        <f t="shared" ref="I15:I23" si="0">E15+F15*G15/100</f>
        <v>0</v>
      </c>
      <c r="BA15" s="1">
        <v>0</v>
      </c>
    </row>
    <row r="16" spans="1:57" x14ac:dyDescent="0.2">
      <c r="A16" s="153" t="s">
        <v>269</v>
      </c>
      <c r="B16" s="144"/>
      <c r="C16" s="144"/>
      <c r="D16" s="213"/>
      <c r="E16" s="214">
        <v>0</v>
      </c>
      <c r="F16" s="215">
        <v>0</v>
      </c>
      <c r="G16" s="216">
        <f>SUM(E10:H10)</f>
        <v>0</v>
      </c>
      <c r="H16" s="217"/>
      <c r="I16" s="218">
        <f t="shared" si="0"/>
        <v>0</v>
      </c>
      <c r="BA16" s="1">
        <v>0</v>
      </c>
    </row>
    <row r="17" spans="1:53" x14ac:dyDescent="0.2">
      <c r="A17" s="153" t="s">
        <v>270</v>
      </c>
      <c r="B17" s="144"/>
      <c r="C17" s="144"/>
      <c r="D17" s="213"/>
      <c r="E17" s="214">
        <v>0</v>
      </c>
      <c r="F17" s="215">
        <v>0</v>
      </c>
      <c r="G17" s="216">
        <f>SUM(E10:H10)</f>
        <v>0</v>
      </c>
      <c r="H17" s="217"/>
      <c r="I17" s="218">
        <f t="shared" si="0"/>
        <v>0</v>
      </c>
      <c r="BA17" s="1">
        <v>0</v>
      </c>
    </row>
    <row r="18" spans="1:53" x14ac:dyDescent="0.2">
      <c r="A18" s="153" t="s">
        <v>271</v>
      </c>
      <c r="B18" s="144"/>
      <c r="C18" s="144"/>
      <c r="D18" s="213"/>
      <c r="E18" s="214">
        <v>0</v>
      </c>
      <c r="F18" s="215">
        <v>0</v>
      </c>
      <c r="G18" s="216">
        <f>SUM(E10:H10)</f>
        <v>0</v>
      </c>
      <c r="H18" s="217"/>
      <c r="I18" s="218">
        <f t="shared" si="0"/>
        <v>0</v>
      </c>
      <c r="BA18" s="1">
        <v>0</v>
      </c>
    </row>
    <row r="19" spans="1:53" x14ac:dyDescent="0.2">
      <c r="A19" s="153" t="s">
        <v>272</v>
      </c>
      <c r="B19" s="144"/>
      <c r="C19" s="144"/>
      <c r="D19" s="213"/>
      <c r="E19" s="214">
        <v>0</v>
      </c>
      <c r="F19" s="215">
        <v>0</v>
      </c>
      <c r="G19" s="216">
        <f>SUM(E10:H10)</f>
        <v>0</v>
      </c>
      <c r="H19" s="217"/>
      <c r="I19" s="218">
        <f t="shared" si="0"/>
        <v>0</v>
      </c>
      <c r="BA19" s="1">
        <v>1</v>
      </c>
    </row>
    <row r="20" spans="1:53" x14ac:dyDescent="0.2">
      <c r="A20" s="153" t="s">
        <v>273</v>
      </c>
      <c r="B20" s="144"/>
      <c r="C20" s="144"/>
      <c r="D20" s="213"/>
      <c r="E20" s="214">
        <v>0</v>
      </c>
      <c r="F20" s="215">
        <v>0</v>
      </c>
      <c r="G20" s="216">
        <f>SUM(E10:H10)</f>
        <v>0</v>
      </c>
      <c r="H20" s="217"/>
      <c r="I20" s="218">
        <f t="shared" si="0"/>
        <v>0</v>
      </c>
      <c r="BA20" s="1">
        <v>1</v>
      </c>
    </row>
    <row r="21" spans="1:53" x14ac:dyDescent="0.2">
      <c r="A21" s="153" t="s">
        <v>274</v>
      </c>
      <c r="B21" s="144"/>
      <c r="C21" s="144"/>
      <c r="D21" s="213"/>
      <c r="E21" s="214">
        <v>0</v>
      </c>
      <c r="F21" s="215">
        <v>0</v>
      </c>
      <c r="G21" s="216">
        <f>SUM(E10:H10)</f>
        <v>0</v>
      </c>
      <c r="H21" s="217"/>
      <c r="I21" s="218">
        <f t="shared" si="0"/>
        <v>0</v>
      </c>
      <c r="BA21" s="1">
        <v>2</v>
      </c>
    </row>
    <row r="22" spans="1:53" x14ac:dyDescent="0.2">
      <c r="A22" s="153" t="s">
        <v>275</v>
      </c>
      <c r="B22" s="144"/>
      <c r="C22" s="144"/>
      <c r="D22" s="213"/>
      <c r="E22" s="214">
        <v>0</v>
      </c>
      <c r="F22" s="215">
        <v>0</v>
      </c>
      <c r="G22" s="216">
        <f>SUM(E10:H10)</f>
        <v>0</v>
      </c>
      <c r="H22" s="217"/>
      <c r="I22" s="218">
        <f t="shared" si="0"/>
        <v>0</v>
      </c>
      <c r="BA22" s="1">
        <v>2</v>
      </c>
    </row>
    <row r="23" spans="1:53" x14ac:dyDescent="0.2">
      <c r="A23" s="153" t="s">
        <v>276</v>
      </c>
      <c r="B23" s="144"/>
      <c r="C23" s="144"/>
      <c r="D23" s="213"/>
      <c r="E23" s="214">
        <v>0</v>
      </c>
      <c r="F23" s="215">
        <v>0</v>
      </c>
      <c r="G23" s="216">
        <f>SUM(E10:H10)</f>
        <v>0</v>
      </c>
      <c r="H23" s="217"/>
      <c r="I23" s="218">
        <f t="shared" si="0"/>
        <v>0</v>
      </c>
      <c r="BA23" s="1">
        <v>0</v>
      </c>
    </row>
    <row r="24" spans="1:53" ht="13.5" thickBot="1" x14ac:dyDescent="0.25">
      <c r="A24" s="219"/>
      <c r="B24" s="220" t="s">
        <v>86</v>
      </c>
      <c r="C24" s="221"/>
      <c r="D24" s="222"/>
      <c r="E24" s="223"/>
      <c r="F24" s="224"/>
      <c r="G24" s="224"/>
      <c r="H24" s="355">
        <f>SUM(I15:I23)</f>
        <v>0</v>
      </c>
      <c r="I24" s="356"/>
    </row>
    <row r="26" spans="1:53" x14ac:dyDescent="0.2">
      <c r="B26" s="14"/>
      <c r="F26" s="225"/>
      <c r="G26" s="226"/>
      <c r="H26" s="226"/>
      <c r="I26" s="45"/>
    </row>
    <row r="27" spans="1:53" x14ac:dyDescent="0.2">
      <c r="F27" s="225"/>
      <c r="G27" s="226"/>
      <c r="H27" s="226"/>
      <c r="I27" s="45"/>
    </row>
    <row r="28" spans="1:53" x14ac:dyDescent="0.2">
      <c r="F28" s="225"/>
      <c r="G28" s="226"/>
      <c r="H28" s="226"/>
      <c r="I28" s="45"/>
    </row>
    <row r="29" spans="1:53" x14ac:dyDescent="0.2">
      <c r="F29" s="225"/>
      <c r="G29" s="226"/>
      <c r="H29" s="226"/>
      <c r="I29" s="45"/>
    </row>
    <row r="30" spans="1:53" x14ac:dyDescent="0.2">
      <c r="F30" s="225"/>
      <c r="G30" s="226"/>
      <c r="H30" s="226"/>
      <c r="I30" s="45"/>
    </row>
    <row r="31" spans="1:53" x14ac:dyDescent="0.2">
      <c r="F31" s="225"/>
      <c r="G31" s="226"/>
      <c r="H31" s="226"/>
      <c r="I31" s="45"/>
    </row>
    <row r="32" spans="1:53" x14ac:dyDescent="0.2">
      <c r="F32" s="225"/>
      <c r="G32" s="226"/>
      <c r="H32" s="226"/>
      <c r="I32" s="45"/>
    </row>
    <row r="33" spans="6:9" x14ac:dyDescent="0.2">
      <c r="F33" s="225"/>
      <c r="G33" s="226"/>
      <c r="H33" s="226"/>
      <c r="I33" s="45"/>
    </row>
    <row r="34" spans="6:9" x14ac:dyDescent="0.2">
      <c r="F34" s="225"/>
      <c r="G34" s="226"/>
      <c r="H34" s="226"/>
      <c r="I34" s="45"/>
    </row>
    <row r="35" spans="6:9" x14ac:dyDescent="0.2">
      <c r="F35" s="225"/>
      <c r="G35" s="226"/>
      <c r="H35" s="226"/>
      <c r="I35" s="45"/>
    </row>
    <row r="36" spans="6:9" x14ac:dyDescent="0.2">
      <c r="F36" s="225"/>
      <c r="G36" s="226"/>
      <c r="H36" s="226"/>
      <c r="I36" s="45"/>
    </row>
    <row r="37" spans="6:9" x14ac:dyDescent="0.2">
      <c r="F37" s="225"/>
      <c r="G37" s="226"/>
      <c r="H37" s="226"/>
      <c r="I37" s="45"/>
    </row>
    <row r="38" spans="6:9" x14ac:dyDescent="0.2">
      <c r="F38" s="225"/>
      <c r="G38" s="226"/>
      <c r="H38" s="226"/>
      <c r="I38" s="45"/>
    </row>
    <row r="39" spans="6:9" x14ac:dyDescent="0.2">
      <c r="F39" s="225"/>
      <c r="G39" s="226"/>
      <c r="H39" s="226"/>
      <c r="I39" s="45"/>
    </row>
    <row r="40" spans="6:9" x14ac:dyDescent="0.2">
      <c r="F40" s="225"/>
      <c r="G40" s="226"/>
      <c r="H40" s="226"/>
      <c r="I40" s="45"/>
    </row>
    <row r="41" spans="6:9" x14ac:dyDescent="0.2">
      <c r="F41" s="225"/>
      <c r="G41" s="226"/>
      <c r="H41" s="226"/>
      <c r="I41" s="45"/>
    </row>
    <row r="42" spans="6:9" x14ac:dyDescent="0.2">
      <c r="F42" s="225"/>
      <c r="G42" s="226"/>
      <c r="H42" s="226"/>
      <c r="I42" s="45"/>
    </row>
    <row r="43" spans="6:9" x14ac:dyDescent="0.2">
      <c r="F43" s="225"/>
      <c r="G43" s="226"/>
      <c r="H43" s="226"/>
      <c r="I43" s="45"/>
    </row>
    <row r="44" spans="6:9" x14ac:dyDescent="0.2">
      <c r="F44" s="225"/>
      <c r="G44" s="226"/>
      <c r="H44" s="226"/>
      <c r="I44" s="45"/>
    </row>
    <row r="45" spans="6:9" x14ac:dyDescent="0.2">
      <c r="F45" s="225"/>
      <c r="G45" s="226"/>
      <c r="H45" s="226"/>
      <c r="I45" s="45"/>
    </row>
    <row r="46" spans="6:9" x14ac:dyDescent="0.2">
      <c r="F46" s="225"/>
      <c r="G46" s="226"/>
      <c r="H46" s="226"/>
      <c r="I46" s="45"/>
    </row>
    <row r="47" spans="6:9" x14ac:dyDescent="0.2">
      <c r="F47" s="225"/>
      <c r="G47" s="226"/>
      <c r="H47" s="226"/>
      <c r="I47" s="45"/>
    </row>
    <row r="48" spans="6:9" x14ac:dyDescent="0.2">
      <c r="F48" s="225"/>
      <c r="G48" s="226"/>
      <c r="H48" s="226"/>
      <c r="I48" s="45"/>
    </row>
    <row r="49" spans="6:9" x14ac:dyDescent="0.2">
      <c r="F49" s="225"/>
      <c r="G49" s="226"/>
      <c r="H49" s="226"/>
      <c r="I49" s="45"/>
    </row>
    <row r="50" spans="6:9" x14ac:dyDescent="0.2">
      <c r="F50" s="225"/>
      <c r="G50" s="226"/>
      <c r="H50" s="226"/>
      <c r="I50" s="45"/>
    </row>
    <row r="51" spans="6:9" x14ac:dyDescent="0.2">
      <c r="F51" s="225"/>
      <c r="G51" s="226"/>
      <c r="H51" s="226"/>
      <c r="I51" s="45"/>
    </row>
    <row r="52" spans="6:9" x14ac:dyDescent="0.2">
      <c r="F52" s="225"/>
      <c r="G52" s="226"/>
      <c r="H52" s="226"/>
      <c r="I52" s="45"/>
    </row>
    <row r="53" spans="6:9" x14ac:dyDescent="0.2">
      <c r="F53" s="225"/>
      <c r="G53" s="226"/>
      <c r="H53" s="226"/>
      <c r="I53" s="45"/>
    </row>
    <row r="54" spans="6:9" x14ac:dyDescent="0.2">
      <c r="F54" s="225"/>
      <c r="G54" s="226"/>
      <c r="H54" s="226"/>
      <c r="I54" s="45"/>
    </row>
    <row r="55" spans="6:9" x14ac:dyDescent="0.2">
      <c r="F55" s="225"/>
      <c r="G55" s="226"/>
      <c r="H55" s="226"/>
      <c r="I55" s="45"/>
    </row>
    <row r="56" spans="6:9" x14ac:dyDescent="0.2">
      <c r="F56" s="225"/>
      <c r="G56" s="226"/>
      <c r="H56" s="226"/>
      <c r="I56" s="45"/>
    </row>
    <row r="57" spans="6:9" x14ac:dyDescent="0.2">
      <c r="F57" s="225"/>
      <c r="G57" s="226"/>
      <c r="H57" s="226"/>
      <c r="I57" s="45"/>
    </row>
    <row r="58" spans="6:9" x14ac:dyDescent="0.2">
      <c r="F58" s="225"/>
      <c r="G58" s="226"/>
      <c r="H58" s="226"/>
      <c r="I58" s="45"/>
    </row>
    <row r="59" spans="6:9" x14ac:dyDescent="0.2">
      <c r="F59" s="225"/>
      <c r="G59" s="226"/>
      <c r="H59" s="226"/>
      <c r="I59" s="45"/>
    </row>
    <row r="60" spans="6:9" x14ac:dyDescent="0.2">
      <c r="F60" s="225"/>
      <c r="G60" s="226"/>
      <c r="H60" s="226"/>
      <c r="I60" s="45"/>
    </row>
    <row r="61" spans="6:9" x14ac:dyDescent="0.2">
      <c r="F61" s="225"/>
      <c r="G61" s="226"/>
      <c r="H61" s="226"/>
      <c r="I61" s="45"/>
    </row>
    <row r="62" spans="6:9" x14ac:dyDescent="0.2">
      <c r="F62" s="225"/>
      <c r="G62" s="226"/>
      <c r="H62" s="226"/>
      <c r="I62" s="45"/>
    </row>
    <row r="63" spans="6:9" x14ac:dyDescent="0.2">
      <c r="F63" s="225"/>
      <c r="G63" s="226"/>
      <c r="H63" s="226"/>
      <c r="I63" s="45"/>
    </row>
    <row r="64" spans="6:9" x14ac:dyDescent="0.2">
      <c r="F64" s="225"/>
      <c r="G64" s="226"/>
      <c r="H64" s="226"/>
      <c r="I64" s="45"/>
    </row>
    <row r="65" spans="6:9" x14ac:dyDescent="0.2">
      <c r="F65" s="225"/>
      <c r="G65" s="226"/>
      <c r="H65" s="226"/>
      <c r="I65" s="45"/>
    </row>
    <row r="66" spans="6:9" x14ac:dyDescent="0.2">
      <c r="F66" s="225"/>
      <c r="G66" s="226"/>
      <c r="H66" s="226"/>
      <c r="I66" s="45"/>
    </row>
    <row r="67" spans="6:9" x14ac:dyDescent="0.2">
      <c r="F67" s="225"/>
      <c r="G67" s="226"/>
      <c r="H67" s="226"/>
      <c r="I67" s="45"/>
    </row>
    <row r="68" spans="6:9" x14ac:dyDescent="0.2">
      <c r="F68" s="225"/>
      <c r="G68" s="226"/>
      <c r="H68" s="226"/>
      <c r="I68" s="45"/>
    </row>
    <row r="69" spans="6:9" x14ac:dyDescent="0.2">
      <c r="F69" s="225"/>
      <c r="G69" s="226"/>
      <c r="H69" s="226"/>
      <c r="I69" s="45"/>
    </row>
    <row r="70" spans="6:9" x14ac:dyDescent="0.2">
      <c r="F70" s="225"/>
      <c r="G70" s="226"/>
      <c r="H70" s="226"/>
      <c r="I70" s="45"/>
    </row>
    <row r="71" spans="6:9" x14ac:dyDescent="0.2">
      <c r="F71" s="225"/>
      <c r="G71" s="226"/>
      <c r="H71" s="226"/>
      <c r="I71" s="45"/>
    </row>
    <row r="72" spans="6:9" x14ac:dyDescent="0.2">
      <c r="F72" s="225"/>
      <c r="G72" s="226"/>
      <c r="H72" s="226"/>
      <c r="I72" s="45"/>
    </row>
    <row r="73" spans="6:9" x14ac:dyDescent="0.2">
      <c r="F73" s="225"/>
      <c r="G73" s="226"/>
      <c r="H73" s="226"/>
      <c r="I73" s="45"/>
    </row>
    <row r="74" spans="6:9" x14ac:dyDescent="0.2">
      <c r="F74" s="225"/>
      <c r="G74" s="226"/>
      <c r="H74" s="226"/>
      <c r="I74" s="45"/>
    </row>
    <row r="75" spans="6:9" x14ac:dyDescent="0.2">
      <c r="F75" s="225"/>
      <c r="G75" s="226"/>
      <c r="H75" s="226"/>
      <c r="I75" s="45"/>
    </row>
  </sheetData>
  <sheetProtection password="9669" sheet="1"/>
  <mergeCells count="4">
    <mergeCell ref="A1:B1"/>
    <mergeCell ref="A2:B2"/>
    <mergeCell ref="G2:I2"/>
    <mergeCell ref="H24:I24"/>
  </mergeCells>
  <pageMargins left="0.59055118110236227" right="0.39370078740157483" top="0.59055118110236227" bottom="0.98425196850393704" header="0.19685039370078741" footer="0.51181102362204722"/>
  <pageSetup paperSize="9" orientation="portrait" horizontalDpi="300" verticalDpi="300" r:id="rId1"/>
  <headerFooter alignWithMargins="0">
    <oddFooter>&amp;L&amp;9Zpracováno programem &amp;"Arial CE,Tučné"BUILDpower,  © RTS, a.s.&amp;R&amp;"Arial,Obyčejné"Strana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CB94"/>
  <sheetViews>
    <sheetView showGridLines="0" showZeros="0" zoomScaleNormal="100" zoomScaleSheetLayoutView="100" workbookViewId="0">
      <selection activeCell="F29" sqref="F29"/>
    </sheetView>
  </sheetViews>
  <sheetFormatPr defaultRowHeight="12.75" x14ac:dyDescent="0.2"/>
  <cols>
    <col min="1" max="1" width="4.42578125" style="227" customWidth="1"/>
    <col min="2" max="2" width="11.5703125" style="227" customWidth="1"/>
    <col min="3" max="3" width="40.42578125" style="227" customWidth="1"/>
    <col min="4" max="4" width="5.5703125" style="227" customWidth="1"/>
    <col min="5" max="5" width="8.5703125" style="237" customWidth="1"/>
    <col min="6" max="6" width="9.85546875" style="227" customWidth="1"/>
    <col min="7" max="7" width="13.85546875" style="227" customWidth="1"/>
    <col min="8" max="8" width="11.7109375" style="227" hidden="1" customWidth="1"/>
    <col min="9" max="9" width="11.5703125" style="227" hidden="1" customWidth="1"/>
    <col min="10" max="10" width="11" style="227" hidden="1" customWidth="1"/>
    <col min="11" max="11" width="10.42578125" style="227" hidden="1" customWidth="1"/>
    <col min="12" max="12" width="75.42578125" style="227" customWidth="1"/>
    <col min="13" max="13" width="45.28515625" style="227" customWidth="1"/>
    <col min="14" max="16384" width="9.140625" style="227"/>
  </cols>
  <sheetData>
    <row r="1" spans="1:80" ht="15.75" x14ac:dyDescent="0.25">
      <c r="A1" s="359" t="s">
        <v>87</v>
      </c>
      <c r="B1" s="359"/>
      <c r="C1" s="359"/>
      <c r="D1" s="359"/>
      <c r="E1" s="359"/>
      <c r="F1" s="359"/>
      <c r="G1" s="359"/>
    </row>
    <row r="2" spans="1:80" ht="14.25" customHeight="1" thickBot="1" x14ac:dyDescent="0.25">
      <c r="B2" s="228"/>
      <c r="C2" s="229"/>
      <c r="D2" s="229"/>
      <c r="E2" s="230"/>
      <c r="F2" s="229"/>
      <c r="G2" s="229"/>
    </row>
    <row r="3" spans="1:80" ht="13.5" thickTop="1" x14ac:dyDescent="0.2">
      <c r="A3" s="348" t="s">
        <v>3</v>
      </c>
      <c r="B3" s="349"/>
      <c r="C3" s="181" t="s">
        <v>106</v>
      </c>
      <c r="D3" s="231"/>
      <c r="E3" s="232" t="s">
        <v>88</v>
      </c>
      <c r="F3" s="233" t="str">
        <f>'02 01 Rek'!H1</f>
        <v>01</v>
      </c>
      <c r="G3" s="234"/>
    </row>
    <row r="4" spans="1:80" ht="13.5" thickBot="1" x14ac:dyDescent="0.25">
      <c r="A4" s="360" t="s">
        <v>78</v>
      </c>
      <c r="B4" s="351"/>
      <c r="C4" s="187" t="s">
        <v>280</v>
      </c>
      <c r="D4" s="235"/>
      <c r="E4" s="361" t="str">
        <f>'02 01 Rek'!G2</f>
        <v>Demolice</v>
      </c>
      <c r="F4" s="362"/>
      <c r="G4" s="363"/>
    </row>
    <row r="5" spans="1:80" ht="13.5" thickTop="1" x14ac:dyDescent="0.2">
      <c r="A5" s="236"/>
      <c r="G5" s="238"/>
    </row>
    <row r="6" spans="1:80" ht="27" customHeight="1" x14ac:dyDescent="0.2">
      <c r="A6" s="239" t="s">
        <v>89</v>
      </c>
      <c r="B6" s="240" t="s">
        <v>90</v>
      </c>
      <c r="C6" s="240" t="s">
        <v>91</v>
      </c>
      <c r="D6" s="240" t="s">
        <v>92</v>
      </c>
      <c r="E6" s="241" t="s">
        <v>93</v>
      </c>
      <c r="F6" s="314" t="s">
        <v>94</v>
      </c>
      <c r="G6" s="315" t="s">
        <v>95</v>
      </c>
      <c r="H6" s="242" t="s">
        <v>96</v>
      </c>
      <c r="I6" s="242" t="s">
        <v>97</v>
      </c>
      <c r="J6" s="242" t="s">
        <v>98</v>
      </c>
      <c r="K6" s="242" t="s">
        <v>99</v>
      </c>
    </row>
    <row r="7" spans="1:80" x14ac:dyDescent="0.2">
      <c r="A7" s="243" t="s">
        <v>100</v>
      </c>
      <c r="B7" s="244" t="s">
        <v>129</v>
      </c>
      <c r="C7" s="245" t="s">
        <v>130</v>
      </c>
      <c r="D7" s="246"/>
      <c r="E7" s="247"/>
      <c r="F7" s="316"/>
      <c r="G7" s="292"/>
      <c r="H7" s="248"/>
      <c r="I7" s="249"/>
      <c r="J7" s="250"/>
      <c r="K7" s="251"/>
      <c r="O7" s="252">
        <v>1</v>
      </c>
    </row>
    <row r="8" spans="1:80" x14ac:dyDescent="0.2">
      <c r="A8" s="253">
        <v>1</v>
      </c>
      <c r="B8" s="254" t="s">
        <v>132</v>
      </c>
      <c r="C8" s="255" t="s">
        <v>133</v>
      </c>
      <c r="D8" s="256" t="s">
        <v>134</v>
      </c>
      <c r="E8" s="257">
        <v>27850</v>
      </c>
      <c r="F8" s="317"/>
      <c r="G8" s="318">
        <f>E8*F8</f>
        <v>0</v>
      </c>
      <c r="H8" s="258">
        <v>0</v>
      </c>
      <c r="I8" s="259">
        <f>E8*H8</f>
        <v>0</v>
      </c>
      <c r="J8" s="258">
        <v>0</v>
      </c>
      <c r="K8" s="259">
        <f>E8*J8</f>
        <v>0</v>
      </c>
      <c r="O8" s="252">
        <v>2</v>
      </c>
      <c r="AA8" s="227">
        <v>1</v>
      </c>
      <c r="AB8" s="227">
        <v>1</v>
      </c>
      <c r="AC8" s="227">
        <v>1</v>
      </c>
      <c r="AZ8" s="227">
        <v>1</v>
      </c>
      <c r="BA8" s="227">
        <f>IF(AZ8=1,G8,0)</f>
        <v>0</v>
      </c>
      <c r="BB8" s="227">
        <f>IF(AZ8=2,G8,0)</f>
        <v>0</v>
      </c>
      <c r="BC8" s="227">
        <f>IF(AZ8=3,G8,0)</f>
        <v>0</v>
      </c>
      <c r="BD8" s="227">
        <f>IF(AZ8=4,G8,0)</f>
        <v>0</v>
      </c>
      <c r="BE8" s="227">
        <f>IF(AZ8=5,G8,0)</f>
        <v>0</v>
      </c>
      <c r="CA8" s="252">
        <v>1</v>
      </c>
      <c r="CB8" s="252">
        <v>1</v>
      </c>
    </row>
    <row r="9" spans="1:80" x14ac:dyDescent="0.2">
      <c r="A9" s="267"/>
      <c r="B9" s="268" t="s">
        <v>103</v>
      </c>
      <c r="C9" s="269" t="s">
        <v>131</v>
      </c>
      <c r="D9" s="270"/>
      <c r="E9" s="271"/>
      <c r="F9" s="319"/>
      <c r="G9" s="320">
        <f>SUM(G7:G8)</f>
        <v>0</v>
      </c>
      <c r="H9" s="272"/>
      <c r="I9" s="273">
        <f>SUM(I7:I8)</f>
        <v>0</v>
      </c>
      <c r="J9" s="272"/>
      <c r="K9" s="273">
        <f>SUM(K7:K8)</f>
        <v>0</v>
      </c>
      <c r="O9" s="252">
        <v>4</v>
      </c>
      <c r="BA9" s="274">
        <f>SUM(BA7:BA8)</f>
        <v>0</v>
      </c>
      <c r="BB9" s="274">
        <f>SUM(BB7:BB8)</f>
        <v>0</v>
      </c>
      <c r="BC9" s="274">
        <f>SUM(BC7:BC8)</f>
        <v>0</v>
      </c>
      <c r="BD9" s="274">
        <f>SUM(BD7:BD8)</f>
        <v>0</v>
      </c>
      <c r="BE9" s="274">
        <f>SUM(BE7:BE8)</f>
        <v>0</v>
      </c>
    </row>
    <row r="10" spans="1:80" x14ac:dyDescent="0.2">
      <c r="A10" s="243" t="s">
        <v>100</v>
      </c>
      <c r="B10" s="244" t="s">
        <v>281</v>
      </c>
      <c r="C10" s="245" t="s">
        <v>282</v>
      </c>
      <c r="D10" s="246"/>
      <c r="E10" s="247"/>
      <c r="F10" s="316"/>
      <c r="G10" s="292"/>
      <c r="H10" s="248"/>
      <c r="I10" s="249"/>
      <c r="J10" s="250"/>
      <c r="K10" s="251"/>
      <c r="O10" s="252">
        <v>1</v>
      </c>
    </row>
    <row r="11" spans="1:80" x14ac:dyDescent="0.2">
      <c r="A11" s="253">
        <v>2</v>
      </c>
      <c r="B11" s="254" t="s">
        <v>284</v>
      </c>
      <c r="C11" s="255" t="s">
        <v>285</v>
      </c>
      <c r="D11" s="256" t="s">
        <v>134</v>
      </c>
      <c r="E11" s="257">
        <v>7422</v>
      </c>
      <c r="F11" s="317"/>
      <c r="G11" s="318">
        <f>E11*F11</f>
        <v>0</v>
      </c>
      <c r="H11" s="258">
        <v>0</v>
      </c>
      <c r="I11" s="259">
        <f>E11*H11</f>
        <v>0</v>
      </c>
      <c r="J11" s="258">
        <v>-0.13</v>
      </c>
      <c r="K11" s="259">
        <f>E11*J11</f>
        <v>-964.86</v>
      </c>
      <c r="O11" s="252">
        <v>2</v>
      </c>
      <c r="AA11" s="227">
        <v>1</v>
      </c>
      <c r="AB11" s="227">
        <v>0</v>
      </c>
      <c r="AC11" s="227">
        <v>0</v>
      </c>
      <c r="AZ11" s="227">
        <v>1</v>
      </c>
      <c r="BA11" s="227">
        <f>IF(AZ11=1,G11,0)</f>
        <v>0</v>
      </c>
      <c r="BB11" s="227">
        <f>IF(AZ11=2,G11,0)</f>
        <v>0</v>
      </c>
      <c r="BC11" s="227">
        <f>IF(AZ11=3,G11,0)</f>
        <v>0</v>
      </c>
      <c r="BD11" s="227">
        <f>IF(AZ11=4,G11,0)</f>
        <v>0</v>
      </c>
      <c r="BE11" s="227">
        <f>IF(AZ11=5,G11,0)</f>
        <v>0</v>
      </c>
      <c r="CA11" s="252">
        <v>1</v>
      </c>
      <c r="CB11" s="252">
        <v>0</v>
      </c>
    </row>
    <row r="12" spans="1:80" x14ac:dyDescent="0.2">
      <c r="A12" s="253">
        <v>3</v>
      </c>
      <c r="B12" s="254" t="s">
        <v>286</v>
      </c>
      <c r="C12" s="255" t="s">
        <v>287</v>
      </c>
      <c r="D12" s="256" t="s">
        <v>134</v>
      </c>
      <c r="E12" s="257">
        <v>7422</v>
      </c>
      <c r="F12" s="317"/>
      <c r="G12" s="318">
        <f>E12*F12</f>
        <v>0</v>
      </c>
      <c r="H12" s="258">
        <v>0</v>
      </c>
      <c r="I12" s="259">
        <f>E12*H12</f>
        <v>0</v>
      </c>
      <c r="J12" s="258">
        <v>-0.48</v>
      </c>
      <c r="K12" s="259">
        <f>E12*J12</f>
        <v>-3562.56</v>
      </c>
      <c r="O12" s="252">
        <v>2</v>
      </c>
      <c r="AA12" s="227">
        <v>1</v>
      </c>
      <c r="AB12" s="227">
        <v>1</v>
      </c>
      <c r="AC12" s="227">
        <v>1</v>
      </c>
      <c r="AZ12" s="227">
        <v>1</v>
      </c>
      <c r="BA12" s="227">
        <f>IF(AZ12=1,G12,0)</f>
        <v>0</v>
      </c>
      <c r="BB12" s="227">
        <f>IF(AZ12=2,G12,0)</f>
        <v>0</v>
      </c>
      <c r="BC12" s="227">
        <f>IF(AZ12=3,G12,0)</f>
        <v>0</v>
      </c>
      <c r="BD12" s="227">
        <f>IF(AZ12=4,G12,0)</f>
        <v>0</v>
      </c>
      <c r="BE12" s="227">
        <f>IF(AZ12=5,G12,0)</f>
        <v>0</v>
      </c>
      <c r="CA12" s="252">
        <v>1</v>
      </c>
      <c r="CB12" s="252">
        <v>1</v>
      </c>
    </row>
    <row r="13" spans="1:80" x14ac:dyDescent="0.2">
      <c r="A13" s="260"/>
      <c r="B13" s="263"/>
      <c r="C13" s="365" t="s">
        <v>288</v>
      </c>
      <c r="D13" s="366"/>
      <c r="E13" s="264">
        <v>7422</v>
      </c>
      <c r="F13" s="321"/>
      <c r="G13" s="322"/>
      <c r="H13" s="265"/>
      <c r="I13" s="261"/>
      <c r="J13" s="266"/>
      <c r="K13" s="261"/>
      <c r="M13" s="262" t="s">
        <v>288</v>
      </c>
      <c r="O13" s="252"/>
    </row>
    <row r="14" spans="1:80" x14ac:dyDescent="0.2">
      <c r="A14" s="253">
        <v>4</v>
      </c>
      <c r="B14" s="254" t="s">
        <v>289</v>
      </c>
      <c r="C14" s="255" t="s">
        <v>290</v>
      </c>
      <c r="D14" s="256" t="s">
        <v>182</v>
      </c>
      <c r="E14" s="257">
        <v>4526</v>
      </c>
      <c r="F14" s="317"/>
      <c r="G14" s="318">
        <f>E14*F14</f>
        <v>0</v>
      </c>
      <c r="H14" s="258">
        <v>0</v>
      </c>
      <c r="I14" s="259">
        <f>E14*H14</f>
        <v>0</v>
      </c>
      <c r="J14" s="258">
        <v>0</v>
      </c>
      <c r="K14" s="259">
        <f>E14*J14</f>
        <v>0</v>
      </c>
      <c r="O14" s="252">
        <v>2</v>
      </c>
      <c r="AA14" s="227">
        <v>1</v>
      </c>
      <c r="AB14" s="227">
        <v>0</v>
      </c>
      <c r="AC14" s="227">
        <v>0</v>
      </c>
      <c r="AZ14" s="227">
        <v>1</v>
      </c>
      <c r="BA14" s="227">
        <f>IF(AZ14=1,G14,0)</f>
        <v>0</v>
      </c>
      <c r="BB14" s="227">
        <f>IF(AZ14=2,G14,0)</f>
        <v>0</v>
      </c>
      <c r="BC14" s="227">
        <f>IF(AZ14=3,G14,0)</f>
        <v>0</v>
      </c>
      <c r="BD14" s="227">
        <f>IF(AZ14=4,G14,0)</f>
        <v>0</v>
      </c>
      <c r="BE14" s="227">
        <f>IF(AZ14=5,G14,0)</f>
        <v>0</v>
      </c>
      <c r="CA14" s="252">
        <v>1</v>
      </c>
      <c r="CB14" s="252">
        <v>0</v>
      </c>
    </row>
    <row r="15" spans="1:80" x14ac:dyDescent="0.2">
      <c r="A15" s="260"/>
      <c r="B15" s="263"/>
      <c r="C15" s="365" t="s">
        <v>291</v>
      </c>
      <c r="D15" s="366"/>
      <c r="E15" s="264">
        <v>4526</v>
      </c>
      <c r="F15" s="321"/>
      <c r="G15" s="322"/>
      <c r="H15" s="265"/>
      <c r="I15" s="261"/>
      <c r="J15" s="266"/>
      <c r="K15" s="261"/>
      <c r="M15" s="262" t="s">
        <v>291</v>
      </c>
      <c r="O15" s="252"/>
    </row>
    <row r="16" spans="1:80" x14ac:dyDescent="0.2">
      <c r="A16" s="267"/>
      <c r="B16" s="268" t="s">
        <v>103</v>
      </c>
      <c r="C16" s="269" t="s">
        <v>283</v>
      </c>
      <c r="D16" s="270"/>
      <c r="E16" s="271"/>
      <c r="F16" s="319"/>
      <c r="G16" s="320">
        <f>SUM(G10:G15)</f>
        <v>0</v>
      </c>
      <c r="H16" s="272"/>
      <c r="I16" s="273">
        <f>SUM(I10:I15)</f>
        <v>0</v>
      </c>
      <c r="J16" s="272"/>
      <c r="K16" s="273">
        <f>SUM(K10:K15)</f>
        <v>-4527.42</v>
      </c>
      <c r="O16" s="252">
        <v>4</v>
      </c>
      <c r="BA16" s="274">
        <f>SUM(BA10:BA15)</f>
        <v>0</v>
      </c>
      <c r="BB16" s="274">
        <f>SUM(BB10:BB15)</f>
        <v>0</v>
      </c>
      <c r="BC16" s="274">
        <f>SUM(BC10:BC15)</f>
        <v>0</v>
      </c>
      <c r="BD16" s="274">
        <f>SUM(BD10:BD15)</f>
        <v>0</v>
      </c>
      <c r="BE16" s="274">
        <f>SUM(BE10:BE15)</f>
        <v>0</v>
      </c>
    </row>
    <row r="17" spans="1:80" x14ac:dyDescent="0.2">
      <c r="A17" s="243" t="s">
        <v>100</v>
      </c>
      <c r="B17" s="244" t="s">
        <v>216</v>
      </c>
      <c r="C17" s="245" t="s">
        <v>217</v>
      </c>
      <c r="D17" s="246"/>
      <c r="E17" s="247"/>
      <c r="F17" s="316"/>
      <c r="G17" s="292"/>
      <c r="H17" s="248"/>
      <c r="I17" s="249"/>
      <c r="J17" s="250"/>
      <c r="K17" s="251"/>
      <c r="O17" s="252">
        <v>1</v>
      </c>
    </row>
    <row r="18" spans="1:80" x14ac:dyDescent="0.2">
      <c r="A18" s="253">
        <v>5</v>
      </c>
      <c r="B18" s="254" t="s">
        <v>219</v>
      </c>
      <c r="C18" s="255" t="s">
        <v>292</v>
      </c>
      <c r="D18" s="256" t="s">
        <v>182</v>
      </c>
      <c r="E18" s="257">
        <v>4526</v>
      </c>
      <c r="F18" s="317"/>
      <c r="G18" s="318">
        <f>E18*F18</f>
        <v>0</v>
      </c>
      <c r="H18" s="258">
        <v>0</v>
      </c>
      <c r="I18" s="259">
        <f>E18*H18</f>
        <v>0</v>
      </c>
      <c r="J18" s="258">
        <v>0</v>
      </c>
      <c r="K18" s="259">
        <f>E18*J18</f>
        <v>0</v>
      </c>
      <c r="O18" s="252">
        <v>2</v>
      </c>
      <c r="AA18" s="227">
        <v>1</v>
      </c>
      <c r="AB18" s="227">
        <v>3</v>
      </c>
      <c r="AC18" s="227">
        <v>3</v>
      </c>
      <c r="AZ18" s="227">
        <v>1</v>
      </c>
      <c r="BA18" s="227">
        <f>IF(AZ18=1,G18,0)</f>
        <v>0</v>
      </c>
      <c r="BB18" s="227">
        <f>IF(AZ18=2,G18,0)</f>
        <v>0</v>
      </c>
      <c r="BC18" s="227">
        <f>IF(AZ18=3,G18,0)</f>
        <v>0</v>
      </c>
      <c r="BD18" s="227">
        <f>IF(AZ18=4,G18,0)</f>
        <v>0</v>
      </c>
      <c r="BE18" s="227">
        <f>IF(AZ18=5,G18,0)</f>
        <v>0</v>
      </c>
      <c r="CA18" s="252">
        <v>1</v>
      </c>
      <c r="CB18" s="252">
        <v>3</v>
      </c>
    </row>
    <row r="19" spans="1:80" x14ac:dyDescent="0.2">
      <c r="A19" s="253">
        <v>6</v>
      </c>
      <c r="B19" s="254" t="s">
        <v>235</v>
      </c>
      <c r="C19" s="255" t="s">
        <v>236</v>
      </c>
      <c r="D19" s="256" t="s">
        <v>182</v>
      </c>
      <c r="E19" s="257">
        <v>4526</v>
      </c>
      <c r="F19" s="317"/>
      <c r="G19" s="318">
        <f>E19*F19</f>
        <v>0</v>
      </c>
      <c r="H19" s="258">
        <v>0</v>
      </c>
      <c r="I19" s="259">
        <f>E19*H19</f>
        <v>0</v>
      </c>
      <c r="J19" s="258">
        <v>0</v>
      </c>
      <c r="K19" s="259">
        <f>E19*J19</f>
        <v>0</v>
      </c>
      <c r="O19" s="252">
        <v>2</v>
      </c>
      <c r="AA19" s="227">
        <v>1</v>
      </c>
      <c r="AB19" s="227">
        <v>1</v>
      </c>
      <c r="AC19" s="227">
        <v>1</v>
      </c>
      <c r="AZ19" s="227">
        <v>1</v>
      </c>
      <c r="BA19" s="227">
        <f>IF(AZ19=1,G19,0)</f>
        <v>0</v>
      </c>
      <c r="BB19" s="227">
        <f>IF(AZ19=2,G19,0)</f>
        <v>0</v>
      </c>
      <c r="BC19" s="227">
        <f>IF(AZ19=3,G19,0)</f>
        <v>0</v>
      </c>
      <c r="BD19" s="227">
        <f>IF(AZ19=4,G19,0)</f>
        <v>0</v>
      </c>
      <c r="BE19" s="227">
        <f>IF(AZ19=5,G19,0)</f>
        <v>0</v>
      </c>
      <c r="CA19" s="252">
        <v>1</v>
      </c>
      <c r="CB19" s="252">
        <v>1</v>
      </c>
    </row>
    <row r="20" spans="1:80" x14ac:dyDescent="0.2">
      <c r="A20" s="253">
        <v>7</v>
      </c>
      <c r="B20" s="254" t="s">
        <v>237</v>
      </c>
      <c r="C20" s="255" t="s">
        <v>238</v>
      </c>
      <c r="D20" s="256" t="s">
        <v>182</v>
      </c>
      <c r="E20" s="257">
        <v>4526</v>
      </c>
      <c r="F20" s="317"/>
      <c r="G20" s="318">
        <f>E20*F20</f>
        <v>0</v>
      </c>
      <c r="H20" s="258">
        <v>0</v>
      </c>
      <c r="I20" s="259">
        <f>E20*H20</f>
        <v>0</v>
      </c>
      <c r="J20" s="258">
        <v>0</v>
      </c>
      <c r="K20" s="259">
        <f>E20*J20</f>
        <v>0</v>
      </c>
      <c r="O20" s="252">
        <v>2</v>
      </c>
      <c r="AA20" s="227">
        <v>1</v>
      </c>
      <c r="AB20" s="227">
        <v>1</v>
      </c>
      <c r="AC20" s="227">
        <v>1</v>
      </c>
      <c r="AZ20" s="227">
        <v>1</v>
      </c>
      <c r="BA20" s="227">
        <f>IF(AZ20=1,G20,0)</f>
        <v>0</v>
      </c>
      <c r="BB20" s="227">
        <f>IF(AZ20=2,G20,0)</f>
        <v>0</v>
      </c>
      <c r="BC20" s="227">
        <f>IF(AZ20=3,G20,0)</f>
        <v>0</v>
      </c>
      <c r="BD20" s="227">
        <f>IF(AZ20=4,G20,0)</f>
        <v>0</v>
      </c>
      <c r="BE20" s="227">
        <f>IF(AZ20=5,G20,0)</f>
        <v>0</v>
      </c>
      <c r="CA20" s="252">
        <v>1</v>
      </c>
      <c r="CB20" s="252">
        <v>1</v>
      </c>
    </row>
    <row r="21" spans="1:80" x14ac:dyDescent="0.2">
      <c r="A21" s="267"/>
      <c r="B21" s="268" t="s">
        <v>103</v>
      </c>
      <c r="C21" s="269" t="s">
        <v>218</v>
      </c>
      <c r="D21" s="270"/>
      <c r="E21" s="271"/>
      <c r="F21" s="319"/>
      <c r="G21" s="320">
        <f>SUM(G17:G20)</f>
        <v>0</v>
      </c>
      <c r="H21" s="272"/>
      <c r="I21" s="273">
        <f>SUM(I17:I20)</f>
        <v>0</v>
      </c>
      <c r="J21" s="272"/>
      <c r="K21" s="273">
        <f>SUM(K17:K20)</f>
        <v>0</v>
      </c>
      <c r="O21" s="252">
        <v>4</v>
      </c>
      <c r="BA21" s="274">
        <f>SUM(BA17:BA20)</f>
        <v>0</v>
      </c>
      <c r="BB21" s="274">
        <f>SUM(BB17:BB20)</f>
        <v>0</v>
      </c>
      <c r="BC21" s="274">
        <f>SUM(BC17:BC20)</f>
        <v>0</v>
      </c>
      <c r="BD21" s="274">
        <f>SUM(BD17:BD20)</f>
        <v>0</v>
      </c>
      <c r="BE21" s="274">
        <f>SUM(BE17:BE20)</f>
        <v>0</v>
      </c>
    </row>
    <row r="22" spans="1:80" x14ac:dyDescent="0.2">
      <c r="E22" s="227"/>
    </row>
    <row r="23" spans="1:80" x14ac:dyDescent="0.2">
      <c r="E23" s="227"/>
    </row>
    <row r="24" spans="1:80" x14ac:dyDescent="0.2">
      <c r="E24" s="227"/>
    </row>
    <row r="25" spans="1:80" x14ac:dyDescent="0.2">
      <c r="E25" s="227"/>
    </row>
    <row r="26" spans="1:80" x14ac:dyDescent="0.2">
      <c r="E26" s="227"/>
    </row>
    <row r="27" spans="1:80" x14ac:dyDescent="0.2">
      <c r="E27" s="227"/>
    </row>
    <row r="28" spans="1:80" x14ac:dyDescent="0.2">
      <c r="E28" s="227"/>
    </row>
    <row r="29" spans="1:80" x14ac:dyDescent="0.2">
      <c r="E29" s="227"/>
    </row>
    <row r="30" spans="1:80" x14ac:dyDescent="0.2">
      <c r="E30" s="227"/>
    </row>
    <row r="31" spans="1:80" x14ac:dyDescent="0.2">
      <c r="E31" s="227"/>
    </row>
    <row r="32" spans="1:80" x14ac:dyDescent="0.2">
      <c r="E32" s="227"/>
    </row>
    <row r="33" spans="1:7" x14ac:dyDescent="0.2">
      <c r="E33" s="227"/>
    </row>
    <row r="34" spans="1:7" x14ac:dyDescent="0.2">
      <c r="E34" s="227"/>
    </row>
    <row r="35" spans="1:7" x14ac:dyDescent="0.2">
      <c r="E35" s="227"/>
    </row>
    <row r="36" spans="1:7" x14ac:dyDescent="0.2">
      <c r="E36" s="227"/>
    </row>
    <row r="37" spans="1:7" x14ac:dyDescent="0.2">
      <c r="E37" s="227"/>
    </row>
    <row r="38" spans="1:7" x14ac:dyDescent="0.2">
      <c r="E38" s="227"/>
    </row>
    <row r="39" spans="1:7" x14ac:dyDescent="0.2">
      <c r="E39" s="227"/>
    </row>
    <row r="40" spans="1:7" x14ac:dyDescent="0.2">
      <c r="E40" s="227"/>
    </row>
    <row r="41" spans="1:7" x14ac:dyDescent="0.2">
      <c r="E41" s="227"/>
    </row>
    <row r="42" spans="1:7" x14ac:dyDescent="0.2">
      <c r="E42" s="227"/>
    </row>
    <row r="43" spans="1:7" x14ac:dyDescent="0.2">
      <c r="E43" s="227"/>
    </row>
    <row r="44" spans="1:7" x14ac:dyDescent="0.2">
      <c r="E44" s="227"/>
    </row>
    <row r="45" spans="1:7" x14ac:dyDescent="0.2">
      <c r="A45" s="266"/>
      <c r="B45" s="266"/>
      <c r="C45" s="266"/>
      <c r="D45" s="266"/>
      <c r="E45" s="266"/>
      <c r="F45" s="266"/>
      <c r="G45" s="266"/>
    </row>
    <row r="46" spans="1:7" x14ac:dyDescent="0.2">
      <c r="A46" s="266"/>
      <c r="B46" s="266"/>
      <c r="C46" s="266"/>
      <c r="D46" s="266"/>
      <c r="E46" s="266"/>
      <c r="F46" s="266"/>
      <c r="G46" s="266"/>
    </row>
    <row r="47" spans="1:7" x14ac:dyDescent="0.2">
      <c r="A47" s="266"/>
      <c r="B47" s="266"/>
      <c r="C47" s="266"/>
      <c r="D47" s="266"/>
      <c r="E47" s="266"/>
      <c r="F47" s="266"/>
      <c r="G47" s="266"/>
    </row>
    <row r="48" spans="1:7" x14ac:dyDescent="0.2">
      <c r="A48" s="266"/>
      <c r="B48" s="266"/>
      <c r="C48" s="266"/>
      <c r="D48" s="266"/>
      <c r="E48" s="266"/>
      <c r="F48" s="266"/>
      <c r="G48" s="266"/>
    </row>
    <row r="49" spans="5:5" x14ac:dyDescent="0.2">
      <c r="E49" s="227"/>
    </row>
    <row r="50" spans="5:5" x14ac:dyDescent="0.2">
      <c r="E50" s="227"/>
    </row>
    <row r="51" spans="5:5" x14ac:dyDescent="0.2">
      <c r="E51" s="227"/>
    </row>
    <row r="52" spans="5:5" x14ac:dyDescent="0.2">
      <c r="E52" s="227"/>
    </row>
    <row r="53" spans="5:5" x14ac:dyDescent="0.2">
      <c r="E53" s="227"/>
    </row>
    <row r="54" spans="5:5" x14ac:dyDescent="0.2">
      <c r="E54" s="227"/>
    </row>
    <row r="55" spans="5:5" x14ac:dyDescent="0.2">
      <c r="E55" s="227"/>
    </row>
    <row r="56" spans="5:5" x14ac:dyDescent="0.2">
      <c r="E56" s="227"/>
    </row>
    <row r="57" spans="5:5" x14ac:dyDescent="0.2">
      <c r="E57" s="227"/>
    </row>
    <row r="58" spans="5:5" x14ac:dyDescent="0.2">
      <c r="E58" s="227"/>
    </row>
    <row r="59" spans="5:5" x14ac:dyDescent="0.2">
      <c r="E59" s="227"/>
    </row>
    <row r="60" spans="5:5" x14ac:dyDescent="0.2">
      <c r="E60" s="227"/>
    </row>
    <row r="61" spans="5:5" x14ac:dyDescent="0.2">
      <c r="E61" s="227"/>
    </row>
    <row r="62" spans="5:5" x14ac:dyDescent="0.2">
      <c r="E62" s="227"/>
    </row>
    <row r="63" spans="5:5" x14ac:dyDescent="0.2">
      <c r="E63" s="227"/>
    </row>
    <row r="64" spans="5:5" x14ac:dyDescent="0.2">
      <c r="E64" s="227"/>
    </row>
    <row r="65" spans="1:5" x14ac:dyDescent="0.2">
      <c r="E65" s="227"/>
    </row>
    <row r="66" spans="1:5" x14ac:dyDescent="0.2">
      <c r="E66" s="227"/>
    </row>
    <row r="67" spans="1:5" x14ac:dyDescent="0.2">
      <c r="E67" s="227"/>
    </row>
    <row r="68" spans="1:5" x14ac:dyDescent="0.2">
      <c r="E68" s="227"/>
    </row>
    <row r="69" spans="1:5" x14ac:dyDescent="0.2">
      <c r="E69" s="227"/>
    </row>
    <row r="70" spans="1:5" x14ac:dyDescent="0.2">
      <c r="E70" s="227"/>
    </row>
    <row r="71" spans="1:5" x14ac:dyDescent="0.2">
      <c r="E71" s="227"/>
    </row>
    <row r="72" spans="1:5" x14ac:dyDescent="0.2">
      <c r="E72" s="227"/>
    </row>
    <row r="73" spans="1:5" x14ac:dyDescent="0.2">
      <c r="E73" s="227"/>
    </row>
    <row r="74" spans="1:5" x14ac:dyDescent="0.2">
      <c r="E74" s="227"/>
    </row>
    <row r="75" spans="1:5" x14ac:dyDescent="0.2">
      <c r="E75" s="227"/>
    </row>
    <row r="76" spans="1:5" x14ac:dyDescent="0.2">
      <c r="E76" s="227"/>
    </row>
    <row r="77" spans="1:5" x14ac:dyDescent="0.2">
      <c r="E77" s="227"/>
    </row>
    <row r="78" spans="1:5" x14ac:dyDescent="0.2">
      <c r="E78" s="227"/>
    </row>
    <row r="79" spans="1:5" x14ac:dyDescent="0.2">
      <c r="E79" s="227"/>
    </row>
    <row r="80" spans="1:5" x14ac:dyDescent="0.2">
      <c r="A80" s="275"/>
      <c r="B80" s="275"/>
    </row>
    <row r="81" spans="1:7" x14ac:dyDescent="0.2">
      <c r="A81" s="266"/>
      <c r="B81" s="266"/>
      <c r="C81" s="276"/>
      <c r="D81" s="276"/>
      <c r="E81" s="277"/>
      <c r="F81" s="276"/>
      <c r="G81" s="278"/>
    </row>
    <row r="82" spans="1:7" x14ac:dyDescent="0.2">
      <c r="A82" s="279"/>
      <c r="B82" s="279"/>
      <c r="C82" s="266"/>
      <c r="D82" s="266"/>
      <c r="E82" s="280"/>
      <c r="F82" s="266"/>
      <c r="G82" s="266"/>
    </row>
    <row r="83" spans="1:7" x14ac:dyDescent="0.2">
      <c r="A83" s="266"/>
      <c r="B83" s="266"/>
      <c r="C83" s="266"/>
      <c r="D83" s="266"/>
      <c r="E83" s="280"/>
      <c r="F83" s="266"/>
      <c r="G83" s="266"/>
    </row>
    <row r="84" spans="1:7" x14ac:dyDescent="0.2">
      <c r="A84" s="266"/>
      <c r="B84" s="266"/>
      <c r="C84" s="266"/>
      <c r="D84" s="266"/>
      <c r="E84" s="280"/>
      <c r="F84" s="266"/>
      <c r="G84" s="266"/>
    </row>
    <row r="85" spans="1:7" x14ac:dyDescent="0.2">
      <c r="A85" s="266"/>
      <c r="B85" s="266"/>
      <c r="C85" s="266"/>
      <c r="D85" s="266"/>
      <c r="E85" s="280"/>
      <c r="F85" s="266"/>
      <c r="G85" s="266"/>
    </row>
    <row r="86" spans="1:7" x14ac:dyDescent="0.2">
      <c r="A86" s="266"/>
      <c r="B86" s="266"/>
      <c r="C86" s="266"/>
      <c r="D86" s="266"/>
      <c r="E86" s="280"/>
      <c r="F86" s="266"/>
      <c r="G86" s="266"/>
    </row>
    <row r="87" spans="1:7" x14ac:dyDescent="0.2">
      <c r="A87" s="266"/>
      <c r="B87" s="266"/>
      <c r="C87" s="266"/>
      <c r="D87" s="266"/>
      <c r="E87" s="280"/>
      <c r="F87" s="266"/>
      <c r="G87" s="266"/>
    </row>
    <row r="88" spans="1:7" x14ac:dyDescent="0.2">
      <c r="A88" s="266"/>
      <c r="B88" s="266"/>
      <c r="C88" s="266"/>
      <c r="D88" s="266"/>
      <c r="E88" s="280"/>
      <c r="F88" s="266"/>
      <c r="G88" s="266"/>
    </row>
    <row r="89" spans="1:7" x14ac:dyDescent="0.2">
      <c r="A89" s="266"/>
      <c r="B89" s="266"/>
      <c r="C89" s="266"/>
      <c r="D89" s="266"/>
      <c r="E89" s="280"/>
      <c r="F89" s="266"/>
      <c r="G89" s="266"/>
    </row>
    <row r="90" spans="1:7" x14ac:dyDescent="0.2">
      <c r="A90" s="266"/>
      <c r="B90" s="266"/>
      <c r="C90" s="266"/>
      <c r="D90" s="266"/>
      <c r="E90" s="280"/>
      <c r="F90" s="266"/>
      <c r="G90" s="266"/>
    </row>
    <row r="91" spans="1:7" x14ac:dyDescent="0.2">
      <c r="A91" s="266"/>
      <c r="B91" s="266"/>
      <c r="C91" s="266"/>
      <c r="D91" s="266"/>
      <c r="E91" s="280"/>
      <c r="F91" s="266"/>
      <c r="G91" s="266"/>
    </row>
    <row r="92" spans="1:7" x14ac:dyDescent="0.2">
      <c r="A92" s="266"/>
      <c r="B92" s="266"/>
      <c r="C92" s="266"/>
      <c r="D92" s="266"/>
      <c r="E92" s="280"/>
      <c r="F92" s="266"/>
      <c r="G92" s="266"/>
    </row>
    <row r="93" spans="1:7" x14ac:dyDescent="0.2">
      <c r="A93" s="266"/>
      <c r="B93" s="266"/>
      <c r="C93" s="266"/>
      <c r="D93" s="266"/>
      <c r="E93" s="280"/>
      <c r="F93" s="266"/>
      <c r="G93" s="266"/>
    </row>
    <row r="94" spans="1:7" x14ac:dyDescent="0.2">
      <c r="A94" s="266"/>
      <c r="B94" s="266"/>
      <c r="C94" s="266"/>
      <c r="D94" s="266"/>
      <c r="E94" s="280"/>
      <c r="F94" s="266"/>
      <c r="G94" s="266"/>
    </row>
  </sheetData>
  <sheetProtection password="9669" sheet="1"/>
  <mergeCells count="6">
    <mergeCell ref="C13:D13"/>
    <mergeCell ref="C15:D15"/>
    <mergeCell ref="A1:G1"/>
    <mergeCell ref="A3:B3"/>
    <mergeCell ref="A4:B4"/>
    <mergeCell ref="E4:G4"/>
  </mergeCells>
  <printOptions gridLinesSet="0"/>
  <pageMargins left="0.59055118110236227" right="0.39370078740157483" top="0.59055118110236227" bottom="0.98425196850393704" header="0.19685039370078741" footer="0.51181102362204722"/>
  <pageSetup paperSize="9" orientation="portrait" horizontalDpi="300" r:id="rId1"/>
  <headerFooter alignWithMargins="0">
    <oddFooter>&amp;L&amp;9Zpracováno programem &amp;"Arial CE,Tučné"BUILDpower,  © RTS, a.s.&amp;R&amp;"Arial,Obyčejné"Strana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35</vt:i4>
      </vt:variant>
    </vt:vector>
  </HeadingPairs>
  <TitlesOfParts>
    <vt:vector size="42" baseType="lpstr">
      <vt:lpstr>Stavba</vt:lpstr>
      <vt:lpstr>01 01 KL</vt:lpstr>
      <vt:lpstr>01 01 Rek</vt:lpstr>
      <vt:lpstr>01 01 Pol</vt:lpstr>
      <vt:lpstr>02 01 KL</vt:lpstr>
      <vt:lpstr>02 01 Rek</vt:lpstr>
      <vt:lpstr>02 01 Pol</vt:lpstr>
      <vt:lpstr>Stavba!CelkemObjekty</vt:lpstr>
      <vt:lpstr>Stavba!CisloStavby</vt:lpstr>
      <vt:lpstr>Stavba!dadresa</vt:lpstr>
      <vt:lpstr>Stavba!DIČ</vt:lpstr>
      <vt:lpstr>Dodavka</vt:lpstr>
      <vt:lpstr>Stavba!dpsc</vt:lpstr>
      <vt:lpstr>HSV</vt:lpstr>
      <vt:lpstr>Stavba!IČO</vt:lpstr>
      <vt:lpstr>Mont</vt:lpstr>
      <vt:lpstr>Stavba!NazevObjektu</vt:lpstr>
      <vt:lpstr>Stavba!NazevStavby</vt:lpstr>
      <vt:lpstr>'01 01 Pol'!Názvy_tisku</vt:lpstr>
      <vt:lpstr>'01 01 Rek'!Názvy_tisku</vt:lpstr>
      <vt:lpstr>'02 01 Pol'!Názvy_tisku</vt:lpstr>
      <vt:lpstr>'02 01 Rek'!Názvy_tisku</vt:lpstr>
      <vt:lpstr>Stavba!Objednatel</vt:lpstr>
      <vt:lpstr>Stavba!Objekt</vt:lpstr>
      <vt:lpstr>'01 01 KL'!Oblast_tisku</vt:lpstr>
      <vt:lpstr>'01 01 Pol'!Oblast_tisku</vt:lpstr>
      <vt:lpstr>'01 01 Rek'!Oblast_tisku</vt:lpstr>
      <vt:lpstr>'02 01 KL'!Oblast_tisku</vt:lpstr>
      <vt:lpstr>'02 01 Pol'!Oblast_tisku</vt:lpstr>
      <vt:lpstr>'02 01 Rek'!Oblast_tisku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PSV</vt:lpstr>
      <vt:lpstr>Stavba!SazbaDPH1</vt:lpstr>
      <vt:lpstr>Stavba!SazbaDPH2</vt:lpstr>
      <vt:lpstr>Stavba!SoucetDilu</vt:lpstr>
      <vt:lpstr>Stavba!StavbaCelkem</vt:lpstr>
      <vt:lpstr>Stavba!Zhotovitel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Trtílková Kateřina</cp:lastModifiedBy>
  <cp:lastPrinted>2019-07-11T06:35:18Z</cp:lastPrinted>
  <dcterms:created xsi:type="dcterms:W3CDTF">2019-07-10T14:51:55Z</dcterms:created>
  <dcterms:modified xsi:type="dcterms:W3CDTF">2019-08-22T06:38:40Z</dcterms:modified>
</cp:coreProperties>
</file>