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.01 - příjezdová komuni..." sheetId="2" r:id="rId2"/>
    <sheet name="3 - vedlejší rozpočtové n..." sheetId="3" r:id="rId3"/>
  </sheets>
  <definedNames>
    <definedName name="_xlnm.Print_Area" localSheetId="0">'Rekapitulace stavby'!$D$4:$AO$76,'Rekapitulace stavby'!$C$82:$AQ$97</definedName>
    <definedName name="_xlnm.Print_Titles" localSheetId="0">'Rekapitulace stavby'!$92:$92</definedName>
    <definedName name="_xlnm._FilterDatabase" localSheetId="1" hidden="1">'SO.01 - příjezdová komuni...'!$C$122:$K$212</definedName>
    <definedName name="_xlnm.Print_Area" localSheetId="1">'SO.01 - příjezdová komuni...'!$C$4:$J$76,'SO.01 - příjezdová komuni...'!$C$82:$J$104,'SO.01 - příjezdová komuni...'!$C$110:$K$212</definedName>
    <definedName name="_xlnm.Print_Titles" localSheetId="1">'SO.01 - příjezdová komuni...'!$122:$122</definedName>
    <definedName name="_xlnm._FilterDatabase" localSheetId="2" hidden="1">'3 - vedlejší rozpočtové n...'!$C$120:$K$134</definedName>
    <definedName name="_xlnm.Print_Area" localSheetId="2">'3 - vedlejší rozpočtové n...'!$C$4:$J$76,'3 - vedlejší rozpočtové n...'!$C$82:$J$102,'3 - vedlejší rozpočtové n...'!$C$108:$K$134</definedName>
    <definedName name="_xlnm.Print_Titles" localSheetId="2">'3 - vedlejší rozpočtové n...'!$120:$120</definedName>
  </definedNames>
  <calcPr/>
</workbook>
</file>

<file path=xl/calcChain.xml><?xml version="1.0" encoding="utf-8"?>
<calcChain xmlns="http://schemas.openxmlformats.org/spreadsheetml/2006/main">
  <c i="3" r="J37"/>
  <c r="J36"/>
  <c i="1" r="AY96"/>
  <c i="3" r="J35"/>
  <c i="1" r="AX96"/>
  <c i="3" r="BI134"/>
  <c r="BH134"/>
  <c r="BG134"/>
  <c r="BF134"/>
  <c r="T134"/>
  <c r="T133"/>
  <c r="R134"/>
  <c r="R133"/>
  <c r="P134"/>
  <c r="P133"/>
  <c r="BK134"/>
  <c r="BK133"/>
  <c r="J133"/>
  <c r="J134"/>
  <c r="BE134"/>
  <c r="J101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T128"/>
  <c r="R129"/>
  <c r="R128"/>
  <c r="P129"/>
  <c r="P128"/>
  <c r="BK129"/>
  <c r="BK128"/>
  <c r="J128"/>
  <c r="J129"/>
  <c r="BE129"/>
  <c r="J100"/>
  <c r="BI127"/>
  <c r="BH127"/>
  <c r="BG127"/>
  <c r="BF127"/>
  <c r="T127"/>
  <c r="T126"/>
  <c r="R127"/>
  <c r="R126"/>
  <c r="P127"/>
  <c r="P126"/>
  <c r="BK127"/>
  <c r="BK126"/>
  <c r="J126"/>
  <c r="J127"/>
  <c r="BE127"/>
  <c r="J99"/>
  <c r="BI125"/>
  <c r="BH125"/>
  <c r="BG125"/>
  <c r="BF125"/>
  <c r="T125"/>
  <c r="R125"/>
  <c r="P125"/>
  <c r="BK125"/>
  <c r="J125"/>
  <c r="BE125"/>
  <c r="BI124"/>
  <c r="F37"/>
  <c i="1" r="BD96"/>
  <c i="3" r="BH124"/>
  <c r="F36"/>
  <c i="1" r="BC96"/>
  <c i="3" r="BG124"/>
  <c r="F35"/>
  <c i="1" r="BB96"/>
  <c i="3" r="BF124"/>
  <c r="J34"/>
  <c i="1" r="AW96"/>
  <c i="3" r="F34"/>
  <c i="1" r="BA96"/>
  <c i="3" r="T124"/>
  <c r="T123"/>
  <c r="T122"/>
  <c r="T121"/>
  <c r="R124"/>
  <c r="R123"/>
  <c r="R122"/>
  <c r="R121"/>
  <c r="P124"/>
  <c r="P123"/>
  <c r="P122"/>
  <c r="P121"/>
  <c i="1" r="AU96"/>
  <c i="3" r="BK124"/>
  <c r="BK123"/>
  <c r="J123"/>
  <c r="BK122"/>
  <c r="J122"/>
  <c r="BK121"/>
  <c r="J121"/>
  <c r="J96"/>
  <c r="J30"/>
  <c i="1" r="AG96"/>
  <c i="3" r="J124"/>
  <c r="BE124"/>
  <c r="J33"/>
  <c i="1" r="AV96"/>
  <c i="3" r="F33"/>
  <c i="1" r="AZ96"/>
  <c i="3" r="J98"/>
  <c r="J97"/>
  <c r="J118"/>
  <c r="F117"/>
  <c r="F115"/>
  <c r="E113"/>
  <c r="J92"/>
  <c r="F91"/>
  <c r="F89"/>
  <c r="E87"/>
  <c r="J39"/>
  <c r="J21"/>
  <c r="E21"/>
  <c r="J117"/>
  <c r="J91"/>
  <c r="J20"/>
  <c r="J18"/>
  <c r="E18"/>
  <c r="F118"/>
  <c r="F92"/>
  <c r="J17"/>
  <c r="J12"/>
  <c r="J115"/>
  <c r="J89"/>
  <c r="E7"/>
  <c r="E111"/>
  <c r="E85"/>
  <c i="2" r="J37"/>
  <c r="J36"/>
  <c i="1" r="AY95"/>
  <c i="2" r="J35"/>
  <c i="1" r="AX95"/>
  <c i="2" r="BI212"/>
  <c r="BH212"/>
  <c r="BG212"/>
  <c r="BF212"/>
  <c r="T212"/>
  <c r="T211"/>
  <c r="R212"/>
  <c r="R211"/>
  <c r="P212"/>
  <c r="P211"/>
  <c r="BK212"/>
  <c r="BK211"/>
  <c r="J211"/>
  <c r="J212"/>
  <c r="BE212"/>
  <c r="J103"/>
  <c r="BI210"/>
  <c r="BH210"/>
  <c r="BG210"/>
  <c r="BF210"/>
  <c r="T210"/>
  <c r="R210"/>
  <c r="P210"/>
  <c r="BK210"/>
  <c r="J210"/>
  <c r="BE210"/>
  <c r="BI208"/>
  <c r="BH208"/>
  <c r="BG208"/>
  <c r="BF208"/>
  <c r="T208"/>
  <c r="R208"/>
  <c r="P208"/>
  <c r="BK208"/>
  <c r="J208"/>
  <c r="BE208"/>
  <c r="BI207"/>
  <c r="BH207"/>
  <c r="BG207"/>
  <c r="BF207"/>
  <c r="T207"/>
  <c r="T206"/>
  <c r="R207"/>
  <c r="R206"/>
  <c r="P207"/>
  <c r="P206"/>
  <c r="BK207"/>
  <c r="BK206"/>
  <c r="J206"/>
  <c r="J207"/>
  <c r="BE207"/>
  <c r="J102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2"/>
  <c r="BH202"/>
  <c r="BG202"/>
  <c r="BF202"/>
  <c r="T202"/>
  <c r="R202"/>
  <c r="P202"/>
  <c r="BK202"/>
  <c r="J202"/>
  <c r="BE202"/>
  <c r="BI200"/>
  <c r="BH200"/>
  <c r="BG200"/>
  <c r="BF200"/>
  <c r="T200"/>
  <c r="R200"/>
  <c r="P200"/>
  <c r="BK200"/>
  <c r="J200"/>
  <c r="BE200"/>
  <c r="BI199"/>
  <c r="BH199"/>
  <c r="BG199"/>
  <c r="BF199"/>
  <c r="T199"/>
  <c r="R199"/>
  <c r="P199"/>
  <c r="BK199"/>
  <c r="J199"/>
  <c r="BE199"/>
  <c r="BI198"/>
  <c r="BH198"/>
  <c r="BG198"/>
  <c r="BF198"/>
  <c r="T198"/>
  <c r="T197"/>
  <c r="R198"/>
  <c r="R197"/>
  <c r="P198"/>
  <c r="P197"/>
  <c r="BK198"/>
  <c r="BK197"/>
  <c r="J197"/>
  <c r="J198"/>
  <c r="BE198"/>
  <c r="J101"/>
  <c r="BI195"/>
  <c r="BH195"/>
  <c r="BG195"/>
  <c r="BF195"/>
  <c r="T195"/>
  <c r="R195"/>
  <c r="P195"/>
  <c r="BK195"/>
  <c r="J195"/>
  <c r="BE195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4"/>
  <c r="BH184"/>
  <c r="BG184"/>
  <c r="BF184"/>
  <c r="T184"/>
  <c r="R184"/>
  <c r="P184"/>
  <c r="BK184"/>
  <c r="J184"/>
  <c r="BE184"/>
  <c r="BI180"/>
  <c r="BH180"/>
  <c r="BG180"/>
  <c r="BF180"/>
  <c r="T180"/>
  <c r="R180"/>
  <c r="P180"/>
  <c r="BK180"/>
  <c r="J180"/>
  <c r="BE180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3"/>
  <c r="BH173"/>
  <c r="BG173"/>
  <c r="BF173"/>
  <c r="T173"/>
  <c r="R173"/>
  <c r="P173"/>
  <c r="BK173"/>
  <c r="J173"/>
  <c r="BE173"/>
  <c r="BI170"/>
  <c r="BH170"/>
  <c r="BG170"/>
  <c r="BF170"/>
  <c r="T170"/>
  <c r="R170"/>
  <c r="P170"/>
  <c r="BK170"/>
  <c r="J170"/>
  <c r="BE170"/>
  <c r="BI168"/>
  <c r="BH168"/>
  <c r="BG168"/>
  <c r="BF168"/>
  <c r="T168"/>
  <c r="T167"/>
  <c r="R168"/>
  <c r="R167"/>
  <c r="P168"/>
  <c r="P167"/>
  <c r="BK168"/>
  <c r="BK167"/>
  <c r="J167"/>
  <c r="J168"/>
  <c r="BE168"/>
  <c r="J100"/>
  <c r="BI164"/>
  <c r="BH164"/>
  <c r="BG164"/>
  <c r="BF164"/>
  <c r="T164"/>
  <c r="R164"/>
  <c r="P164"/>
  <c r="BK164"/>
  <c r="J164"/>
  <c r="BE164"/>
  <c r="BI162"/>
  <c r="BH162"/>
  <c r="BG162"/>
  <c r="BF162"/>
  <c r="T162"/>
  <c r="R162"/>
  <c r="P162"/>
  <c r="BK162"/>
  <c r="J162"/>
  <c r="BE162"/>
  <c r="BI160"/>
  <c r="BH160"/>
  <c r="BG160"/>
  <c r="BF160"/>
  <c r="T160"/>
  <c r="T159"/>
  <c r="R160"/>
  <c r="R159"/>
  <c r="P160"/>
  <c r="P159"/>
  <c r="BK160"/>
  <c r="BK159"/>
  <c r="J159"/>
  <c r="J160"/>
  <c r="BE160"/>
  <c r="J99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5"/>
  <c r="BH155"/>
  <c r="BG155"/>
  <c r="BF155"/>
  <c r="T155"/>
  <c r="R155"/>
  <c r="P155"/>
  <c r="BK155"/>
  <c r="J155"/>
  <c r="BE155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49"/>
  <c r="BH149"/>
  <c r="BG149"/>
  <c r="BF149"/>
  <c r="T149"/>
  <c r="R149"/>
  <c r="P149"/>
  <c r="BK149"/>
  <c r="J149"/>
  <c r="BE149"/>
  <c r="BI147"/>
  <c r="BH147"/>
  <c r="BG147"/>
  <c r="BF147"/>
  <c r="T147"/>
  <c r="R147"/>
  <c r="P147"/>
  <c r="BK147"/>
  <c r="J147"/>
  <c r="BE147"/>
  <c r="BI145"/>
  <c r="BH145"/>
  <c r="BG145"/>
  <c r="BF145"/>
  <c r="T145"/>
  <c r="R145"/>
  <c r="P145"/>
  <c r="BK145"/>
  <c r="J145"/>
  <c r="BE145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4"/>
  <c r="BH134"/>
  <c r="BG134"/>
  <c r="BF134"/>
  <c r="T134"/>
  <c r="R134"/>
  <c r="P134"/>
  <c r="BK134"/>
  <c r="J134"/>
  <c r="BE134"/>
  <c r="BI131"/>
  <c r="BH131"/>
  <c r="BG131"/>
  <c r="BF131"/>
  <c r="T131"/>
  <c r="R131"/>
  <c r="P131"/>
  <c r="BK131"/>
  <c r="J131"/>
  <c r="BE131"/>
  <c r="BI127"/>
  <c r="BH127"/>
  <c r="BG127"/>
  <c r="BF127"/>
  <c r="T127"/>
  <c r="R127"/>
  <c r="P127"/>
  <c r="BK127"/>
  <c r="J127"/>
  <c r="BE127"/>
  <c r="BI126"/>
  <c r="F37"/>
  <c i="1" r="BD95"/>
  <c i="2" r="BH126"/>
  <c r="F36"/>
  <c i="1" r="BC95"/>
  <c i="2" r="BG126"/>
  <c r="F35"/>
  <c i="1" r="BB95"/>
  <c i="2" r="BF126"/>
  <c r="J34"/>
  <c i="1" r="AW95"/>
  <c i="2" r="F34"/>
  <c i="1" r="BA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6"/>
  <c r="J30"/>
  <c i="1" r="AG95"/>
  <c i="2" r="J126"/>
  <c r="BE126"/>
  <c r="J33"/>
  <c i="1" r="AV95"/>
  <c i="2" r="F33"/>
  <c i="1" r="AZ95"/>
  <c i="2" r="J98"/>
  <c r="J97"/>
  <c r="J120"/>
  <c r="F119"/>
  <c r="F117"/>
  <c r="E115"/>
  <c r="J92"/>
  <c r="F91"/>
  <c r="F89"/>
  <c r="E87"/>
  <c r="J39"/>
  <c r="J21"/>
  <c r="E21"/>
  <c r="J119"/>
  <c r="J91"/>
  <c r="J20"/>
  <c r="J18"/>
  <c r="E18"/>
  <c r="F120"/>
  <c r="F92"/>
  <c r="J17"/>
  <c r="J12"/>
  <c r="J117"/>
  <c r="J89"/>
  <c r="E7"/>
  <c r="E113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<sst xmlns="http://schemas.openxmlformats.org/spreadsheetml/2006/main">
  <si>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</si>
  <si>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</si>
  <si>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</si>
  <si>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</si>
  <si>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</si>
  <si>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{052f268a-bfe9-496e-9ed1-1ddede422f0d}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</si>
  <si>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</si>
  <si>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</si>
  <si>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</si>
  <si>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</si>
  <si>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</si>
  <si>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</si>
  <si>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</si>
  <si>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</si>
  <si>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2019/07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</si>
  <si>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</si>
  <si>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</si>
  <si>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HODONÍN - příjezdová komunikace k přístavišti</t>
  </si>
  <si>
    <t>KSO:</t>
  </si>
  <si>
    <t>CC-CZ:</t>
  </si>
  <si>
    <t>Místo:</t>
  </si>
  <si>
    <t>Hodonín</t>
  </si>
  <si>
    <t>Datum:</t>
  </si>
  <si>
    <t>25. 7. 2019</t>
  </si>
  <si>
    <t>Zadavatel:</t>
  </si>
  <si>
    <t>IČ:</t>
  </si>
  <si>
    <t>Obce pro Baťův kanal - dobrovolný svazek obcí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</si>
  <si>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</si>
  <si>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</si>
  <si>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</si>
  <si>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</si>
  <si>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</si>
  <si>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</si>
  <si>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</si>
  <si>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Projekce DS s.r.o.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</si>
  <si>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</si>
  <si>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</si>
  <si>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</si>
  <si>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</si>
  <si>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</si>
  <si>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</si>
  <si>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</si>
  <si>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</si>
  <si>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</si>
  <si>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</si>
  <si>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</si>
  <si>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</si>
  <si>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</si>
  <si>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</si>
  <si>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</si>
  <si>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</si>
  <si>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</si>
  <si>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</si>
  <si>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</si>
  <si>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</si>
  <si>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</si>
  <si>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</si>
  <si>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</si>
  <si>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</si>
  <si>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</si>
  <si>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</si>
  <si>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</si>
  <si>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</si>
  <si>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</si>
  <si>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</si>
  <si>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</si>
  <si>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</si>
  <si>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</si>
  <si>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</si>
  <si>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</si>
  <si>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</si>
  <si>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</si>
  <si>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</si>
  <si>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</si>
  <si>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</si>
  <si>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</si>
  <si>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</si>
  <si>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</si>
  <si>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</si>
  <si>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</si>
  <si>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</si>
  <si>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SO.01</t>
  </si>
  <si>
    <t>příjezdová komunikace</t>
  </si>
  <si>
    <t>STA</t>
  </si>
  <si>
    <t>1</t>
  </si>
  <si>
    <t>{62330dd5-a8d7-4dc6-98f4-191c25429ede}</t>
  </si>
  <si>
    <t>2</t>
  </si>
  <si>
    <t>3</t>
  </si>
  <si>
    <t>vedlejší rozpočtové náklady</t>
  </si>
  <si>
    <t>{4a92b91a-6561-4148-88f7-2aeb138cf2f7}</t>
  </si>
  <si>
    <t>KRYCÍ LIST SOUPISU PRACÍ</t>
  </si>
  <si>
    <t>Objekt:</t>
  </si>
  <si>
    <t>SO.01 - příjezdová komunikace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</si>
  <si>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</si>
  <si>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</si>
  <si>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</si>
  <si>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</si>
  <si>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</si>
  <si>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</si>
  <si>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</si>
  <si>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</si>
  <si>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</si>
  <si>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</si>
  <si>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</si>
  <si>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</si>
  <si>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</si>
  <si>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</si>
  <si>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</si>
  <si>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</si>
  <si>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</si>
  <si>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</si>
  <si>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</si>
  <si>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</si>
  <si>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</si>
  <si>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</si>
  <si>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</si>
  <si>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</si>
  <si>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</si>
  <si>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</si>
  <si>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</si>
  <si>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</si>
  <si>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</si>
  <si>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</si>
  <si>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113107162</t>
  </si>
  <si>
    <t>Odstranění podkladu z kameniva drceného tl 200 mm strojně pl přes 50 do 200 m2</t>
  </si>
  <si>
    <t>m2</t>
  </si>
  <si>
    <t>4</t>
  </si>
  <si>
    <t>-1489593411</t>
  </si>
  <si>
    <t>122201102</t>
  </si>
  <si>
    <t>Odkopávky a prokopávky nezapažené v hornině tř. 3 objem do 1000 m3</t>
  </si>
  <si>
    <t>m3</t>
  </si>
  <si>
    <t>-3114025</t>
  </si>
  <si>
    <t>VV</t>
  </si>
  <si>
    <t>"příjezdová komunikace dle příčných profilů"741,4</t>
  </si>
  <si>
    <t>-498*0,2</t>
  </si>
  <si>
    <t>Součet</t>
  </si>
  <si>
    <t>122201102R</t>
  </si>
  <si>
    <t>Odkopávky a prokopávky nezapažené v hornině tř. 3 objem do 1000 m3, sanace</t>
  </si>
  <si>
    <t>769511734</t>
  </si>
  <si>
    <t>436,7*0,35</t>
  </si>
  <si>
    <t>152,845*1,15 'Přepočtené koeficientem množství</t>
  </si>
  <si>
    <t>162601102</t>
  </si>
  <si>
    <t>Vodorovné přemístění do 5000 m výkopku/sypaniny z horniny tř. 1 až 4</t>
  </si>
  <si>
    <t>-123864066</t>
  </si>
  <si>
    <t>641,8</t>
  </si>
  <si>
    <t>"zpětné uložení sypaniny"-163,10</t>
  </si>
  <si>
    <t>5</t>
  </si>
  <si>
    <t>162601102R</t>
  </si>
  <si>
    <t>Vodorovné přemístění do 5000 m výkopku/sypaniny z horniny tř. 1 až 4, sanace</t>
  </si>
  <si>
    <t>-969396759</t>
  </si>
  <si>
    <t>6</t>
  </si>
  <si>
    <t>171101105</t>
  </si>
  <si>
    <t>Uložení sypaniny z hornin soudržných do násypů zhutněných do 103 % PS</t>
  </si>
  <si>
    <t>-1862234418</t>
  </si>
  <si>
    <t>"dle výpočtu z příčných řezů"349,60</t>
  </si>
  <si>
    <t>7</t>
  </si>
  <si>
    <t>171201101</t>
  </si>
  <si>
    <t>Uložení sypaniny do násypů nezhutněných</t>
  </si>
  <si>
    <t>165054849</t>
  </si>
  <si>
    <t>"dle příčných profilů"258,3</t>
  </si>
  <si>
    <t>"ornice"-69,30</t>
  </si>
  <si>
    <t>8</t>
  </si>
  <si>
    <t>171201211</t>
  </si>
  <si>
    <t>Poplatek za uložení stavebního odpadu - zeminy a kameniva na skládce</t>
  </si>
  <si>
    <t>t</t>
  </si>
  <si>
    <t>1895665412</t>
  </si>
  <si>
    <t>478,7*1,8</t>
  </si>
  <si>
    <t>9</t>
  </si>
  <si>
    <t>171201211R</t>
  </si>
  <si>
    <t>Poplatek za uložení stavebního odpadu - zeminy a kameniva na skládce, sanace</t>
  </si>
  <si>
    <t>775947077</t>
  </si>
  <si>
    <t>175,772*1,8</t>
  </si>
  <si>
    <t>10</t>
  </si>
  <si>
    <t>181102302</t>
  </si>
  <si>
    <t>Úprava pláně v zářezech se zhutněním</t>
  </si>
  <si>
    <t>-489585498</t>
  </si>
  <si>
    <t>813,3*1,15 'Přepočtené koeficientem množství</t>
  </si>
  <si>
    <t>11</t>
  </si>
  <si>
    <t>181111112</t>
  </si>
  <si>
    <t>Plošná úprava terénu do 500 m2 zemina tř 1 až 4 nerovnosti do 100 mm ve svahu do 1:2</t>
  </si>
  <si>
    <t>954530085</t>
  </si>
  <si>
    <t>12</t>
  </si>
  <si>
    <t>181411122</t>
  </si>
  <si>
    <t>Založení lučního trávníku výsevem plochy do 1000 m2 ve svahu do 1:2</t>
  </si>
  <si>
    <t>399782248</t>
  </si>
  <si>
    <t>13</t>
  </si>
  <si>
    <t>M</t>
  </si>
  <si>
    <t>00572100</t>
  </si>
  <si>
    <t>osivo jetelotráva intenzivní víceletá</t>
  </si>
  <si>
    <t>kg</t>
  </si>
  <si>
    <t>109602191</t>
  </si>
  <si>
    <t>693,2*0,015 'Přepočtené koeficientem množství</t>
  </si>
  <si>
    <t>14</t>
  </si>
  <si>
    <t>182201101</t>
  </si>
  <si>
    <t>Svahování násypů</t>
  </si>
  <si>
    <t>-1971991703</t>
  </si>
  <si>
    <t>"dle výpočtu z profilů"693,20</t>
  </si>
  <si>
    <t>182301132</t>
  </si>
  <si>
    <t>Rozprostření ornice pl přes 500 m2 ve svahu přes 1:5 tl vrstvy do 150 mm</t>
  </si>
  <si>
    <t>-1038252235</t>
  </si>
  <si>
    <t>16</t>
  </si>
  <si>
    <t>x01</t>
  </si>
  <si>
    <t>Dodávka a dovoz vhodného materiálu do násypu ze soudržné zeminy</t>
  </si>
  <si>
    <t>-1993041230</t>
  </si>
  <si>
    <t>Zakládání</t>
  </si>
  <si>
    <t>17</t>
  </si>
  <si>
    <t>212752213</t>
  </si>
  <si>
    <t>Trativod z drenážních trubek plastových flexibilních D 160 mm včetně lože, obsyp ŠP a materiálu</t>
  </si>
  <si>
    <t>m</t>
  </si>
  <si>
    <t>-249433057</t>
  </si>
  <si>
    <t>31,1*1,05 'Přepočtené koeficientem množství</t>
  </si>
  <si>
    <t>18</t>
  </si>
  <si>
    <t>271532211</t>
  </si>
  <si>
    <t>Podsyp pod základové konstrukce se zhutněním z hrubého kameniva frakce 32 až 125 mm spodní sanační vrstva v podkladu</t>
  </si>
  <si>
    <t>-1788626388</t>
  </si>
  <si>
    <t>"dle výpočtu z profilů ve staničení 0,092 - KÚ"354*1,3</t>
  </si>
  <si>
    <t>19</t>
  </si>
  <si>
    <t>271572211</t>
  </si>
  <si>
    <t>Podsyp pod základové konstrukce se zhutněním z netříděného štěrkopísku, roznášecí polštář, vrstva zabalená do geotextilie</t>
  </si>
  <si>
    <t>-1682372477</t>
  </si>
  <si>
    <t>vrstva zabalena do geotextilie 300 g/m2 s přesahy,</t>
  </si>
  <si>
    <t>"dle výpočtu z profilů ve staničení 0,092 - KÚ"106</t>
  </si>
  <si>
    <t>Komunikace pozemní</t>
  </si>
  <si>
    <t>20</t>
  </si>
  <si>
    <t>564851111</t>
  </si>
  <si>
    <t>Podklad ze štěrkodrtě ŠD tl 150 mm</t>
  </si>
  <si>
    <t>1935275707</t>
  </si>
  <si>
    <t>464,4*1,1 'Přepočtené koeficientem množství</t>
  </si>
  <si>
    <t>564861111</t>
  </si>
  <si>
    <t>Podklad ze štěrkodrtě ŠD tl 200 mm</t>
  </si>
  <si>
    <t>-1580436863</t>
  </si>
  <si>
    <t>"příjezdová komunikace"901,10</t>
  </si>
  <si>
    <t>901,1*1,15 'Přepočtené koeficientem množství</t>
  </si>
  <si>
    <t>22</t>
  </si>
  <si>
    <t>564871116</t>
  </si>
  <si>
    <t>Podklad ze štěrkodrtě ŠD fr 0/100 nebo betonového rycyklátu tl. 350 mm, sanace vč. separační geotextilie</t>
  </si>
  <si>
    <t>94639794</t>
  </si>
  <si>
    <t>436,7*1,15 'Přepočtené koeficientem množství</t>
  </si>
  <si>
    <t>23</t>
  </si>
  <si>
    <t>565151111</t>
  </si>
  <si>
    <t>Vyrovnání povrchu dosavadních podkladů obalovaným kamenivem ACP (OK) tl 70 mm</t>
  </si>
  <si>
    <t>-1699022323</t>
  </si>
  <si>
    <t>24</t>
  </si>
  <si>
    <t>567122114</t>
  </si>
  <si>
    <t>Podklad ze směsi stmelené cementem SC C 8/10 (KSC I) tl 150 mm</t>
  </si>
  <si>
    <t>-853078723</t>
  </si>
  <si>
    <t>"roznášecí vrstva dle výpočtu z profilů 0,092 - KÚ"464,4</t>
  </si>
  <si>
    <t>"ve staničení 0,000 - 0,092 km"436,7*1,1</t>
  </si>
  <si>
    <t>25</t>
  </si>
  <si>
    <t>569851111</t>
  </si>
  <si>
    <t>Zpevnění krajnic štěrkodrtí tl 150 mm</t>
  </si>
  <si>
    <t>361641050</t>
  </si>
  <si>
    <t>"levostranně"214,3*0,25</t>
  </si>
  <si>
    <t>"pravostranně"190,1*0,25</t>
  </si>
  <si>
    <t>26</t>
  </si>
  <si>
    <t>573111112</t>
  </si>
  <si>
    <t>Postřik živičný infiltrační s posypem z asfaltu množství 1 kg/m2</t>
  </si>
  <si>
    <t>1976619221</t>
  </si>
  <si>
    <t>"ve staničení 0,000-0,092km"436,7</t>
  </si>
  <si>
    <t>27</t>
  </si>
  <si>
    <t>573191111</t>
  </si>
  <si>
    <t>Postřik infiltrační kationaktivní emulzí v množství 1 kg/m2, provést až po konsolidaci násypu cca po roce</t>
  </si>
  <si>
    <t>697720054</t>
  </si>
  <si>
    <t>28</t>
  </si>
  <si>
    <t>573211111</t>
  </si>
  <si>
    <t>Postřik živičný spojovací z asfaltu v množství 0,60 kg/m2</t>
  </si>
  <si>
    <t>-501024240</t>
  </si>
  <si>
    <t>29</t>
  </si>
  <si>
    <t>573411102</t>
  </si>
  <si>
    <t>Jednoduchý nátěr z asfaltu v množství 1 kg/m2 s posypem</t>
  </si>
  <si>
    <t>-1193668529</t>
  </si>
  <si>
    <t>30</t>
  </si>
  <si>
    <t>573411104</t>
  </si>
  <si>
    <t>Jednoduchý nátěr z asfaltu v množství 1,5 kg/m2 s posypem</t>
  </si>
  <si>
    <t>-1727168664</t>
  </si>
  <si>
    <t>31</t>
  </si>
  <si>
    <t>574381112</t>
  </si>
  <si>
    <t>Penetrační makadam hrubý PMH tl 100 mm</t>
  </si>
  <si>
    <t>1912821635</t>
  </si>
  <si>
    <t>32</t>
  </si>
  <si>
    <t>577144121</t>
  </si>
  <si>
    <t xml:space="preserve">Asfaltový beton vrstva obrusná ACO 11S, ACO16  tř. I tl 50 mm š přes 3 m z nemodifikovaného asfaltu</t>
  </si>
  <si>
    <t>435986731</t>
  </si>
  <si>
    <t>"příjezd. k přístavišti provést až po konsolidaci násypu po roce"464,4</t>
  </si>
  <si>
    <t>33</t>
  </si>
  <si>
    <t>x02</t>
  </si>
  <si>
    <t>Zřízení těsnění hráze vč. dodávky geobuněk a separační geotextilie, ve dvou vrstvách</t>
  </si>
  <si>
    <t>1657993517</t>
  </si>
  <si>
    <t>15*(0,5+4+0,5)*2</t>
  </si>
  <si>
    <t>Ostatní konstrukce a práce, bourání</t>
  </si>
  <si>
    <t>34</t>
  </si>
  <si>
    <t>914111121</t>
  </si>
  <si>
    <t>Montáž svislé dopravní značky do velikosti 2 m2 objímkami na sloupek nebo konzolu</t>
  </si>
  <si>
    <t>kus</t>
  </si>
  <si>
    <t>1332015947</t>
  </si>
  <si>
    <t>35</t>
  </si>
  <si>
    <t>404440000</t>
  </si>
  <si>
    <t>značky dopravní svislá vč. sloupku a patky</t>
  </si>
  <si>
    <t>-742893720</t>
  </si>
  <si>
    <t>36</t>
  </si>
  <si>
    <t>919726122</t>
  </si>
  <si>
    <t>Geotextilie pro ochranu, separaci a filtraci netkaná měrná hmotnost do 300 g/m2</t>
  </si>
  <si>
    <t>-98598025</t>
  </si>
  <si>
    <t>"dle výpočtu z profilů ve staničení 0,092 - KÚ"2275*1,2</t>
  </si>
  <si>
    <t>37</t>
  </si>
  <si>
    <t>919735113</t>
  </si>
  <si>
    <t>Řezání stávajícího živičného krytu hl do 150 mm</t>
  </si>
  <si>
    <t>-1450302974</t>
  </si>
  <si>
    <t>9,65+3</t>
  </si>
  <si>
    <t>38</t>
  </si>
  <si>
    <t>x03</t>
  </si>
  <si>
    <t>Přeložení sloupu VO, demontáž a opětovná montáž s prodl. vedení</t>
  </si>
  <si>
    <t>kpl</t>
  </si>
  <si>
    <t>-217817421</t>
  </si>
  <si>
    <t>39</t>
  </si>
  <si>
    <t>x04</t>
  </si>
  <si>
    <t>Dodávka a montáž závory se zámkem, zábrana vjezdu na ochranou hráz</t>
  </si>
  <si>
    <t>-2122554941</t>
  </si>
  <si>
    <t>997</t>
  </si>
  <si>
    <t>Přesun sutě</t>
  </si>
  <si>
    <t>40</t>
  </si>
  <si>
    <t>997221571</t>
  </si>
  <si>
    <t>Vodorovná doprava vybouraných hmot do 1 km</t>
  </si>
  <si>
    <t>121905558</t>
  </si>
  <si>
    <t>41</t>
  </si>
  <si>
    <t>997221579</t>
  </si>
  <si>
    <t>Příplatek ZKD 1 km u vodorovné dopravy vybouraných hmot</t>
  </si>
  <si>
    <t>1150616284</t>
  </si>
  <si>
    <t>144,42*4 'Přepočtené koeficientem množství</t>
  </si>
  <si>
    <t>42</t>
  </si>
  <si>
    <t>997221845</t>
  </si>
  <si>
    <t>Poplatek za uložení na skládce (skládkovné) odpadu asfaltového bez dehtu kód odpadu 170 302</t>
  </si>
  <si>
    <t>-228092900</t>
  </si>
  <si>
    <t>998</t>
  </si>
  <si>
    <t>Přesun hmot</t>
  </si>
  <si>
    <t>43</t>
  </si>
  <si>
    <t>998225111</t>
  </si>
  <si>
    <t>Přesun hmot pro pozemní komunikace s krytem z kamene, monolitickým betonovým nebo živičným</t>
  </si>
  <si>
    <t>-1837180899</t>
  </si>
  <si>
    <t>3 - 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</si>
  <si>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</si>
  <si>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</si>
  <si>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</si>
  <si>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</si>
  <si>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VRN7 - Provozní vlivy</t>
  </si>
  <si>
    <t>VRN</t>
  </si>
  <si>
    <t>Vedlejší rozpočtové náklady</t>
  </si>
  <si>
    <t>VRN1</t>
  </si>
  <si>
    <t>Průzkumné, geodetické a projektové práce</t>
  </si>
  <si>
    <t>012002000</t>
  </si>
  <si>
    <t>Geodetické zaměření dokončeného díla</t>
  </si>
  <si>
    <t>1024</t>
  </si>
  <si>
    <t>735118134</t>
  </si>
  <si>
    <t>013002000</t>
  </si>
  <si>
    <t>Vytyčení stavby</t>
  </si>
  <si>
    <t>1129385621</t>
  </si>
  <si>
    <t>VRN3</t>
  </si>
  <si>
    <t>Zařízení staveniště</t>
  </si>
  <si>
    <t>030001000</t>
  </si>
  <si>
    <t>Zařízení staveniště - zřízení + provoz + dostranění (oplcení, zábrana, skladovací plochy a objekty, mobilní buňky, apod.)</t>
  </si>
  <si>
    <t>1653179581</t>
  </si>
  <si>
    <t>VRN4</t>
  </si>
  <si>
    <t>Inženýrská činnost</t>
  </si>
  <si>
    <t>040001000</t>
  </si>
  <si>
    <t>Vytyčení stávajících inženýrských sítí</t>
  </si>
  <si>
    <t>1898676777</t>
  </si>
  <si>
    <t>043002000</t>
  </si>
  <si>
    <t>Kontrolní zkoušky (zkoušky betonových a asfaltových směsí, statická zatěžovací zkouška podloží - 2x atd.)</t>
  </si>
  <si>
    <t>-887010143</t>
  </si>
  <si>
    <t>044002000</t>
  </si>
  <si>
    <t>Revize</t>
  </si>
  <si>
    <t>-1871889717</t>
  </si>
  <si>
    <t>045002000</t>
  </si>
  <si>
    <t>Dokumentace skutečného provedení stavby</t>
  </si>
  <si>
    <t>1415517542</t>
  </si>
  <si>
    <t>VRN7</t>
  </si>
  <si>
    <t>Provozní vlivy</t>
  </si>
  <si>
    <t>072002000</t>
  </si>
  <si>
    <t>Dočasná dopravní opatření</t>
  </si>
  <si>
    <t>-1940893060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</si>
</sst>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22" xfId="0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27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29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29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27</v>
      </c>
      <c r="AL14" s="22"/>
      <c r="AM14" s="22"/>
      <c r="AN14" s="34" t="s">
        <v>29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27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32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27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32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36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37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38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39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40</v>
      </c>
      <c r="E29" s="47"/>
      <c r="F29" s="32" t="s">
        <v>41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42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43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44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45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46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47</v>
      </c>
      <c r="U35" s="54"/>
      <c r="V35" s="54"/>
      <c r="W35" s="54"/>
      <c r="X35" s="56" t="s">
        <v>48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49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50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51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52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51</v>
      </c>
      <c r="AI60" s="42"/>
      <c r="AJ60" s="42"/>
      <c r="AK60" s="42"/>
      <c r="AL60" s="42"/>
      <c r="AM60" s="64" t="s">
        <v>52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53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54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51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52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51</v>
      </c>
      <c r="AI75" s="42"/>
      <c r="AJ75" s="42"/>
      <c r="AK75" s="42"/>
      <c r="AL75" s="42"/>
      <c r="AM75" s="64" t="s">
        <v>52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55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2019/07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HODONÍN - příjezdová komunikace k přístavišti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>Hodonín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25. 7. 2019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Obce pro Baťův kanal - dobrovolný svazek obcí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30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56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28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33</v>
      </c>
      <c r="AJ90" s="40"/>
      <c r="AK90" s="40"/>
      <c r="AL90" s="40"/>
      <c r="AM90" s="80" t="str">
        <f>IF(E20="","",E20)</f>
        <v>Projekce DS s.r.o.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57</v>
      </c>
      <c r="D92" s="94"/>
      <c r="E92" s="94"/>
      <c r="F92" s="94"/>
      <c r="G92" s="94"/>
      <c r="H92" s="95"/>
      <c r="I92" s="96" t="s">
        <v>58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59</v>
      </c>
      <c r="AH92" s="94"/>
      <c r="AI92" s="94"/>
      <c r="AJ92" s="94"/>
      <c r="AK92" s="94"/>
      <c r="AL92" s="94"/>
      <c r="AM92" s="94"/>
      <c r="AN92" s="96" t="s">
        <v>60</v>
      </c>
      <c r="AO92" s="94"/>
      <c r="AP92" s="98"/>
      <c r="AQ92" s="99" t="s">
        <v>61</v>
      </c>
      <c r="AR92" s="44"/>
      <c r="AS92" s="100" t="s">
        <v>62</v>
      </c>
      <c r="AT92" s="101" t="s">
        <v>63</v>
      </c>
      <c r="AU92" s="101" t="s">
        <v>64</v>
      </c>
      <c r="AV92" s="101" t="s">
        <v>65</v>
      </c>
      <c r="AW92" s="101" t="s">
        <v>66</v>
      </c>
      <c r="AX92" s="101" t="s">
        <v>67</v>
      </c>
      <c r="AY92" s="101" t="s">
        <v>68</v>
      </c>
      <c r="AZ92" s="101" t="s">
        <v>69</v>
      </c>
      <c r="BA92" s="101" t="s">
        <v>70</v>
      </c>
      <c r="BB92" s="101" t="s">
        <v>71</v>
      </c>
      <c r="BC92" s="101" t="s">
        <v>72</v>
      </c>
      <c r="BD92" s="102" t="s">
        <v>73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74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ROUND(SUM(AG95:AG96),2)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ROUND(SUM(AS95:AS96),2)</f>
        <v>0</v>
      </c>
      <c r="AT94" s="114">
        <f>ROUND(SUM(AV94:AW94),2)</f>
        <v>0</v>
      </c>
      <c r="AU94" s="115">
        <f>ROUND(SUM(AU95:AU96),5)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ROUND(SUM(AZ95:AZ96),2)</f>
        <v>0</v>
      </c>
      <c r="BA94" s="114">
        <f>ROUND(SUM(BA95:BA96),2)</f>
        <v>0</v>
      </c>
      <c r="BB94" s="114">
        <f>ROUND(SUM(BB95:BB96),2)</f>
        <v>0</v>
      </c>
      <c r="BC94" s="114">
        <f>ROUND(SUM(BC95:BC96),2)</f>
        <v>0</v>
      </c>
      <c r="BD94" s="116">
        <f>ROUND(SUM(BD95:BD96),2)</f>
        <v>0</v>
      </c>
      <c r="BE94" s="6"/>
      <c r="BS94" s="117" t="s">
        <v>75</v>
      </c>
      <c r="BT94" s="117" t="s">
        <v>76</v>
      </c>
      <c r="BU94" s="118" t="s">
        <v>77</v>
      </c>
      <c r="BV94" s="117" t="s">
        <v>78</v>
      </c>
      <c r="BW94" s="117" t="s">
        <v>5</v>
      </c>
      <c r="BX94" s="117" t="s">
        <v>79</v>
      </c>
      <c r="CL94" s="117" t="s">
        <v>1</v>
      </c>
    </row>
    <row r="95" s="7" customFormat="1" ht="16.5" customHeight="1">
      <c r="A95" s="119" t="s">
        <v>80</v>
      </c>
      <c r="B95" s="120"/>
      <c r="C95" s="121"/>
      <c r="D95" s="122" t="s">
        <v>81</v>
      </c>
      <c r="E95" s="122"/>
      <c r="F95" s="122"/>
      <c r="G95" s="122"/>
      <c r="H95" s="122"/>
      <c r="I95" s="123"/>
      <c r="J95" s="122" t="s">
        <v>82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'SO.01 - příjezdová komuni...'!J30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83</v>
      </c>
      <c r="AR95" s="126"/>
      <c r="AS95" s="127">
        <v>0</v>
      </c>
      <c r="AT95" s="128">
        <f>ROUND(SUM(AV95:AW95),2)</f>
        <v>0</v>
      </c>
      <c r="AU95" s="129">
        <f>'SO.01 - příjezdová komuni...'!P123</f>
        <v>0</v>
      </c>
      <c r="AV95" s="128">
        <f>'SO.01 - příjezdová komuni...'!J33</f>
        <v>0</v>
      </c>
      <c r="AW95" s="128">
        <f>'SO.01 - příjezdová komuni...'!J34</f>
        <v>0</v>
      </c>
      <c r="AX95" s="128">
        <f>'SO.01 - příjezdová komuni...'!J35</f>
        <v>0</v>
      </c>
      <c r="AY95" s="128">
        <f>'SO.01 - příjezdová komuni...'!J36</f>
        <v>0</v>
      </c>
      <c r="AZ95" s="128">
        <f>'SO.01 - příjezdová komuni...'!F33</f>
        <v>0</v>
      </c>
      <c r="BA95" s="128">
        <f>'SO.01 - příjezdová komuni...'!F34</f>
        <v>0</v>
      </c>
      <c r="BB95" s="128">
        <f>'SO.01 - příjezdová komuni...'!F35</f>
        <v>0</v>
      </c>
      <c r="BC95" s="128">
        <f>'SO.01 - příjezdová komuni...'!F36</f>
        <v>0</v>
      </c>
      <c r="BD95" s="130">
        <f>'SO.01 - příjezdová komuni...'!F37</f>
        <v>0</v>
      </c>
      <c r="BE95" s="7"/>
      <c r="BT95" s="131" t="s">
        <v>84</v>
      </c>
      <c r="BV95" s="131" t="s">
        <v>78</v>
      </c>
      <c r="BW95" s="131" t="s">
        <v>85</v>
      </c>
      <c r="BX95" s="131" t="s">
        <v>5</v>
      </c>
      <c r="CL95" s="131" t="s">
        <v>1</v>
      </c>
      <c r="CM95" s="131" t="s">
        <v>86</v>
      </c>
    </row>
    <row r="96" s="7" customFormat="1" ht="16.5" customHeight="1">
      <c r="A96" s="119" t="s">
        <v>80</v>
      </c>
      <c r="B96" s="120"/>
      <c r="C96" s="121"/>
      <c r="D96" s="122" t="s">
        <v>87</v>
      </c>
      <c r="E96" s="122"/>
      <c r="F96" s="122"/>
      <c r="G96" s="122"/>
      <c r="H96" s="122"/>
      <c r="I96" s="123"/>
      <c r="J96" s="122" t="s">
        <v>88</v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4">
        <f>'3 - vedlejší rozpočtové n...'!J30</f>
        <v>0</v>
      </c>
      <c r="AH96" s="123"/>
      <c r="AI96" s="123"/>
      <c r="AJ96" s="123"/>
      <c r="AK96" s="123"/>
      <c r="AL96" s="123"/>
      <c r="AM96" s="123"/>
      <c r="AN96" s="124">
        <f>SUM(AG96,AT96)</f>
        <v>0</v>
      </c>
      <c r="AO96" s="123"/>
      <c r="AP96" s="123"/>
      <c r="AQ96" s="125" t="s">
        <v>83</v>
      </c>
      <c r="AR96" s="126"/>
      <c r="AS96" s="132">
        <v>0</v>
      </c>
      <c r="AT96" s="133">
        <f>ROUND(SUM(AV96:AW96),2)</f>
        <v>0</v>
      </c>
      <c r="AU96" s="134">
        <f>'3 - vedlejší rozpočtové n...'!P121</f>
        <v>0</v>
      </c>
      <c r="AV96" s="133">
        <f>'3 - vedlejší rozpočtové n...'!J33</f>
        <v>0</v>
      </c>
      <c r="AW96" s="133">
        <f>'3 - vedlejší rozpočtové n...'!J34</f>
        <v>0</v>
      </c>
      <c r="AX96" s="133">
        <f>'3 - vedlejší rozpočtové n...'!J35</f>
        <v>0</v>
      </c>
      <c r="AY96" s="133">
        <f>'3 - vedlejší rozpočtové n...'!J36</f>
        <v>0</v>
      </c>
      <c r="AZ96" s="133">
        <f>'3 - vedlejší rozpočtové n...'!F33</f>
        <v>0</v>
      </c>
      <c r="BA96" s="133">
        <f>'3 - vedlejší rozpočtové n...'!F34</f>
        <v>0</v>
      </c>
      <c r="BB96" s="133">
        <f>'3 - vedlejší rozpočtové n...'!F35</f>
        <v>0</v>
      </c>
      <c r="BC96" s="133">
        <f>'3 - vedlejší rozpočtové n...'!F36</f>
        <v>0</v>
      </c>
      <c r="BD96" s="135">
        <f>'3 - vedlejší rozpočtové n...'!F37</f>
        <v>0</v>
      </c>
      <c r="BE96" s="7"/>
      <c r="BT96" s="131" t="s">
        <v>84</v>
      </c>
      <c r="BV96" s="131" t="s">
        <v>78</v>
      </c>
      <c r="BW96" s="131" t="s">
        <v>89</v>
      </c>
      <c r="BX96" s="131" t="s">
        <v>5</v>
      </c>
      <c r="CL96" s="131" t="s">
        <v>1</v>
      </c>
      <c r="CM96" s="131" t="s">
        <v>86</v>
      </c>
    </row>
    <row r="97" s="2" customFormat="1" ht="30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  <row r="98" s="2" customFormat="1" ht="6.96" customHeight="1">
      <c r="A98" s="38"/>
      <c r="B98" s="66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44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</row>
  </sheetData>
  <sheetProtection sheet="1" formatColumns="0" formatRows="0" objects="1" scenarios="1" spinCount="100000" saltValue="FhP4yWyAQXLXW2OvOCkXV9StuRw29mKSveKFLVVvs6+mmV47hwJ5341P+/PVfK/svEMefHhpcjGxWFs2vmJ/CA==" hashValue="Vys0Gk3b3JsNhd0pR0ROcIQNRAoEnSzAGZQL8ORpl8R4q5NxIXd5kOOP5P6HVf0CKVU3YfaqFGWiDjuujrIdIw==" algorithmName="SHA-512" password="CC35"/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</mergeCells>
  <hyperlinks>
    <hyperlink ref="A95" location="'SO.01 - příjezdová komuni...'!C2" display="/"/>
    <hyperlink ref="A96" location="'3 - vedlejší rozpočtové 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85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90</v>
      </c>
      <c r="I4" s="136"/>
      <c r="L4" s="20"/>
      <c r="M4" s="141" t="s">
        <v>10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16</v>
      </c>
      <c r="I6" s="136"/>
      <c r="L6" s="20"/>
    </row>
    <row r="7" s="1" customFormat="1" ht="16.5" customHeight="1">
      <c r="B7" s="20"/>
      <c r="E7" s="143" t="str">
        <f>'Rekapitulace stavby'!K6</f>
        <v>HODONÍN - příjezdová komunikace k přístavišti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91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92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18</v>
      </c>
      <c r="E11" s="38"/>
      <c r="F11" s="146" t="s">
        <v>1</v>
      </c>
      <c r="G11" s="38"/>
      <c r="H11" s="38"/>
      <c r="I11" s="147" t="s">
        <v>19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20</v>
      </c>
      <c r="E12" s="38"/>
      <c r="F12" s="146" t="s">
        <v>21</v>
      </c>
      <c r="G12" s="38"/>
      <c r="H12" s="38"/>
      <c r="I12" s="147" t="s">
        <v>22</v>
      </c>
      <c r="J12" s="148" t="str">
        <f>'Rekapitulace stavby'!AN8</f>
        <v>25. 7. 2019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24</v>
      </c>
      <c r="E14" s="38"/>
      <c r="F14" s="38"/>
      <c r="G14" s="38"/>
      <c r="H14" s="38"/>
      <c r="I14" s="147" t="s">
        <v>25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26</v>
      </c>
      <c r="F15" s="38"/>
      <c r="G15" s="38"/>
      <c r="H15" s="38"/>
      <c r="I15" s="147" t="s">
        <v>27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28</v>
      </c>
      <c r="E17" s="38"/>
      <c r="F17" s="38"/>
      <c r="G17" s="38"/>
      <c r="H17" s="38"/>
      <c r="I17" s="147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27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30</v>
      </c>
      <c r="E20" s="38"/>
      <c r="F20" s="38"/>
      <c r="G20" s="38"/>
      <c r="H20" s="38"/>
      <c r="I20" s="147" t="s">
        <v>25</v>
      </c>
      <c r="J20" s="146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tr">
        <f>IF('Rekapitulace stavby'!E17="","",'Rekapitulace stavby'!E17)</f>
        <v xml:space="preserve"> </v>
      </c>
      <c r="F21" s="38"/>
      <c r="G21" s="38"/>
      <c r="H21" s="38"/>
      <c r="I21" s="147" t="s">
        <v>27</v>
      </c>
      <c r="J21" s="146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33</v>
      </c>
      <c r="E23" s="38"/>
      <c r="F23" s="38"/>
      <c r="G23" s="38"/>
      <c r="H23" s="38"/>
      <c r="I23" s="147" t="s">
        <v>25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34</v>
      </c>
      <c r="F24" s="38"/>
      <c r="G24" s="38"/>
      <c r="H24" s="38"/>
      <c r="I24" s="147" t="s">
        <v>27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ROUND(J123,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ROUND((SUM(BE123:BE212)),  2)</f>
        <v>0</v>
      </c>
      <c r="G33" s="38"/>
      <c r="H33" s="38"/>
      <c r="I33" s="162">
        <v>0.20999999999999999</v>
      </c>
      <c r="J33" s="161">
        <f>ROUND(((SUM(BE123:BE212))*I33),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ROUND((SUM(BF123:BF212)),  2)</f>
        <v>0</v>
      </c>
      <c r="G34" s="38"/>
      <c r="H34" s="38"/>
      <c r="I34" s="162">
        <v>0.14999999999999999</v>
      </c>
      <c r="J34" s="161">
        <f>ROUND(((SUM(BF123:BF212))*I34),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ROUND((SUM(BG123:BG212)),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ROUND((SUM(BH123:BH212)),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ROUND((SUM(BI123:BI212)),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93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HODONÍN - příjezdová komunikace k přístavišti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91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SO.01 - příjezdová komunikace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>Hodonín</v>
      </c>
      <c r="G89" s="40"/>
      <c r="H89" s="40"/>
      <c r="I89" s="147" t="s">
        <v>22</v>
      </c>
      <c r="J89" s="79" t="str">
        <f>IF(J12="","",J12)</f>
        <v>25. 7. 2019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Obce pro Baťův kanal - dobrovolný svazek obcí</v>
      </c>
      <c r="G91" s="40"/>
      <c r="H91" s="40"/>
      <c r="I91" s="147" t="s">
        <v>30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40"/>
      <c r="E92" s="40"/>
      <c r="F92" s="27" t="str">
        <f>IF(E18="","",E18)</f>
        <v>Vyplň údaj</v>
      </c>
      <c r="G92" s="40"/>
      <c r="H92" s="40"/>
      <c r="I92" s="147" t="s">
        <v>33</v>
      </c>
      <c r="J92" s="36" t="str">
        <f>E24</f>
        <v>Projekce DS s.r.o.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94</v>
      </c>
      <c r="D94" s="189"/>
      <c r="E94" s="189"/>
      <c r="F94" s="189"/>
      <c r="G94" s="189"/>
      <c r="H94" s="189"/>
      <c r="I94" s="190"/>
      <c r="J94" s="191" t="s">
        <v>95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96</v>
      </c>
      <c r="D96" s="40"/>
      <c r="E96" s="40"/>
      <c r="F96" s="40"/>
      <c r="G96" s="40"/>
      <c r="H96" s="40"/>
      <c r="I96" s="144"/>
      <c r="J96" s="110">
        <f>J123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97</v>
      </c>
    </row>
    <row r="97" s="9" customFormat="1" ht="24.96" customHeight="1">
      <c r="A97" s="9"/>
      <c r="B97" s="193"/>
      <c r="C97" s="194"/>
      <c r="D97" s="195" t="s">
        <v>98</v>
      </c>
      <c r="E97" s="196"/>
      <c r="F97" s="196"/>
      <c r="G97" s="196"/>
      <c r="H97" s="196"/>
      <c r="I97" s="197"/>
      <c r="J97" s="198">
        <f>J124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200"/>
      <c r="C98" s="201"/>
      <c r="D98" s="202" t="s">
        <v>99</v>
      </c>
      <c r="E98" s="203"/>
      <c r="F98" s="203"/>
      <c r="G98" s="203"/>
      <c r="H98" s="203"/>
      <c r="I98" s="204"/>
      <c r="J98" s="205">
        <f>J125</f>
        <v>0</v>
      </c>
      <c r="K98" s="201"/>
      <c r="L98" s="20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200"/>
      <c r="C99" s="201"/>
      <c r="D99" s="202" t="s">
        <v>100</v>
      </c>
      <c r="E99" s="203"/>
      <c r="F99" s="203"/>
      <c r="G99" s="203"/>
      <c r="H99" s="203"/>
      <c r="I99" s="204"/>
      <c r="J99" s="205">
        <f>J159</f>
        <v>0</v>
      </c>
      <c r="K99" s="201"/>
      <c r="L99" s="20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200"/>
      <c r="C100" s="201"/>
      <c r="D100" s="202" t="s">
        <v>101</v>
      </c>
      <c r="E100" s="203"/>
      <c r="F100" s="203"/>
      <c r="G100" s="203"/>
      <c r="H100" s="203"/>
      <c r="I100" s="204"/>
      <c r="J100" s="205">
        <f>J167</f>
        <v>0</v>
      </c>
      <c r="K100" s="201"/>
      <c r="L100" s="20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200"/>
      <c r="C101" s="201"/>
      <c r="D101" s="202" t="s">
        <v>102</v>
      </c>
      <c r="E101" s="203"/>
      <c r="F101" s="203"/>
      <c r="G101" s="203"/>
      <c r="H101" s="203"/>
      <c r="I101" s="204"/>
      <c r="J101" s="205">
        <f>J197</f>
        <v>0</v>
      </c>
      <c r="K101" s="201"/>
      <c r="L101" s="20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200"/>
      <c r="C102" s="201"/>
      <c r="D102" s="202" t="s">
        <v>103</v>
      </c>
      <c r="E102" s="203"/>
      <c r="F102" s="203"/>
      <c r="G102" s="203"/>
      <c r="H102" s="203"/>
      <c r="I102" s="204"/>
      <c r="J102" s="205">
        <f>J206</f>
        <v>0</v>
      </c>
      <c r="K102" s="201"/>
      <c r="L102" s="20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200"/>
      <c r="C103" s="201"/>
      <c r="D103" s="202" t="s">
        <v>104</v>
      </c>
      <c r="E103" s="203"/>
      <c r="F103" s="203"/>
      <c r="G103" s="203"/>
      <c r="H103" s="203"/>
      <c r="I103" s="204"/>
      <c r="J103" s="205">
        <f>J211</f>
        <v>0</v>
      </c>
      <c r="K103" s="201"/>
      <c r="L103" s="20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8"/>
      <c r="B104" s="39"/>
      <c r="C104" s="40"/>
      <c r="D104" s="40"/>
      <c r="E104" s="40"/>
      <c r="F104" s="40"/>
      <c r="G104" s="40"/>
      <c r="H104" s="40"/>
      <c r="I104" s="144"/>
      <c r="J104" s="40"/>
      <c r="K104" s="40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6.96" customHeight="1">
      <c r="A105" s="38"/>
      <c r="B105" s="66"/>
      <c r="C105" s="67"/>
      <c r="D105" s="67"/>
      <c r="E105" s="67"/>
      <c r="F105" s="67"/>
      <c r="G105" s="67"/>
      <c r="H105" s="67"/>
      <c r="I105" s="183"/>
      <c r="J105" s="67"/>
      <c r="K105" s="67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9" s="2" customFormat="1" ht="6.96" customHeight="1">
      <c r="A109" s="38"/>
      <c r="B109" s="68"/>
      <c r="C109" s="69"/>
      <c r="D109" s="69"/>
      <c r="E109" s="69"/>
      <c r="F109" s="69"/>
      <c r="G109" s="69"/>
      <c r="H109" s="69"/>
      <c r="I109" s="186"/>
      <c r="J109" s="69"/>
      <c r="K109" s="69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24.96" customHeight="1">
      <c r="A110" s="38"/>
      <c r="B110" s="39"/>
      <c r="C110" s="23" t="s">
        <v>105</v>
      </c>
      <c r="D110" s="40"/>
      <c r="E110" s="40"/>
      <c r="F110" s="40"/>
      <c r="G110" s="40"/>
      <c r="H110" s="40"/>
      <c r="I110" s="144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40"/>
      <c r="D111" s="40"/>
      <c r="E111" s="40"/>
      <c r="F111" s="40"/>
      <c r="G111" s="40"/>
      <c r="H111" s="40"/>
      <c r="I111" s="144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</v>
      </c>
      <c r="D112" s="40"/>
      <c r="E112" s="40"/>
      <c r="F112" s="40"/>
      <c r="G112" s="40"/>
      <c r="H112" s="40"/>
      <c r="I112" s="144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40"/>
      <c r="D113" s="40"/>
      <c r="E113" s="187" t="str">
        <f>E7</f>
        <v>HODONÍN - příjezdová komunikace k přístavišti</v>
      </c>
      <c r="F113" s="32"/>
      <c r="G113" s="32"/>
      <c r="H113" s="32"/>
      <c r="I113" s="144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91</v>
      </c>
      <c r="D114" s="40"/>
      <c r="E114" s="40"/>
      <c r="F114" s="40"/>
      <c r="G114" s="40"/>
      <c r="H114" s="40"/>
      <c r="I114" s="144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6.5" customHeight="1">
      <c r="A115" s="38"/>
      <c r="B115" s="39"/>
      <c r="C115" s="40"/>
      <c r="D115" s="40"/>
      <c r="E115" s="76" t="str">
        <f>E9</f>
        <v>SO.01 - příjezdová komunikace</v>
      </c>
      <c r="F115" s="40"/>
      <c r="G115" s="40"/>
      <c r="H115" s="40"/>
      <c r="I115" s="144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40"/>
      <c r="D116" s="40"/>
      <c r="E116" s="40"/>
      <c r="F116" s="40"/>
      <c r="G116" s="40"/>
      <c r="H116" s="40"/>
      <c r="I116" s="144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20</v>
      </c>
      <c r="D117" s="40"/>
      <c r="E117" s="40"/>
      <c r="F117" s="27" t="str">
        <f>F12</f>
        <v>Hodonín</v>
      </c>
      <c r="G117" s="40"/>
      <c r="H117" s="40"/>
      <c r="I117" s="147" t="s">
        <v>22</v>
      </c>
      <c r="J117" s="79" t="str">
        <f>IF(J12="","",J12)</f>
        <v>25. 7. 2019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6.96" customHeight="1">
      <c r="A118" s="38"/>
      <c r="B118" s="39"/>
      <c r="C118" s="40"/>
      <c r="D118" s="40"/>
      <c r="E118" s="40"/>
      <c r="F118" s="40"/>
      <c r="G118" s="40"/>
      <c r="H118" s="40"/>
      <c r="I118" s="144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24</v>
      </c>
      <c r="D119" s="40"/>
      <c r="E119" s="40"/>
      <c r="F119" s="27" t="str">
        <f>E15</f>
        <v>Obce pro Baťův kanal - dobrovolný svazek obcí</v>
      </c>
      <c r="G119" s="40"/>
      <c r="H119" s="40"/>
      <c r="I119" s="147" t="s">
        <v>30</v>
      </c>
      <c r="J119" s="36" t="str">
        <f>E21</f>
        <v xml:space="preserve"> </v>
      </c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5.15" customHeight="1">
      <c r="A120" s="38"/>
      <c r="B120" s="39"/>
      <c r="C120" s="32" t="s">
        <v>28</v>
      </c>
      <c r="D120" s="40"/>
      <c r="E120" s="40"/>
      <c r="F120" s="27" t="str">
        <f>IF(E18="","",E18)</f>
        <v>Vyplň údaj</v>
      </c>
      <c r="G120" s="40"/>
      <c r="H120" s="40"/>
      <c r="I120" s="147" t="s">
        <v>33</v>
      </c>
      <c r="J120" s="36" t="str">
        <f>E24</f>
        <v>Projekce DS s.r.o.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0.32" customHeight="1">
      <c r="A121" s="38"/>
      <c r="B121" s="39"/>
      <c r="C121" s="40"/>
      <c r="D121" s="40"/>
      <c r="E121" s="40"/>
      <c r="F121" s="40"/>
      <c r="G121" s="40"/>
      <c r="H121" s="40"/>
      <c r="I121" s="144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11" customFormat="1" ht="29.28" customHeight="1">
      <c r="A122" s="207"/>
      <c r="B122" s="208"/>
      <c r="C122" s="209" t="s">
        <v>106</v>
      </c>
      <c r="D122" s="210" t="s">
        <v>61</v>
      </c>
      <c r="E122" s="210" t="s">
        <v>57</v>
      </c>
      <c r="F122" s="210" t="s">
        <v>58</v>
      </c>
      <c r="G122" s="210" t="s">
        <v>107</v>
      </c>
      <c r="H122" s="210" t="s">
        <v>108</v>
      </c>
      <c r="I122" s="211" t="s">
        <v>109</v>
      </c>
      <c r="J122" s="212" t="s">
        <v>95</v>
      </c>
      <c r="K122" s="213" t="s">
        <v>110</v>
      </c>
      <c r="L122" s="214"/>
      <c r="M122" s="100" t="s">
        <v>1</v>
      </c>
      <c r="N122" s="101" t="s">
        <v>40</v>
      </c>
      <c r="O122" s="101" t="s">
        <v>111</v>
      </c>
      <c r="P122" s="101" t="s">
        <v>112</v>
      </c>
      <c r="Q122" s="101" t="s">
        <v>113</v>
      </c>
      <c r="R122" s="101" t="s">
        <v>114</v>
      </c>
      <c r="S122" s="101" t="s">
        <v>115</v>
      </c>
      <c r="T122" s="102" t="s">
        <v>116</v>
      </c>
      <c r="U122" s="207"/>
      <c r="V122" s="207"/>
      <c r="W122" s="207"/>
      <c r="X122" s="207"/>
      <c r="Y122" s="207"/>
      <c r="Z122" s="207"/>
      <c r="AA122" s="207"/>
      <c r="AB122" s="207"/>
      <c r="AC122" s="207"/>
      <c r="AD122" s="207"/>
      <c r="AE122" s="207"/>
    </row>
    <row r="123" s="2" customFormat="1" ht="22.8" customHeight="1">
      <c r="A123" s="38"/>
      <c r="B123" s="39"/>
      <c r="C123" s="107" t="s">
        <v>117</v>
      </c>
      <c r="D123" s="40"/>
      <c r="E123" s="40"/>
      <c r="F123" s="40"/>
      <c r="G123" s="40"/>
      <c r="H123" s="40"/>
      <c r="I123" s="144"/>
      <c r="J123" s="215">
        <f>BK123</f>
        <v>0</v>
      </c>
      <c r="K123" s="40"/>
      <c r="L123" s="44"/>
      <c r="M123" s="103"/>
      <c r="N123" s="216"/>
      <c r="O123" s="104"/>
      <c r="P123" s="217">
        <f>P124</f>
        <v>0</v>
      </c>
      <c r="Q123" s="104"/>
      <c r="R123" s="217">
        <f>R124</f>
        <v>2739.5243883000003</v>
      </c>
      <c r="S123" s="104"/>
      <c r="T123" s="218">
        <f>T124</f>
        <v>144.41999999999999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75</v>
      </c>
      <c r="AU123" s="17" t="s">
        <v>97</v>
      </c>
      <c r="BK123" s="219">
        <f>BK124</f>
        <v>0</v>
      </c>
    </row>
    <row r="124" s="12" customFormat="1" ht="25.92" customHeight="1">
      <c r="A124" s="12"/>
      <c r="B124" s="220"/>
      <c r="C124" s="221"/>
      <c r="D124" s="222" t="s">
        <v>75</v>
      </c>
      <c r="E124" s="223" t="s">
        <v>118</v>
      </c>
      <c r="F124" s="223" t="s">
        <v>119</v>
      </c>
      <c r="G124" s="221"/>
      <c r="H124" s="221"/>
      <c r="I124" s="224"/>
      <c r="J124" s="225">
        <f>BK124</f>
        <v>0</v>
      </c>
      <c r="K124" s="221"/>
      <c r="L124" s="226"/>
      <c r="M124" s="227"/>
      <c r="N124" s="228"/>
      <c r="O124" s="228"/>
      <c r="P124" s="229">
        <f>P125+P159+P167+P197+P206+P211</f>
        <v>0</v>
      </c>
      <c r="Q124" s="228"/>
      <c r="R124" s="229">
        <f>R125+R159+R167+R197+R206+R211</f>
        <v>2739.5243883000003</v>
      </c>
      <c r="S124" s="228"/>
      <c r="T124" s="230">
        <f>T125+T159+T167+T197+T206+T211</f>
        <v>144.41999999999999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31" t="s">
        <v>84</v>
      </c>
      <c r="AT124" s="232" t="s">
        <v>75</v>
      </c>
      <c r="AU124" s="232" t="s">
        <v>76</v>
      </c>
      <c r="AY124" s="231" t="s">
        <v>120</v>
      </c>
      <c r="BK124" s="233">
        <f>BK125+BK159+BK167+BK197+BK206+BK211</f>
        <v>0</v>
      </c>
    </row>
    <row r="125" s="12" customFormat="1" ht="22.8" customHeight="1">
      <c r="A125" s="12"/>
      <c r="B125" s="220"/>
      <c r="C125" s="221"/>
      <c r="D125" s="222" t="s">
        <v>75</v>
      </c>
      <c r="E125" s="234" t="s">
        <v>84</v>
      </c>
      <c r="F125" s="234" t="s">
        <v>121</v>
      </c>
      <c r="G125" s="221"/>
      <c r="H125" s="221"/>
      <c r="I125" s="224"/>
      <c r="J125" s="235">
        <f>BK125</f>
        <v>0</v>
      </c>
      <c r="K125" s="221"/>
      <c r="L125" s="226"/>
      <c r="M125" s="227"/>
      <c r="N125" s="228"/>
      <c r="O125" s="228"/>
      <c r="P125" s="229">
        <f>SUM(P126:P158)</f>
        <v>0</v>
      </c>
      <c r="Q125" s="228"/>
      <c r="R125" s="229">
        <f>SUM(R126:R158)</f>
        <v>0.010397999999999999</v>
      </c>
      <c r="S125" s="228"/>
      <c r="T125" s="230">
        <f>SUM(T126:T158)</f>
        <v>144.41999999999999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31" t="s">
        <v>84</v>
      </c>
      <c r="AT125" s="232" t="s">
        <v>75</v>
      </c>
      <c r="AU125" s="232" t="s">
        <v>84</v>
      </c>
      <c r="AY125" s="231" t="s">
        <v>120</v>
      </c>
      <c r="BK125" s="233">
        <f>SUM(BK126:BK158)</f>
        <v>0</v>
      </c>
    </row>
    <row r="126" s="2" customFormat="1" ht="24" customHeight="1">
      <c r="A126" s="38"/>
      <c r="B126" s="39"/>
      <c r="C126" s="236" t="s">
        <v>84</v>
      </c>
      <c r="D126" s="236" t="s">
        <v>122</v>
      </c>
      <c r="E126" s="237" t="s">
        <v>123</v>
      </c>
      <c r="F126" s="238" t="s">
        <v>124</v>
      </c>
      <c r="G126" s="239" t="s">
        <v>125</v>
      </c>
      <c r="H126" s="240">
        <v>498</v>
      </c>
      <c r="I126" s="241"/>
      <c r="J126" s="242">
        <f>ROUND(I126*H126,2)</f>
        <v>0</v>
      </c>
      <c r="K126" s="243"/>
      <c r="L126" s="44"/>
      <c r="M126" s="244" t="s">
        <v>1</v>
      </c>
      <c r="N126" s="245" t="s">
        <v>41</v>
      </c>
      <c r="O126" s="91"/>
      <c r="P126" s="246">
        <f>O126*H126</f>
        <v>0</v>
      </c>
      <c r="Q126" s="246">
        <v>0</v>
      </c>
      <c r="R126" s="246">
        <f>Q126*H126</f>
        <v>0</v>
      </c>
      <c r="S126" s="246">
        <v>0.28999999999999998</v>
      </c>
      <c r="T126" s="247">
        <f>S126*H126</f>
        <v>144.41999999999999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48" t="s">
        <v>126</v>
      </c>
      <c r="AT126" s="248" t="s">
        <v>122</v>
      </c>
      <c r="AU126" s="248" t="s">
        <v>86</v>
      </c>
      <c r="AY126" s="17" t="s">
        <v>120</v>
      </c>
      <c r="BE126" s="249">
        <f>IF(N126="základní",J126,0)</f>
        <v>0</v>
      </c>
      <c r="BF126" s="249">
        <f>IF(N126="snížená",J126,0)</f>
        <v>0</v>
      </c>
      <c r="BG126" s="249">
        <f>IF(N126="zákl. přenesená",J126,0)</f>
        <v>0</v>
      </c>
      <c r="BH126" s="249">
        <f>IF(N126="sníž. přenesená",J126,0)</f>
        <v>0</v>
      </c>
      <c r="BI126" s="249">
        <f>IF(N126="nulová",J126,0)</f>
        <v>0</v>
      </c>
      <c r="BJ126" s="17" t="s">
        <v>84</v>
      </c>
      <c r="BK126" s="249">
        <f>ROUND(I126*H126,2)</f>
        <v>0</v>
      </c>
      <c r="BL126" s="17" t="s">
        <v>126</v>
      </c>
      <c r="BM126" s="248" t="s">
        <v>127</v>
      </c>
    </row>
    <row r="127" s="2" customFormat="1" ht="24" customHeight="1">
      <c r="A127" s="38"/>
      <c r="B127" s="39"/>
      <c r="C127" s="236" t="s">
        <v>86</v>
      </c>
      <c r="D127" s="236" t="s">
        <v>122</v>
      </c>
      <c r="E127" s="237" t="s">
        <v>128</v>
      </c>
      <c r="F127" s="238" t="s">
        <v>129</v>
      </c>
      <c r="G127" s="239" t="s">
        <v>130</v>
      </c>
      <c r="H127" s="240">
        <v>641.79999999999995</v>
      </c>
      <c r="I127" s="241"/>
      <c r="J127" s="242">
        <f>ROUND(I127*H127,2)</f>
        <v>0</v>
      </c>
      <c r="K127" s="243"/>
      <c r="L127" s="44"/>
      <c r="M127" s="244" t="s">
        <v>1</v>
      </c>
      <c r="N127" s="245" t="s">
        <v>41</v>
      </c>
      <c r="O127" s="91"/>
      <c r="P127" s="246">
        <f>O127*H127</f>
        <v>0</v>
      </c>
      <c r="Q127" s="246">
        <v>0</v>
      </c>
      <c r="R127" s="246">
        <f>Q127*H127</f>
        <v>0</v>
      </c>
      <c r="S127" s="246">
        <v>0</v>
      </c>
      <c r="T127" s="24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8" t="s">
        <v>126</v>
      </c>
      <c r="AT127" s="248" t="s">
        <v>122</v>
      </c>
      <c r="AU127" s="248" t="s">
        <v>86</v>
      </c>
      <c r="AY127" s="17" t="s">
        <v>120</v>
      </c>
      <c r="BE127" s="249">
        <f>IF(N127="základní",J127,0)</f>
        <v>0</v>
      </c>
      <c r="BF127" s="249">
        <f>IF(N127="snížená",J127,0)</f>
        <v>0</v>
      </c>
      <c r="BG127" s="249">
        <f>IF(N127="zákl. přenesená",J127,0)</f>
        <v>0</v>
      </c>
      <c r="BH127" s="249">
        <f>IF(N127="sníž. přenesená",J127,0)</f>
        <v>0</v>
      </c>
      <c r="BI127" s="249">
        <f>IF(N127="nulová",J127,0)</f>
        <v>0</v>
      </c>
      <c r="BJ127" s="17" t="s">
        <v>84</v>
      </c>
      <c r="BK127" s="249">
        <f>ROUND(I127*H127,2)</f>
        <v>0</v>
      </c>
      <c r="BL127" s="17" t="s">
        <v>126</v>
      </c>
      <c r="BM127" s="248" t="s">
        <v>131</v>
      </c>
    </row>
    <row r="128" s="13" customFormat="1">
      <c r="A128" s="13"/>
      <c r="B128" s="250"/>
      <c r="C128" s="251"/>
      <c r="D128" s="252" t="s">
        <v>132</v>
      </c>
      <c r="E128" s="253" t="s">
        <v>1</v>
      </c>
      <c r="F128" s="254" t="s">
        <v>133</v>
      </c>
      <c r="G128" s="251"/>
      <c r="H128" s="255">
        <v>741.39999999999998</v>
      </c>
      <c r="I128" s="256"/>
      <c r="J128" s="251"/>
      <c r="K128" s="251"/>
      <c r="L128" s="257"/>
      <c r="M128" s="258"/>
      <c r="N128" s="259"/>
      <c r="O128" s="259"/>
      <c r="P128" s="259"/>
      <c r="Q128" s="259"/>
      <c r="R128" s="259"/>
      <c r="S128" s="259"/>
      <c r="T128" s="260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61" t="s">
        <v>132</v>
      </c>
      <c r="AU128" s="261" t="s">
        <v>86</v>
      </c>
      <c r="AV128" s="13" t="s">
        <v>86</v>
      </c>
      <c r="AW128" s="13" t="s">
        <v>32</v>
      </c>
      <c r="AX128" s="13" t="s">
        <v>76</v>
      </c>
      <c r="AY128" s="261" t="s">
        <v>120</v>
      </c>
    </row>
    <row r="129" s="13" customFormat="1">
      <c r="A129" s="13"/>
      <c r="B129" s="250"/>
      <c r="C129" s="251"/>
      <c r="D129" s="252" t="s">
        <v>132</v>
      </c>
      <c r="E129" s="253" t="s">
        <v>1</v>
      </c>
      <c r="F129" s="254" t="s">
        <v>134</v>
      </c>
      <c r="G129" s="251"/>
      <c r="H129" s="255">
        <v>-99.599999999999994</v>
      </c>
      <c r="I129" s="256"/>
      <c r="J129" s="251"/>
      <c r="K129" s="251"/>
      <c r="L129" s="257"/>
      <c r="M129" s="258"/>
      <c r="N129" s="259"/>
      <c r="O129" s="259"/>
      <c r="P129" s="259"/>
      <c r="Q129" s="259"/>
      <c r="R129" s="259"/>
      <c r="S129" s="259"/>
      <c r="T129" s="260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1" t="s">
        <v>132</v>
      </c>
      <c r="AU129" s="261" t="s">
        <v>86</v>
      </c>
      <c r="AV129" s="13" t="s">
        <v>86</v>
      </c>
      <c r="AW129" s="13" t="s">
        <v>32</v>
      </c>
      <c r="AX129" s="13" t="s">
        <v>76</v>
      </c>
      <c r="AY129" s="261" t="s">
        <v>120</v>
      </c>
    </row>
    <row r="130" s="14" customFormat="1">
      <c r="A130" s="14"/>
      <c r="B130" s="262"/>
      <c r="C130" s="263"/>
      <c r="D130" s="252" t="s">
        <v>132</v>
      </c>
      <c r="E130" s="264" t="s">
        <v>1</v>
      </c>
      <c r="F130" s="265" t="s">
        <v>135</v>
      </c>
      <c r="G130" s="263"/>
      <c r="H130" s="266">
        <v>641.79999999999995</v>
      </c>
      <c r="I130" s="267"/>
      <c r="J130" s="263"/>
      <c r="K130" s="263"/>
      <c r="L130" s="268"/>
      <c r="M130" s="269"/>
      <c r="N130" s="270"/>
      <c r="O130" s="270"/>
      <c r="P130" s="270"/>
      <c r="Q130" s="270"/>
      <c r="R130" s="270"/>
      <c r="S130" s="270"/>
      <c r="T130" s="271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T130" s="272" t="s">
        <v>132</v>
      </c>
      <c r="AU130" s="272" t="s">
        <v>86</v>
      </c>
      <c r="AV130" s="14" t="s">
        <v>126</v>
      </c>
      <c r="AW130" s="14" t="s">
        <v>32</v>
      </c>
      <c r="AX130" s="14" t="s">
        <v>84</v>
      </c>
      <c r="AY130" s="272" t="s">
        <v>120</v>
      </c>
    </row>
    <row r="131" s="2" customFormat="1" ht="24" customHeight="1">
      <c r="A131" s="38"/>
      <c r="B131" s="39"/>
      <c r="C131" s="236" t="s">
        <v>87</v>
      </c>
      <c r="D131" s="236" t="s">
        <v>122</v>
      </c>
      <c r="E131" s="237" t="s">
        <v>136</v>
      </c>
      <c r="F131" s="238" t="s">
        <v>137</v>
      </c>
      <c r="G131" s="239" t="s">
        <v>130</v>
      </c>
      <c r="H131" s="240">
        <v>175.77199999999999</v>
      </c>
      <c r="I131" s="241"/>
      <c r="J131" s="242">
        <f>ROUND(I131*H131,2)</f>
        <v>0</v>
      </c>
      <c r="K131" s="243"/>
      <c r="L131" s="44"/>
      <c r="M131" s="244" t="s">
        <v>1</v>
      </c>
      <c r="N131" s="245" t="s">
        <v>41</v>
      </c>
      <c r="O131" s="91"/>
      <c r="P131" s="246">
        <f>O131*H131</f>
        <v>0</v>
      </c>
      <c r="Q131" s="246">
        <v>0</v>
      </c>
      <c r="R131" s="246">
        <f>Q131*H131</f>
        <v>0</v>
      </c>
      <c r="S131" s="246">
        <v>0</v>
      </c>
      <c r="T131" s="24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8" t="s">
        <v>126</v>
      </c>
      <c r="AT131" s="248" t="s">
        <v>122</v>
      </c>
      <c r="AU131" s="248" t="s">
        <v>86</v>
      </c>
      <c r="AY131" s="17" t="s">
        <v>120</v>
      </c>
      <c r="BE131" s="249">
        <f>IF(N131="základní",J131,0)</f>
        <v>0</v>
      </c>
      <c r="BF131" s="249">
        <f>IF(N131="snížená",J131,0)</f>
        <v>0</v>
      </c>
      <c r="BG131" s="249">
        <f>IF(N131="zákl. přenesená",J131,0)</f>
        <v>0</v>
      </c>
      <c r="BH131" s="249">
        <f>IF(N131="sníž. přenesená",J131,0)</f>
        <v>0</v>
      </c>
      <c r="BI131" s="249">
        <f>IF(N131="nulová",J131,0)</f>
        <v>0</v>
      </c>
      <c r="BJ131" s="17" t="s">
        <v>84</v>
      </c>
      <c r="BK131" s="249">
        <f>ROUND(I131*H131,2)</f>
        <v>0</v>
      </c>
      <c r="BL131" s="17" t="s">
        <v>126</v>
      </c>
      <c r="BM131" s="248" t="s">
        <v>138</v>
      </c>
    </row>
    <row r="132" s="13" customFormat="1">
      <c r="A132" s="13"/>
      <c r="B132" s="250"/>
      <c r="C132" s="251"/>
      <c r="D132" s="252" t="s">
        <v>132</v>
      </c>
      <c r="E132" s="253" t="s">
        <v>1</v>
      </c>
      <c r="F132" s="254" t="s">
        <v>139</v>
      </c>
      <c r="G132" s="251"/>
      <c r="H132" s="255">
        <v>152.845</v>
      </c>
      <c r="I132" s="256"/>
      <c r="J132" s="251"/>
      <c r="K132" s="251"/>
      <c r="L132" s="257"/>
      <c r="M132" s="258"/>
      <c r="N132" s="259"/>
      <c r="O132" s="259"/>
      <c r="P132" s="259"/>
      <c r="Q132" s="259"/>
      <c r="R132" s="259"/>
      <c r="S132" s="259"/>
      <c r="T132" s="260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61" t="s">
        <v>132</v>
      </c>
      <c r="AU132" s="261" t="s">
        <v>86</v>
      </c>
      <c r="AV132" s="13" t="s">
        <v>86</v>
      </c>
      <c r="AW132" s="13" t="s">
        <v>32</v>
      </c>
      <c r="AX132" s="13" t="s">
        <v>84</v>
      </c>
      <c r="AY132" s="261" t="s">
        <v>120</v>
      </c>
    </row>
    <row r="133" s="13" customFormat="1">
      <c r="A133" s="13"/>
      <c r="B133" s="250"/>
      <c r="C133" s="251"/>
      <c r="D133" s="252" t="s">
        <v>132</v>
      </c>
      <c r="E133" s="251"/>
      <c r="F133" s="254" t="s">
        <v>140</v>
      </c>
      <c r="G133" s="251"/>
      <c r="H133" s="255">
        <v>175.77199999999999</v>
      </c>
      <c r="I133" s="256"/>
      <c r="J133" s="251"/>
      <c r="K133" s="251"/>
      <c r="L133" s="257"/>
      <c r="M133" s="258"/>
      <c r="N133" s="259"/>
      <c r="O133" s="259"/>
      <c r="P133" s="259"/>
      <c r="Q133" s="259"/>
      <c r="R133" s="259"/>
      <c r="S133" s="259"/>
      <c r="T133" s="260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61" t="s">
        <v>132</v>
      </c>
      <c r="AU133" s="261" t="s">
        <v>86</v>
      </c>
      <c r="AV133" s="13" t="s">
        <v>86</v>
      </c>
      <c r="AW133" s="13" t="s">
        <v>4</v>
      </c>
      <c r="AX133" s="13" t="s">
        <v>84</v>
      </c>
      <c r="AY133" s="261" t="s">
        <v>120</v>
      </c>
    </row>
    <row r="134" s="2" customFormat="1" ht="24" customHeight="1">
      <c r="A134" s="38"/>
      <c r="B134" s="39"/>
      <c r="C134" s="236" t="s">
        <v>126</v>
      </c>
      <c r="D134" s="236" t="s">
        <v>122</v>
      </c>
      <c r="E134" s="237" t="s">
        <v>141</v>
      </c>
      <c r="F134" s="238" t="s">
        <v>142</v>
      </c>
      <c r="G134" s="239" t="s">
        <v>130</v>
      </c>
      <c r="H134" s="240">
        <v>478.69999999999999</v>
      </c>
      <c r="I134" s="241"/>
      <c r="J134" s="242">
        <f>ROUND(I134*H134,2)</f>
        <v>0</v>
      </c>
      <c r="K134" s="243"/>
      <c r="L134" s="44"/>
      <c r="M134" s="244" t="s">
        <v>1</v>
      </c>
      <c r="N134" s="245" t="s">
        <v>41</v>
      </c>
      <c r="O134" s="91"/>
      <c r="P134" s="246">
        <f>O134*H134</f>
        <v>0</v>
      </c>
      <c r="Q134" s="246">
        <v>0</v>
      </c>
      <c r="R134" s="246">
        <f>Q134*H134</f>
        <v>0</v>
      </c>
      <c r="S134" s="246">
        <v>0</v>
      </c>
      <c r="T134" s="24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126</v>
      </c>
      <c r="AT134" s="248" t="s">
        <v>122</v>
      </c>
      <c r="AU134" s="248" t="s">
        <v>86</v>
      </c>
      <c r="AY134" s="17" t="s">
        <v>120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84</v>
      </c>
      <c r="BK134" s="249">
        <f>ROUND(I134*H134,2)</f>
        <v>0</v>
      </c>
      <c r="BL134" s="17" t="s">
        <v>126</v>
      </c>
      <c r="BM134" s="248" t="s">
        <v>143</v>
      </c>
    </row>
    <row r="135" s="13" customFormat="1">
      <c r="A135" s="13"/>
      <c r="B135" s="250"/>
      <c r="C135" s="251"/>
      <c r="D135" s="252" t="s">
        <v>132</v>
      </c>
      <c r="E135" s="253" t="s">
        <v>1</v>
      </c>
      <c r="F135" s="254" t="s">
        <v>144</v>
      </c>
      <c r="G135" s="251"/>
      <c r="H135" s="255">
        <v>641.79999999999995</v>
      </c>
      <c r="I135" s="256"/>
      <c r="J135" s="251"/>
      <c r="K135" s="251"/>
      <c r="L135" s="257"/>
      <c r="M135" s="258"/>
      <c r="N135" s="259"/>
      <c r="O135" s="259"/>
      <c r="P135" s="259"/>
      <c r="Q135" s="259"/>
      <c r="R135" s="259"/>
      <c r="S135" s="259"/>
      <c r="T135" s="260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1" t="s">
        <v>132</v>
      </c>
      <c r="AU135" s="261" t="s">
        <v>86</v>
      </c>
      <c r="AV135" s="13" t="s">
        <v>86</v>
      </c>
      <c r="AW135" s="13" t="s">
        <v>32</v>
      </c>
      <c r="AX135" s="13" t="s">
        <v>76</v>
      </c>
      <c r="AY135" s="261" t="s">
        <v>120</v>
      </c>
    </row>
    <row r="136" s="13" customFormat="1">
      <c r="A136" s="13"/>
      <c r="B136" s="250"/>
      <c r="C136" s="251"/>
      <c r="D136" s="252" t="s">
        <v>132</v>
      </c>
      <c r="E136" s="253" t="s">
        <v>1</v>
      </c>
      <c r="F136" s="254" t="s">
        <v>145</v>
      </c>
      <c r="G136" s="251"/>
      <c r="H136" s="255">
        <v>-163.09999999999999</v>
      </c>
      <c r="I136" s="256"/>
      <c r="J136" s="251"/>
      <c r="K136" s="251"/>
      <c r="L136" s="257"/>
      <c r="M136" s="258"/>
      <c r="N136" s="259"/>
      <c r="O136" s="259"/>
      <c r="P136" s="259"/>
      <c r="Q136" s="259"/>
      <c r="R136" s="259"/>
      <c r="S136" s="259"/>
      <c r="T136" s="260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1" t="s">
        <v>132</v>
      </c>
      <c r="AU136" s="261" t="s">
        <v>86</v>
      </c>
      <c r="AV136" s="13" t="s">
        <v>86</v>
      </c>
      <c r="AW136" s="13" t="s">
        <v>32</v>
      </c>
      <c r="AX136" s="13" t="s">
        <v>76</v>
      </c>
      <c r="AY136" s="261" t="s">
        <v>120</v>
      </c>
    </row>
    <row r="137" s="14" customFormat="1">
      <c r="A137" s="14"/>
      <c r="B137" s="262"/>
      <c r="C137" s="263"/>
      <c r="D137" s="252" t="s">
        <v>132</v>
      </c>
      <c r="E137" s="264" t="s">
        <v>1</v>
      </c>
      <c r="F137" s="265" t="s">
        <v>135</v>
      </c>
      <c r="G137" s="263"/>
      <c r="H137" s="266">
        <v>478.69999999999993</v>
      </c>
      <c r="I137" s="267"/>
      <c r="J137" s="263"/>
      <c r="K137" s="263"/>
      <c r="L137" s="268"/>
      <c r="M137" s="269"/>
      <c r="N137" s="270"/>
      <c r="O137" s="270"/>
      <c r="P137" s="270"/>
      <c r="Q137" s="270"/>
      <c r="R137" s="270"/>
      <c r="S137" s="270"/>
      <c r="T137" s="271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72" t="s">
        <v>132</v>
      </c>
      <c r="AU137" s="272" t="s">
        <v>86</v>
      </c>
      <c r="AV137" s="14" t="s">
        <v>126</v>
      </c>
      <c r="AW137" s="14" t="s">
        <v>32</v>
      </c>
      <c r="AX137" s="14" t="s">
        <v>84</v>
      </c>
      <c r="AY137" s="272" t="s">
        <v>120</v>
      </c>
    </row>
    <row r="138" s="2" customFormat="1" ht="24" customHeight="1">
      <c r="A138" s="38"/>
      <c r="B138" s="39"/>
      <c r="C138" s="236" t="s">
        <v>146</v>
      </c>
      <c r="D138" s="236" t="s">
        <v>122</v>
      </c>
      <c r="E138" s="237" t="s">
        <v>147</v>
      </c>
      <c r="F138" s="238" t="s">
        <v>148</v>
      </c>
      <c r="G138" s="239" t="s">
        <v>130</v>
      </c>
      <c r="H138" s="240">
        <v>175.77199999999999</v>
      </c>
      <c r="I138" s="241"/>
      <c r="J138" s="242">
        <f>ROUND(I138*H138,2)</f>
        <v>0</v>
      </c>
      <c r="K138" s="243"/>
      <c r="L138" s="44"/>
      <c r="M138" s="244" t="s">
        <v>1</v>
      </c>
      <c r="N138" s="245" t="s">
        <v>41</v>
      </c>
      <c r="O138" s="91"/>
      <c r="P138" s="246">
        <f>O138*H138</f>
        <v>0</v>
      </c>
      <c r="Q138" s="246">
        <v>0</v>
      </c>
      <c r="R138" s="246">
        <f>Q138*H138</f>
        <v>0</v>
      </c>
      <c r="S138" s="246">
        <v>0</v>
      </c>
      <c r="T138" s="24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48" t="s">
        <v>126</v>
      </c>
      <c r="AT138" s="248" t="s">
        <v>122</v>
      </c>
      <c r="AU138" s="248" t="s">
        <v>86</v>
      </c>
      <c r="AY138" s="17" t="s">
        <v>120</v>
      </c>
      <c r="BE138" s="249">
        <f>IF(N138="základní",J138,0)</f>
        <v>0</v>
      </c>
      <c r="BF138" s="249">
        <f>IF(N138="snížená",J138,0)</f>
        <v>0</v>
      </c>
      <c r="BG138" s="249">
        <f>IF(N138="zákl. přenesená",J138,0)</f>
        <v>0</v>
      </c>
      <c r="BH138" s="249">
        <f>IF(N138="sníž. přenesená",J138,0)</f>
        <v>0</v>
      </c>
      <c r="BI138" s="249">
        <f>IF(N138="nulová",J138,0)</f>
        <v>0</v>
      </c>
      <c r="BJ138" s="17" t="s">
        <v>84</v>
      </c>
      <c r="BK138" s="249">
        <f>ROUND(I138*H138,2)</f>
        <v>0</v>
      </c>
      <c r="BL138" s="17" t="s">
        <v>126</v>
      </c>
      <c r="BM138" s="248" t="s">
        <v>149</v>
      </c>
    </row>
    <row r="139" s="2" customFormat="1" ht="24" customHeight="1">
      <c r="A139" s="38"/>
      <c r="B139" s="39"/>
      <c r="C139" s="236" t="s">
        <v>150</v>
      </c>
      <c r="D139" s="236" t="s">
        <v>122</v>
      </c>
      <c r="E139" s="237" t="s">
        <v>151</v>
      </c>
      <c r="F139" s="238" t="s">
        <v>152</v>
      </c>
      <c r="G139" s="239" t="s">
        <v>130</v>
      </c>
      <c r="H139" s="240">
        <v>349.60000000000002</v>
      </c>
      <c r="I139" s="241"/>
      <c r="J139" s="242">
        <f>ROUND(I139*H139,2)</f>
        <v>0</v>
      </c>
      <c r="K139" s="243"/>
      <c r="L139" s="44"/>
      <c r="M139" s="244" t="s">
        <v>1</v>
      </c>
      <c r="N139" s="245" t="s">
        <v>41</v>
      </c>
      <c r="O139" s="91"/>
      <c r="P139" s="246">
        <f>O139*H139</f>
        <v>0</v>
      </c>
      <c r="Q139" s="246">
        <v>0</v>
      </c>
      <c r="R139" s="246">
        <f>Q139*H139</f>
        <v>0</v>
      </c>
      <c r="S139" s="246">
        <v>0</v>
      </c>
      <c r="T139" s="24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48" t="s">
        <v>126</v>
      </c>
      <c r="AT139" s="248" t="s">
        <v>122</v>
      </c>
      <c r="AU139" s="248" t="s">
        <v>86</v>
      </c>
      <c r="AY139" s="17" t="s">
        <v>120</v>
      </c>
      <c r="BE139" s="249">
        <f>IF(N139="základní",J139,0)</f>
        <v>0</v>
      </c>
      <c r="BF139" s="249">
        <f>IF(N139="snížená",J139,0)</f>
        <v>0</v>
      </c>
      <c r="BG139" s="249">
        <f>IF(N139="zákl. přenesená",J139,0)</f>
        <v>0</v>
      </c>
      <c r="BH139" s="249">
        <f>IF(N139="sníž. přenesená",J139,0)</f>
        <v>0</v>
      </c>
      <c r="BI139" s="249">
        <f>IF(N139="nulová",J139,0)</f>
        <v>0</v>
      </c>
      <c r="BJ139" s="17" t="s">
        <v>84</v>
      </c>
      <c r="BK139" s="249">
        <f>ROUND(I139*H139,2)</f>
        <v>0</v>
      </c>
      <c r="BL139" s="17" t="s">
        <v>126</v>
      </c>
      <c r="BM139" s="248" t="s">
        <v>153</v>
      </c>
    </row>
    <row r="140" s="13" customFormat="1">
      <c r="A140" s="13"/>
      <c r="B140" s="250"/>
      <c r="C140" s="251"/>
      <c r="D140" s="252" t="s">
        <v>132</v>
      </c>
      <c r="E140" s="253" t="s">
        <v>1</v>
      </c>
      <c r="F140" s="254" t="s">
        <v>154</v>
      </c>
      <c r="G140" s="251"/>
      <c r="H140" s="255">
        <v>349.60000000000002</v>
      </c>
      <c r="I140" s="256"/>
      <c r="J140" s="251"/>
      <c r="K140" s="251"/>
      <c r="L140" s="257"/>
      <c r="M140" s="258"/>
      <c r="N140" s="259"/>
      <c r="O140" s="259"/>
      <c r="P140" s="259"/>
      <c r="Q140" s="259"/>
      <c r="R140" s="259"/>
      <c r="S140" s="259"/>
      <c r="T140" s="260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1" t="s">
        <v>132</v>
      </c>
      <c r="AU140" s="261" t="s">
        <v>86</v>
      </c>
      <c r="AV140" s="13" t="s">
        <v>86</v>
      </c>
      <c r="AW140" s="13" t="s">
        <v>32</v>
      </c>
      <c r="AX140" s="13" t="s">
        <v>84</v>
      </c>
      <c r="AY140" s="261" t="s">
        <v>120</v>
      </c>
    </row>
    <row r="141" s="2" customFormat="1" ht="16.5" customHeight="1">
      <c r="A141" s="38"/>
      <c r="B141" s="39"/>
      <c r="C141" s="236" t="s">
        <v>155</v>
      </c>
      <c r="D141" s="236" t="s">
        <v>122</v>
      </c>
      <c r="E141" s="237" t="s">
        <v>156</v>
      </c>
      <c r="F141" s="238" t="s">
        <v>157</v>
      </c>
      <c r="G141" s="239" t="s">
        <v>130</v>
      </c>
      <c r="H141" s="240">
        <v>189</v>
      </c>
      <c r="I141" s="241"/>
      <c r="J141" s="242">
        <f>ROUND(I141*H141,2)</f>
        <v>0</v>
      </c>
      <c r="K141" s="243"/>
      <c r="L141" s="44"/>
      <c r="M141" s="244" t="s">
        <v>1</v>
      </c>
      <c r="N141" s="245" t="s">
        <v>41</v>
      </c>
      <c r="O141" s="91"/>
      <c r="P141" s="246">
        <f>O141*H141</f>
        <v>0</v>
      </c>
      <c r="Q141" s="246">
        <v>0</v>
      </c>
      <c r="R141" s="246">
        <f>Q141*H141</f>
        <v>0</v>
      </c>
      <c r="S141" s="246">
        <v>0</v>
      </c>
      <c r="T141" s="24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48" t="s">
        <v>126</v>
      </c>
      <c r="AT141" s="248" t="s">
        <v>122</v>
      </c>
      <c r="AU141" s="248" t="s">
        <v>86</v>
      </c>
      <c r="AY141" s="17" t="s">
        <v>120</v>
      </c>
      <c r="BE141" s="249">
        <f>IF(N141="základní",J141,0)</f>
        <v>0</v>
      </c>
      <c r="BF141" s="249">
        <f>IF(N141="snížená",J141,0)</f>
        <v>0</v>
      </c>
      <c r="BG141" s="249">
        <f>IF(N141="zákl. přenesená",J141,0)</f>
        <v>0</v>
      </c>
      <c r="BH141" s="249">
        <f>IF(N141="sníž. přenesená",J141,0)</f>
        <v>0</v>
      </c>
      <c r="BI141" s="249">
        <f>IF(N141="nulová",J141,0)</f>
        <v>0</v>
      </c>
      <c r="BJ141" s="17" t="s">
        <v>84</v>
      </c>
      <c r="BK141" s="249">
        <f>ROUND(I141*H141,2)</f>
        <v>0</v>
      </c>
      <c r="BL141" s="17" t="s">
        <v>126</v>
      </c>
      <c r="BM141" s="248" t="s">
        <v>158</v>
      </c>
    </row>
    <row r="142" s="13" customFormat="1">
      <c r="A142" s="13"/>
      <c r="B142" s="250"/>
      <c r="C142" s="251"/>
      <c r="D142" s="252" t="s">
        <v>132</v>
      </c>
      <c r="E142" s="253" t="s">
        <v>1</v>
      </c>
      <c r="F142" s="254" t="s">
        <v>159</v>
      </c>
      <c r="G142" s="251"/>
      <c r="H142" s="255">
        <v>258.30000000000001</v>
      </c>
      <c r="I142" s="256"/>
      <c r="J142" s="251"/>
      <c r="K142" s="251"/>
      <c r="L142" s="257"/>
      <c r="M142" s="258"/>
      <c r="N142" s="259"/>
      <c r="O142" s="259"/>
      <c r="P142" s="259"/>
      <c r="Q142" s="259"/>
      <c r="R142" s="259"/>
      <c r="S142" s="259"/>
      <c r="T142" s="260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61" t="s">
        <v>132</v>
      </c>
      <c r="AU142" s="261" t="s">
        <v>86</v>
      </c>
      <c r="AV142" s="13" t="s">
        <v>86</v>
      </c>
      <c r="AW142" s="13" t="s">
        <v>32</v>
      </c>
      <c r="AX142" s="13" t="s">
        <v>76</v>
      </c>
      <c r="AY142" s="261" t="s">
        <v>120</v>
      </c>
    </row>
    <row r="143" s="13" customFormat="1">
      <c r="A143" s="13"/>
      <c r="B143" s="250"/>
      <c r="C143" s="251"/>
      <c r="D143" s="252" t="s">
        <v>132</v>
      </c>
      <c r="E143" s="253" t="s">
        <v>1</v>
      </c>
      <c r="F143" s="254" t="s">
        <v>160</v>
      </c>
      <c r="G143" s="251"/>
      <c r="H143" s="255">
        <v>-69.299999999999997</v>
      </c>
      <c r="I143" s="256"/>
      <c r="J143" s="251"/>
      <c r="K143" s="251"/>
      <c r="L143" s="257"/>
      <c r="M143" s="258"/>
      <c r="N143" s="259"/>
      <c r="O143" s="259"/>
      <c r="P143" s="259"/>
      <c r="Q143" s="259"/>
      <c r="R143" s="259"/>
      <c r="S143" s="259"/>
      <c r="T143" s="260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61" t="s">
        <v>132</v>
      </c>
      <c r="AU143" s="261" t="s">
        <v>86</v>
      </c>
      <c r="AV143" s="13" t="s">
        <v>86</v>
      </c>
      <c r="AW143" s="13" t="s">
        <v>32</v>
      </c>
      <c r="AX143" s="13" t="s">
        <v>76</v>
      </c>
      <c r="AY143" s="261" t="s">
        <v>120</v>
      </c>
    </row>
    <row r="144" s="14" customFormat="1">
      <c r="A144" s="14"/>
      <c r="B144" s="262"/>
      <c r="C144" s="263"/>
      <c r="D144" s="252" t="s">
        <v>132</v>
      </c>
      <c r="E144" s="264" t="s">
        <v>1</v>
      </c>
      <c r="F144" s="265" t="s">
        <v>135</v>
      </c>
      <c r="G144" s="263"/>
      <c r="H144" s="266">
        <v>189</v>
      </c>
      <c r="I144" s="267"/>
      <c r="J144" s="263"/>
      <c r="K144" s="263"/>
      <c r="L144" s="268"/>
      <c r="M144" s="269"/>
      <c r="N144" s="270"/>
      <c r="O144" s="270"/>
      <c r="P144" s="270"/>
      <c r="Q144" s="270"/>
      <c r="R144" s="270"/>
      <c r="S144" s="270"/>
      <c r="T144" s="271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72" t="s">
        <v>132</v>
      </c>
      <c r="AU144" s="272" t="s">
        <v>86</v>
      </c>
      <c r="AV144" s="14" t="s">
        <v>126</v>
      </c>
      <c r="AW144" s="14" t="s">
        <v>32</v>
      </c>
      <c r="AX144" s="14" t="s">
        <v>84</v>
      </c>
      <c r="AY144" s="272" t="s">
        <v>120</v>
      </c>
    </row>
    <row r="145" s="2" customFormat="1" ht="24" customHeight="1">
      <c r="A145" s="38"/>
      <c r="B145" s="39"/>
      <c r="C145" s="236" t="s">
        <v>161</v>
      </c>
      <c r="D145" s="236" t="s">
        <v>122</v>
      </c>
      <c r="E145" s="237" t="s">
        <v>162</v>
      </c>
      <c r="F145" s="238" t="s">
        <v>163</v>
      </c>
      <c r="G145" s="239" t="s">
        <v>164</v>
      </c>
      <c r="H145" s="240">
        <v>861.65999999999997</v>
      </c>
      <c r="I145" s="241"/>
      <c r="J145" s="242">
        <f>ROUND(I145*H145,2)</f>
        <v>0</v>
      </c>
      <c r="K145" s="243"/>
      <c r="L145" s="44"/>
      <c r="M145" s="244" t="s">
        <v>1</v>
      </c>
      <c r="N145" s="245" t="s">
        <v>41</v>
      </c>
      <c r="O145" s="91"/>
      <c r="P145" s="246">
        <f>O145*H145</f>
        <v>0</v>
      </c>
      <c r="Q145" s="246">
        <v>0</v>
      </c>
      <c r="R145" s="246">
        <f>Q145*H145</f>
        <v>0</v>
      </c>
      <c r="S145" s="246">
        <v>0</v>
      </c>
      <c r="T145" s="24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48" t="s">
        <v>126</v>
      </c>
      <c r="AT145" s="248" t="s">
        <v>122</v>
      </c>
      <c r="AU145" s="248" t="s">
        <v>86</v>
      </c>
      <c r="AY145" s="17" t="s">
        <v>120</v>
      </c>
      <c r="BE145" s="249">
        <f>IF(N145="základní",J145,0)</f>
        <v>0</v>
      </c>
      <c r="BF145" s="249">
        <f>IF(N145="snížená",J145,0)</f>
        <v>0</v>
      </c>
      <c r="BG145" s="249">
        <f>IF(N145="zákl. přenesená",J145,0)</f>
        <v>0</v>
      </c>
      <c r="BH145" s="249">
        <f>IF(N145="sníž. přenesená",J145,0)</f>
        <v>0</v>
      </c>
      <c r="BI145" s="249">
        <f>IF(N145="nulová",J145,0)</f>
        <v>0</v>
      </c>
      <c r="BJ145" s="17" t="s">
        <v>84</v>
      </c>
      <c r="BK145" s="249">
        <f>ROUND(I145*H145,2)</f>
        <v>0</v>
      </c>
      <c r="BL145" s="17" t="s">
        <v>126</v>
      </c>
      <c r="BM145" s="248" t="s">
        <v>165</v>
      </c>
    </row>
    <row r="146" s="13" customFormat="1">
      <c r="A146" s="13"/>
      <c r="B146" s="250"/>
      <c r="C146" s="251"/>
      <c r="D146" s="252" t="s">
        <v>132</v>
      </c>
      <c r="E146" s="253" t="s">
        <v>1</v>
      </c>
      <c r="F146" s="254" t="s">
        <v>166</v>
      </c>
      <c r="G146" s="251"/>
      <c r="H146" s="255">
        <v>861.65999999999997</v>
      </c>
      <c r="I146" s="256"/>
      <c r="J146" s="251"/>
      <c r="K146" s="251"/>
      <c r="L146" s="257"/>
      <c r="M146" s="258"/>
      <c r="N146" s="259"/>
      <c r="O146" s="259"/>
      <c r="P146" s="259"/>
      <c r="Q146" s="259"/>
      <c r="R146" s="259"/>
      <c r="S146" s="259"/>
      <c r="T146" s="26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1" t="s">
        <v>132</v>
      </c>
      <c r="AU146" s="261" t="s">
        <v>86</v>
      </c>
      <c r="AV146" s="13" t="s">
        <v>86</v>
      </c>
      <c r="AW146" s="13" t="s">
        <v>32</v>
      </c>
      <c r="AX146" s="13" t="s">
        <v>84</v>
      </c>
      <c r="AY146" s="261" t="s">
        <v>120</v>
      </c>
    </row>
    <row r="147" s="2" customFormat="1" ht="24" customHeight="1">
      <c r="A147" s="38"/>
      <c r="B147" s="39"/>
      <c r="C147" s="236" t="s">
        <v>167</v>
      </c>
      <c r="D147" s="236" t="s">
        <v>122</v>
      </c>
      <c r="E147" s="237" t="s">
        <v>168</v>
      </c>
      <c r="F147" s="238" t="s">
        <v>169</v>
      </c>
      <c r="G147" s="239" t="s">
        <v>164</v>
      </c>
      <c r="H147" s="240">
        <v>316.38999999999999</v>
      </c>
      <c r="I147" s="241"/>
      <c r="J147" s="242">
        <f>ROUND(I147*H147,2)</f>
        <v>0</v>
      </c>
      <c r="K147" s="243"/>
      <c r="L147" s="44"/>
      <c r="M147" s="244" t="s">
        <v>1</v>
      </c>
      <c r="N147" s="245" t="s">
        <v>41</v>
      </c>
      <c r="O147" s="91"/>
      <c r="P147" s="246">
        <f>O147*H147</f>
        <v>0</v>
      </c>
      <c r="Q147" s="246">
        <v>0</v>
      </c>
      <c r="R147" s="246">
        <f>Q147*H147</f>
        <v>0</v>
      </c>
      <c r="S147" s="246">
        <v>0</v>
      </c>
      <c r="T147" s="24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48" t="s">
        <v>126</v>
      </c>
      <c r="AT147" s="248" t="s">
        <v>122</v>
      </c>
      <c r="AU147" s="248" t="s">
        <v>86</v>
      </c>
      <c r="AY147" s="17" t="s">
        <v>120</v>
      </c>
      <c r="BE147" s="249">
        <f>IF(N147="základní",J147,0)</f>
        <v>0</v>
      </c>
      <c r="BF147" s="249">
        <f>IF(N147="snížená",J147,0)</f>
        <v>0</v>
      </c>
      <c r="BG147" s="249">
        <f>IF(N147="zákl. přenesená",J147,0)</f>
        <v>0</v>
      </c>
      <c r="BH147" s="249">
        <f>IF(N147="sníž. přenesená",J147,0)</f>
        <v>0</v>
      </c>
      <c r="BI147" s="249">
        <f>IF(N147="nulová",J147,0)</f>
        <v>0</v>
      </c>
      <c r="BJ147" s="17" t="s">
        <v>84</v>
      </c>
      <c r="BK147" s="249">
        <f>ROUND(I147*H147,2)</f>
        <v>0</v>
      </c>
      <c r="BL147" s="17" t="s">
        <v>126</v>
      </c>
      <c r="BM147" s="248" t="s">
        <v>170</v>
      </c>
    </row>
    <row r="148" s="13" customFormat="1">
      <c r="A148" s="13"/>
      <c r="B148" s="250"/>
      <c r="C148" s="251"/>
      <c r="D148" s="252" t="s">
        <v>132</v>
      </c>
      <c r="E148" s="253" t="s">
        <v>1</v>
      </c>
      <c r="F148" s="254" t="s">
        <v>171</v>
      </c>
      <c r="G148" s="251"/>
      <c r="H148" s="255">
        <v>316.38999999999999</v>
      </c>
      <c r="I148" s="256"/>
      <c r="J148" s="251"/>
      <c r="K148" s="251"/>
      <c r="L148" s="257"/>
      <c r="M148" s="258"/>
      <c r="N148" s="259"/>
      <c r="O148" s="259"/>
      <c r="P148" s="259"/>
      <c r="Q148" s="259"/>
      <c r="R148" s="259"/>
      <c r="S148" s="259"/>
      <c r="T148" s="26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61" t="s">
        <v>132</v>
      </c>
      <c r="AU148" s="261" t="s">
        <v>86</v>
      </c>
      <c r="AV148" s="13" t="s">
        <v>86</v>
      </c>
      <c r="AW148" s="13" t="s">
        <v>32</v>
      </c>
      <c r="AX148" s="13" t="s">
        <v>84</v>
      </c>
      <c r="AY148" s="261" t="s">
        <v>120</v>
      </c>
    </row>
    <row r="149" s="2" customFormat="1" ht="16.5" customHeight="1">
      <c r="A149" s="38"/>
      <c r="B149" s="39"/>
      <c r="C149" s="236" t="s">
        <v>172</v>
      </c>
      <c r="D149" s="236" t="s">
        <v>122</v>
      </c>
      <c r="E149" s="237" t="s">
        <v>173</v>
      </c>
      <c r="F149" s="238" t="s">
        <v>174</v>
      </c>
      <c r="G149" s="239" t="s">
        <v>125</v>
      </c>
      <c r="H149" s="240">
        <v>935.29499999999996</v>
      </c>
      <c r="I149" s="241"/>
      <c r="J149" s="242">
        <f>ROUND(I149*H149,2)</f>
        <v>0</v>
      </c>
      <c r="K149" s="243"/>
      <c r="L149" s="44"/>
      <c r="M149" s="244" t="s">
        <v>1</v>
      </c>
      <c r="N149" s="245" t="s">
        <v>41</v>
      </c>
      <c r="O149" s="91"/>
      <c r="P149" s="246">
        <f>O149*H149</f>
        <v>0</v>
      </c>
      <c r="Q149" s="246">
        <v>0</v>
      </c>
      <c r="R149" s="246">
        <f>Q149*H149</f>
        <v>0</v>
      </c>
      <c r="S149" s="246">
        <v>0</v>
      </c>
      <c r="T149" s="24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48" t="s">
        <v>126</v>
      </c>
      <c r="AT149" s="248" t="s">
        <v>122</v>
      </c>
      <c r="AU149" s="248" t="s">
        <v>86</v>
      </c>
      <c r="AY149" s="17" t="s">
        <v>120</v>
      </c>
      <c r="BE149" s="249">
        <f>IF(N149="základní",J149,0)</f>
        <v>0</v>
      </c>
      <c r="BF149" s="249">
        <f>IF(N149="snížená",J149,0)</f>
        <v>0</v>
      </c>
      <c r="BG149" s="249">
        <f>IF(N149="zákl. přenesená",J149,0)</f>
        <v>0</v>
      </c>
      <c r="BH149" s="249">
        <f>IF(N149="sníž. přenesená",J149,0)</f>
        <v>0</v>
      </c>
      <c r="BI149" s="249">
        <f>IF(N149="nulová",J149,0)</f>
        <v>0</v>
      </c>
      <c r="BJ149" s="17" t="s">
        <v>84</v>
      </c>
      <c r="BK149" s="249">
        <f>ROUND(I149*H149,2)</f>
        <v>0</v>
      </c>
      <c r="BL149" s="17" t="s">
        <v>126</v>
      </c>
      <c r="BM149" s="248" t="s">
        <v>175</v>
      </c>
    </row>
    <row r="150" s="13" customFormat="1">
      <c r="A150" s="13"/>
      <c r="B150" s="250"/>
      <c r="C150" s="251"/>
      <c r="D150" s="252" t="s">
        <v>132</v>
      </c>
      <c r="E150" s="251"/>
      <c r="F150" s="254" t="s">
        <v>176</v>
      </c>
      <c r="G150" s="251"/>
      <c r="H150" s="255">
        <v>935.29499999999996</v>
      </c>
      <c r="I150" s="256"/>
      <c r="J150" s="251"/>
      <c r="K150" s="251"/>
      <c r="L150" s="257"/>
      <c r="M150" s="258"/>
      <c r="N150" s="259"/>
      <c r="O150" s="259"/>
      <c r="P150" s="259"/>
      <c r="Q150" s="259"/>
      <c r="R150" s="259"/>
      <c r="S150" s="259"/>
      <c r="T150" s="260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1" t="s">
        <v>132</v>
      </c>
      <c r="AU150" s="261" t="s">
        <v>86</v>
      </c>
      <c r="AV150" s="13" t="s">
        <v>86</v>
      </c>
      <c r="AW150" s="13" t="s">
        <v>4</v>
      </c>
      <c r="AX150" s="13" t="s">
        <v>84</v>
      </c>
      <c r="AY150" s="261" t="s">
        <v>120</v>
      </c>
    </row>
    <row r="151" s="2" customFormat="1" ht="24" customHeight="1">
      <c r="A151" s="38"/>
      <c r="B151" s="39"/>
      <c r="C151" s="236" t="s">
        <v>177</v>
      </c>
      <c r="D151" s="236" t="s">
        <v>122</v>
      </c>
      <c r="E151" s="237" t="s">
        <v>178</v>
      </c>
      <c r="F151" s="238" t="s">
        <v>179</v>
      </c>
      <c r="G151" s="239" t="s">
        <v>125</v>
      </c>
      <c r="H151" s="240">
        <v>693.20000000000005</v>
      </c>
      <c r="I151" s="241"/>
      <c r="J151" s="242">
        <f>ROUND(I151*H151,2)</f>
        <v>0</v>
      </c>
      <c r="K151" s="243"/>
      <c r="L151" s="44"/>
      <c r="M151" s="244" t="s">
        <v>1</v>
      </c>
      <c r="N151" s="245" t="s">
        <v>41</v>
      </c>
      <c r="O151" s="91"/>
      <c r="P151" s="246">
        <f>O151*H151</f>
        <v>0</v>
      </c>
      <c r="Q151" s="246">
        <v>0</v>
      </c>
      <c r="R151" s="246">
        <f>Q151*H151</f>
        <v>0</v>
      </c>
      <c r="S151" s="246">
        <v>0</v>
      </c>
      <c r="T151" s="24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48" t="s">
        <v>126</v>
      </c>
      <c r="AT151" s="248" t="s">
        <v>122</v>
      </c>
      <c r="AU151" s="248" t="s">
        <v>86</v>
      </c>
      <c r="AY151" s="17" t="s">
        <v>120</v>
      </c>
      <c r="BE151" s="249">
        <f>IF(N151="základní",J151,0)</f>
        <v>0</v>
      </c>
      <c r="BF151" s="249">
        <f>IF(N151="snížená",J151,0)</f>
        <v>0</v>
      </c>
      <c r="BG151" s="249">
        <f>IF(N151="zákl. přenesená",J151,0)</f>
        <v>0</v>
      </c>
      <c r="BH151" s="249">
        <f>IF(N151="sníž. přenesená",J151,0)</f>
        <v>0</v>
      </c>
      <c r="BI151" s="249">
        <f>IF(N151="nulová",J151,0)</f>
        <v>0</v>
      </c>
      <c r="BJ151" s="17" t="s">
        <v>84</v>
      </c>
      <c r="BK151" s="249">
        <f>ROUND(I151*H151,2)</f>
        <v>0</v>
      </c>
      <c r="BL151" s="17" t="s">
        <v>126</v>
      </c>
      <c r="BM151" s="248" t="s">
        <v>180</v>
      </c>
    </row>
    <row r="152" s="2" customFormat="1" ht="24" customHeight="1">
      <c r="A152" s="38"/>
      <c r="B152" s="39"/>
      <c r="C152" s="236" t="s">
        <v>181</v>
      </c>
      <c r="D152" s="236" t="s">
        <v>122</v>
      </c>
      <c r="E152" s="237" t="s">
        <v>182</v>
      </c>
      <c r="F152" s="238" t="s">
        <v>183</v>
      </c>
      <c r="G152" s="239" t="s">
        <v>125</v>
      </c>
      <c r="H152" s="240">
        <v>693.20000000000005</v>
      </c>
      <c r="I152" s="241"/>
      <c r="J152" s="242">
        <f>ROUND(I152*H152,2)</f>
        <v>0</v>
      </c>
      <c r="K152" s="243"/>
      <c r="L152" s="44"/>
      <c r="M152" s="244" t="s">
        <v>1</v>
      </c>
      <c r="N152" s="245" t="s">
        <v>41</v>
      </c>
      <c r="O152" s="91"/>
      <c r="P152" s="246">
        <f>O152*H152</f>
        <v>0</v>
      </c>
      <c r="Q152" s="246">
        <v>0</v>
      </c>
      <c r="R152" s="246">
        <f>Q152*H152</f>
        <v>0</v>
      </c>
      <c r="S152" s="246">
        <v>0</v>
      </c>
      <c r="T152" s="24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48" t="s">
        <v>126</v>
      </c>
      <c r="AT152" s="248" t="s">
        <v>122</v>
      </c>
      <c r="AU152" s="248" t="s">
        <v>86</v>
      </c>
      <c r="AY152" s="17" t="s">
        <v>120</v>
      </c>
      <c r="BE152" s="249">
        <f>IF(N152="základní",J152,0)</f>
        <v>0</v>
      </c>
      <c r="BF152" s="249">
        <f>IF(N152="snížená",J152,0)</f>
        <v>0</v>
      </c>
      <c r="BG152" s="249">
        <f>IF(N152="zákl. přenesená",J152,0)</f>
        <v>0</v>
      </c>
      <c r="BH152" s="249">
        <f>IF(N152="sníž. přenesená",J152,0)</f>
        <v>0</v>
      </c>
      <c r="BI152" s="249">
        <f>IF(N152="nulová",J152,0)</f>
        <v>0</v>
      </c>
      <c r="BJ152" s="17" t="s">
        <v>84</v>
      </c>
      <c r="BK152" s="249">
        <f>ROUND(I152*H152,2)</f>
        <v>0</v>
      </c>
      <c r="BL152" s="17" t="s">
        <v>126</v>
      </c>
      <c r="BM152" s="248" t="s">
        <v>184</v>
      </c>
    </row>
    <row r="153" s="2" customFormat="1" ht="16.5" customHeight="1">
      <c r="A153" s="38"/>
      <c r="B153" s="39"/>
      <c r="C153" s="273" t="s">
        <v>185</v>
      </c>
      <c r="D153" s="273" t="s">
        <v>186</v>
      </c>
      <c r="E153" s="274" t="s">
        <v>187</v>
      </c>
      <c r="F153" s="275" t="s">
        <v>188</v>
      </c>
      <c r="G153" s="276" t="s">
        <v>189</v>
      </c>
      <c r="H153" s="277">
        <v>10.398</v>
      </c>
      <c r="I153" s="278"/>
      <c r="J153" s="279">
        <f>ROUND(I153*H153,2)</f>
        <v>0</v>
      </c>
      <c r="K153" s="280"/>
      <c r="L153" s="281"/>
      <c r="M153" s="282" t="s">
        <v>1</v>
      </c>
      <c r="N153" s="283" t="s">
        <v>41</v>
      </c>
      <c r="O153" s="91"/>
      <c r="P153" s="246">
        <f>O153*H153</f>
        <v>0</v>
      </c>
      <c r="Q153" s="246">
        <v>0.001</v>
      </c>
      <c r="R153" s="246">
        <f>Q153*H153</f>
        <v>0.010397999999999999</v>
      </c>
      <c r="S153" s="246">
        <v>0</v>
      </c>
      <c r="T153" s="24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48" t="s">
        <v>161</v>
      </c>
      <c r="AT153" s="248" t="s">
        <v>186</v>
      </c>
      <c r="AU153" s="248" t="s">
        <v>86</v>
      </c>
      <c r="AY153" s="17" t="s">
        <v>120</v>
      </c>
      <c r="BE153" s="249">
        <f>IF(N153="základní",J153,0)</f>
        <v>0</v>
      </c>
      <c r="BF153" s="249">
        <f>IF(N153="snížená",J153,0)</f>
        <v>0</v>
      </c>
      <c r="BG153" s="249">
        <f>IF(N153="zákl. přenesená",J153,0)</f>
        <v>0</v>
      </c>
      <c r="BH153" s="249">
        <f>IF(N153="sníž. přenesená",J153,0)</f>
        <v>0</v>
      </c>
      <c r="BI153" s="249">
        <f>IF(N153="nulová",J153,0)</f>
        <v>0</v>
      </c>
      <c r="BJ153" s="17" t="s">
        <v>84</v>
      </c>
      <c r="BK153" s="249">
        <f>ROUND(I153*H153,2)</f>
        <v>0</v>
      </c>
      <c r="BL153" s="17" t="s">
        <v>126</v>
      </c>
      <c r="BM153" s="248" t="s">
        <v>190</v>
      </c>
    </row>
    <row r="154" s="13" customFormat="1">
      <c r="A154" s="13"/>
      <c r="B154" s="250"/>
      <c r="C154" s="251"/>
      <c r="D154" s="252" t="s">
        <v>132</v>
      </c>
      <c r="E154" s="251"/>
      <c r="F154" s="254" t="s">
        <v>191</v>
      </c>
      <c r="G154" s="251"/>
      <c r="H154" s="255">
        <v>10.398</v>
      </c>
      <c r="I154" s="256"/>
      <c r="J154" s="251"/>
      <c r="K154" s="251"/>
      <c r="L154" s="257"/>
      <c r="M154" s="258"/>
      <c r="N154" s="259"/>
      <c r="O154" s="259"/>
      <c r="P154" s="259"/>
      <c r="Q154" s="259"/>
      <c r="R154" s="259"/>
      <c r="S154" s="259"/>
      <c r="T154" s="260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61" t="s">
        <v>132</v>
      </c>
      <c r="AU154" s="261" t="s">
        <v>86</v>
      </c>
      <c r="AV154" s="13" t="s">
        <v>86</v>
      </c>
      <c r="AW154" s="13" t="s">
        <v>4</v>
      </c>
      <c r="AX154" s="13" t="s">
        <v>84</v>
      </c>
      <c r="AY154" s="261" t="s">
        <v>120</v>
      </c>
    </row>
    <row r="155" s="2" customFormat="1" ht="16.5" customHeight="1">
      <c r="A155" s="38"/>
      <c r="B155" s="39"/>
      <c r="C155" s="236" t="s">
        <v>192</v>
      </c>
      <c r="D155" s="236" t="s">
        <v>122</v>
      </c>
      <c r="E155" s="237" t="s">
        <v>193</v>
      </c>
      <c r="F155" s="238" t="s">
        <v>194</v>
      </c>
      <c r="G155" s="239" t="s">
        <v>125</v>
      </c>
      <c r="H155" s="240">
        <v>693.20000000000005</v>
      </c>
      <c r="I155" s="241"/>
      <c r="J155" s="242">
        <f>ROUND(I155*H155,2)</f>
        <v>0</v>
      </c>
      <c r="K155" s="243"/>
      <c r="L155" s="44"/>
      <c r="M155" s="244" t="s">
        <v>1</v>
      </c>
      <c r="N155" s="245" t="s">
        <v>41</v>
      </c>
      <c r="O155" s="91"/>
      <c r="P155" s="246">
        <f>O155*H155</f>
        <v>0</v>
      </c>
      <c r="Q155" s="246">
        <v>0</v>
      </c>
      <c r="R155" s="246">
        <f>Q155*H155</f>
        <v>0</v>
      </c>
      <c r="S155" s="246">
        <v>0</v>
      </c>
      <c r="T155" s="24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48" t="s">
        <v>126</v>
      </c>
      <c r="AT155" s="248" t="s">
        <v>122</v>
      </c>
      <c r="AU155" s="248" t="s">
        <v>86</v>
      </c>
      <c r="AY155" s="17" t="s">
        <v>120</v>
      </c>
      <c r="BE155" s="249">
        <f>IF(N155="základní",J155,0)</f>
        <v>0</v>
      </c>
      <c r="BF155" s="249">
        <f>IF(N155="snížená",J155,0)</f>
        <v>0</v>
      </c>
      <c r="BG155" s="249">
        <f>IF(N155="zákl. přenesená",J155,0)</f>
        <v>0</v>
      </c>
      <c r="BH155" s="249">
        <f>IF(N155="sníž. přenesená",J155,0)</f>
        <v>0</v>
      </c>
      <c r="BI155" s="249">
        <f>IF(N155="nulová",J155,0)</f>
        <v>0</v>
      </c>
      <c r="BJ155" s="17" t="s">
        <v>84</v>
      </c>
      <c r="BK155" s="249">
        <f>ROUND(I155*H155,2)</f>
        <v>0</v>
      </c>
      <c r="BL155" s="17" t="s">
        <v>126</v>
      </c>
      <c r="BM155" s="248" t="s">
        <v>195</v>
      </c>
    </row>
    <row r="156" s="13" customFormat="1">
      <c r="A156" s="13"/>
      <c r="B156" s="250"/>
      <c r="C156" s="251"/>
      <c r="D156" s="252" t="s">
        <v>132</v>
      </c>
      <c r="E156" s="253" t="s">
        <v>1</v>
      </c>
      <c r="F156" s="254" t="s">
        <v>196</v>
      </c>
      <c r="G156" s="251"/>
      <c r="H156" s="255">
        <v>693.20000000000005</v>
      </c>
      <c r="I156" s="256"/>
      <c r="J156" s="251"/>
      <c r="K156" s="251"/>
      <c r="L156" s="257"/>
      <c r="M156" s="258"/>
      <c r="N156" s="259"/>
      <c r="O156" s="259"/>
      <c r="P156" s="259"/>
      <c r="Q156" s="259"/>
      <c r="R156" s="259"/>
      <c r="S156" s="259"/>
      <c r="T156" s="260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61" t="s">
        <v>132</v>
      </c>
      <c r="AU156" s="261" t="s">
        <v>86</v>
      </c>
      <c r="AV156" s="13" t="s">
        <v>86</v>
      </c>
      <c r="AW156" s="13" t="s">
        <v>32</v>
      </c>
      <c r="AX156" s="13" t="s">
        <v>84</v>
      </c>
      <c r="AY156" s="261" t="s">
        <v>120</v>
      </c>
    </row>
    <row r="157" s="2" customFormat="1" ht="24" customHeight="1">
      <c r="A157" s="38"/>
      <c r="B157" s="39"/>
      <c r="C157" s="236" t="s">
        <v>8</v>
      </c>
      <c r="D157" s="236" t="s">
        <v>122</v>
      </c>
      <c r="E157" s="237" t="s">
        <v>197</v>
      </c>
      <c r="F157" s="238" t="s">
        <v>198</v>
      </c>
      <c r="G157" s="239" t="s">
        <v>125</v>
      </c>
      <c r="H157" s="240">
        <v>693.20000000000005</v>
      </c>
      <c r="I157" s="241"/>
      <c r="J157" s="242">
        <f>ROUND(I157*H157,2)</f>
        <v>0</v>
      </c>
      <c r="K157" s="243"/>
      <c r="L157" s="44"/>
      <c r="M157" s="244" t="s">
        <v>1</v>
      </c>
      <c r="N157" s="245" t="s">
        <v>41</v>
      </c>
      <c r="O157" s="91"/>
      <c r="P157" s="246">
        <f>O157*H157</f>
        <v>0</v>
      </c>
      <c r="Q157" s="246">
        <v>0</v>
      </c>
      <c r="R157" s="246">
        <f>Q157*H157</f>
        <v>0</v>
      </c>
      <c r="S157" s="246">
        <v>0</v>
      </c>
      <c r="T157" s="24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48" t="s">
        <v>126</v>
      </c>
      <c r="AT157" s="248" t="s">
        <v>122</v>
      </c>
      <c r="AU157" s="248" t="s">
        <v>86</v>
      </c>
      <c r="AY157" s="17" t="s">
        <v>120</v>
      </c>
      <c r="BE157" s="249">
        <f>IF(N157="základní",J157,0)</f>
        <v>0</v>
      </c>
      <c r="BF157" s="249">
        <f>IF(N157="snížená",J157,0)</f>
        <v>0</v>
      </c>
      <c r="BG157" s="249">
        <f>IF(N157="zákl. přenesená",J157,0)</f>
        <v>0</v>
      </c>
      <c r="BH157" s="249">
        <f>IF(N157="sníž. přenesená",J157,0)</f>
        <v>0</v>
      </c>
      <c r="BI157" s="249">
        <f>IF(N157="nulová",J157,0)</f>
        <v>0</v>
      </c>
      <c r="BJ157" s="17" t="s">
        <v>84</v>
      </c>
      <c r="BK157" s="249">
        <f>ROUND(I157*H157,2)</f>
        <v>0</v>
      </c>
      <c r="BL157" s="17" t="s">
        <v>126</v>
      </c>
      <c r="BM157" s="248" t="s">
        <v>199</v>
      </c>
    </row>
    <row r="158" s="2" customFormat="1" ht="24" customHeight="1">
      <c r="A158" s="38"/>
      <c r="B158" s="39"/>
      <c r="C158" s="236" t="s">
        <v>200</v>
      </c>
      <c r="D158" s="236" t="s">
        <v>122</v>
      </c>
      <c r="E158" s="237" t="s">
        <v>201</v>
      </c>
      <c r="F158" s="238" t="s">
        <v>202</v>
      </c>
      <c r="G158" s="239" t="s">
        <v>130</v>
      </c>
      <c r="H158" s="240">
        <v>349.60000000000002</v>
      </c>
      <c r="I158" s="241"/>
      <c r="J158" s="242">
        <f>ROUND(I158*H158,2)</f>
        <v>0</v>
      </c>
      <c r="K158" s="243"/>
      <c r="L158" s="44"/>
      <c r="M158" s="244" t="s">
        <v>1</v>
      </c>
      <c r="N158" s="245" t="s">
        <v>41</v>
      </c>
      <c r="O158" s="91"/>
      <c r="P158" s="246">
        <f>O158*H158</f>
        <v>0</v>
      </c>
      <c r="Q158" s="246">
        <v>0</v>
      </c>
      <c r="R158" s="246">
        <f>Q158*H158</f>
        <v>0</v>
      </c>
      <c r="S158" s="246">
        <v>0</v>
      </c>
      <c r="T158" s="24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48" t="s">
        <v>126</v>
      </c>
      <c r="AT158" s="248" t="s">
        <v>122</v>
      </c>
      <c r="AU158" s="248" t="s">
        <v>86</v>
      </c>
      <c r="AY158" s="17" t="s">
        <v>120</v>
      </c>
      <c r="BE158" s="249">
        <f>IF(N158="základní",J158,0)</f>
        <v>0</v>
      </c>
      <c r="BF158" s="249">
        <f>IF(N158="snížená",J158,0)</f>
        <v>0</v>
      </c>
      <c r="BG158" s="249">
        <f>IF(N158="zákl. přenesená",J158,0)</f>
        <v>0</v>
      </c>
      <c r="BH158" s="249">
        <f>IF(N158="sníž. přenesená",J158,0)</f>
        <v>0</v>
      </c>
      <c r="BI158" s="249">
        <f>IF(N158="nulová",J158,0)</f>
        <v>0</v>
      </c>
      <c r="BJ158" s="17" t="s">
        <v>84</v>
      </c>
      <c r="BK158" s="249">
        <f>ROUND(I158*H158,2)</f>
        <v>0</v>
      </c>
      <c r="BL158" s="17" t="s">
        <v>126</v>
      </c>
      <c r="BM158" s="248" t="s">
        <v>203</v>
      </c>
    </row>
    <row r="159" s="12" customFormat="1" ht="22.8" customHeight="1">
      <c r="A159" s="12"/>
      <c r="B159" s="220"/>
      <c r="C159" s="221"/>
      <c r="D159" s="222" t="s">
        <v>75</v>
      </c>
      <c r="E159" s="234" t="s">
        <v>86</v>
      </c>
      <c r="F159" s="234" t="s">
        <v>204</v>
      </c>
      <c r="G159" s="221"/>
      <c r="H159" s="221"/>
      <c r="I159" s="224"/>
      <c r="J159" s="235">
        <f>BK159</f>
        <v>0</v>
      </c>
      <c r="K159" s="221"/>
      <c r="L159" s="226"/>
      <c r="M159" s="227"/>
      <c r="N159" s="228"/>
      <c r="O159" s="228"/>
      <c r="P159" s="229">
        <f>SUM(P160:P166)</f>
        <v>0</v>
      </c>
      <c r="Q159" s="228"/>
      <c r="R159" s="229">
        <f>SUM(R160:R166)</f>
        <v>1211.4415899000001</v>
      </c>
      <c r="S159" s="228"/>
      <c r="T159" s="230">
        <f>SUM(T160:T166)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31" t="s">
        <v>84</v>
      </c>
      <c r="AT159" s="232" t="s">
        <v>75</v>
      </c>
      <c r="AU159" s="232" t="s">
        <v>84</v>
      </c>
      <c r="AY159" s="231" t="s">
        <v>120</v>
      </c>
      <c r="BK159" s="233">
        <f>SUM(BK160:BK166)</f>
        <v>0</v>
      </c>
    </row>
    <row r="160" s="2" customFormat="1" ht="24" customHeight="1">
      <c r="A160" s="38"/>
      <c r="B160" s="39"/>
      <c r="C160" s="236" t="s">
        <v>205</v>
      </c>
      <c r="D160" s="236" t="s">
        <v>122</v>
      </c>
      <c r="E160" s="237" t="s">
        <v>206</v>
      </c>
      <c r="F160" s="238" t="s">
        <v>207</v>
      </c>
      <c r="G160" s="239" t="s">
        <v>208</v>
      </c>
      <c r="H160" s="240">
        <v>32.655000000000001</v>
      </c>
      <c r="I160" s="241"/>
      <c r="J160" s="242">
        <f>ROUND(I160*H160,2)</f>
        <v>0</v>
      </c>
      <c r="K160" s="243"/>
      <c r="L160" s="44"/>
      <c r="M160" s="244" t="s">
        <v>1</v>
      </c>
      <c r="N160" s="245" t="s">
        <v>41</v>
      </c>
      <c r="O160" s="91"/>
      <c r="P160" s="246">
        <f>O160*H160</f>
        <v>0</v>
      </c>
      <c r="Q160" s="246">
        <v>0.23058000000000001</v>
      </c>
      <c r="R160" s="246">
        <f>Q160*H160</f>
        <v>7.5295899000000004</v>
      </c>
      <c r="S160" s="246">
        <v>0</v>
      </c>
      <c r="T160" s="24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48" t="s">
        <v>126</v>
      </c>
      <c r="AT160" s="248" t="s">
        <v>122</v>
      </c>
      <c r="AU160" s="248" t="s">
        <v>86</v>
      </c>
      <c r="AY160" s="17" t="s">
        <v>120</v>
      </c>
      <c r="BE160" s="249">
        <f>IF(N160="základní",J160,0)</f>
        <v>0</v>
      </c>
      <c r="BF160" s="249">
        <f>IF(N160="snížená",J160,0)</f>
        <v>0</v>
      </c>
      <c r="BG160" s="249">
        <f>IF(N160="zákl. přenesená",J160,0)</f>
        <v>0</v>
      </c>
      <c r="BH160" s="249">
        <f>IF(N160="sníž. přenesená",J160,0)</f>
        <v>0</v>
      </c>
      <c r="BI160" s="249">
        <f>IF(N160="nulová",J160,0)</f>
        <v>0</v>
      </c>
      <c r="BJ160" s="17" t="s">
        <v>84</v>
      </c>
      <c r="BK160" s="249">
        <f>ROUND(I160*H160,2)</f>
        <v>0</v>
      </c>
      <c r="BL160" s="17" t="s">
        <v>126</v>
      </c>
      <c r="BM160" s="248" t="s">
        <v>209</v>
      </c>
    </row>
    <row r="161" s="13" customFormat="1">
      <c r="A161" s="13"/>
      <c r="B161" s="250"/>
      <c r="C161" s="251"/>
      <c r="D161" s="252" t="s">
        <v>132</v>
      </c>
      <c r="E161" s="251"/>
      <c r="F161" s="254" t="s">
        <v>210</v>
      </c>
      <c r="G161" s="251"/>
      <c r="H161" s="255">
        <v>32.655000000000001</v>
      </c>
      <c r="I161" s="256"/>
      <c r="J161" s="251"/>
      <c r="K161" s="251"/>
      <c r="L161" s="257"/>
      <c r="M161" s="258"/>
      <c r="N161" s="259"/>
      <c r="O161" s="259"/>
      <c r="P161" s="259"/>
      <c r="Q161" s="259"/>
      <c r="R161" s="259"/>
      <c r="S161" s="259"/>
      <c r="T161" s="260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1" t="s">
        <v>132</v>
      </c>
      <c r="AU161" s="261" t="s">
        <v>86</v>
      </c>
      <c r="AV161" s="13" t="s">
        <v>86</v>
      </c>
      <c r="AW161" s="13" t="s">
        <v>4</v>
      </c>
      <c r="AX161" s="13" t="s">
        <v>84</v>
      </c>
      <c r="AY161" s="261" t="s">
        <v>120</v>
      </c>
    </row>
    <row r="162" s="2" customFormat="1" ht="36" customHeight="1">
      <c r="A162" s="38"/>
      <c r="B162" s="39"/>
      <c r="C162" s="236" t="s">
        <v>211</v>
      </c>
      <c r="D162" s="236" t="s">
        <v>122</v>
      </c>
      <c r="E162" s="237" t="s">
        <v>212</v>
      </c>
      <c r="F162" s="238" t="s">
        <v>213</v>
      </c>
      <c r="G162" s="239" t="s">
        <v>130</v>
      </c>
      <c r="H162" s="240">
        <v>460.19999999999999</v>
      </c>
      <c r="I162" s="241"/>
      <c r="J162" s="242">
        <f>ROUND(I162*H162,2)</f>
        <v>0</v>
      </c>
      <c r="K162" s="243"/>
      <c r="L162" s="44"/>
      <c r="M162" s="244" t="s">
        <v>1</v>
      </c>
      <c r="N162" s="245" t="s">
        <v>41</v>
      </c>
      <c r="O162" s="91"/>
      <c r="P162" s="246">
        <f>O162*H162</f>
        <v>0</v>
      </c>
      <c r="Q162" s="246">
        <v>2.1600000000000001</v>
      </c>
      <c r="R162" s="246">
        <f>Q162*H162</f>
        <v>994.03200000000004</v>
      </c>
      <c r="S162" s="246">
        <v>0</v>
      </c>
      <c r="T162" s="24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48" t="s">
        <v>126</v>
      </c>
      <c r="AT162" s="248" t="s">
        <v>122</v>
      </c>
      <c r="AU162" s="248" t="s">
        <v>86</v>
      </c>
      <c r="AY162" s="17" t="s">
        <v>120</v>
      </c>
      <c r="BE162" s="249">
        <f>IF(N162="základní",J162,0)</f>
        <v>0</v>
      </c>
      <c r="BF162" s="249">
        <f>IF(N162="snížená",J162,0)</f>
        <v>0</v>
      </c>
      <c r="BG162" s="249">
        <f>IF(N162="zákl. přenesená",J162,0)</f>
        <v>0</v>
      </c>
      <c r="BH162" s="249">
        <f>IF(N162="sníž. přenesená",J162,0)</f>
        <v>0</v>
      </c>
      <c r="BI162" s="249">
        <f>IF(N162="nulová",J162,0)</f>
        <v>0</v>
      </c>
      <c r="BJ162" s="17" t="s">
        <v>84</v>
      </c>
      <c r="BK162" s="249">
        <f>ROUND(I162*H162,2)</f>
        <v>0</v>
      </c>
      <c r="BL162" s="17" t="s">
        <v>126</v>
      </c>
      <c r="BM162" s="248" t="s">
        <v>214</v>
      </c>
    </row>
    <row r="163" s="13" customFormat="1">
      <c r="A163" s="13"/>
      <c r="B163" s="250"/>
      <c r="C163" s="251"/>
      <c r="D163" s="252" t="s">
        <v>132</v>
      </c>
      <c r="E163" s="253" t="s">
        <v>1</v>
      </c>
      <c r="F163" s="254" t="s">
        <v>215</v>
      </c>
      <c r="G163" s="251"/>
      <c r="H163" s="255">
        <v>460.19999999999999</v>
      </c>
      <c r="I163" s="256"/>
      <c r="J163" s="251"/>
      <c r="K163" s="251"/>
      <c r="L163" s="257"/>
      <c r="M163" s="258"/>
      <c r="N163" s="259"/>
      <c r="O163" s="259"/>
      <c r="P163" s="259"/>
      <c r="Q163" s="259"/>
      <c r="R163" s="259"/>
      <c r="S163" s="259"/>
      <c r="T163" s="260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61" t="s">
        <v>132</v>
      </c>
      <c r="AU163" s="261" t="s">
        <v>86</v>
      </c>
      <c r="AV163" s="13" t="s">
        <v>86</v>
      </c>
      <c r="AW163" s="13" t="s">
        <v>32</v>
      </c>
      <c r="AX163" s="13" t="s">
        <v>84</v>
      </c>
      <c r="AY163" s="261" t="s">
        <v>120</v>
      </c>
    </row>
    <row r="164" s="2" customFormat="1" ht="36" customHeight="1">
      <c r="A164" s="38"/>
      <c r="B164" s="39"/>
      <c r="C164" s="236" t="s">
        <v>216</v>
      </c>
      <c r="D164" s="236" t="s">
        <v>122</v>
      </c>
      <c r="E164" s="237" t="s">
        <v>217</v>
      </c>
      <c r="F164" s="238" t="s">
        <v>218</v>
      </c>
      <c r="G164" s="239" t="s">
        <v>130</v>
      </c>
      <c r="H164" s="240">
        <v>106</v>
      </c>
      <c r="I164" s="241"/>
      <c r="J164" s="242">
        <f>ROUND(I164*H164,2)</f>
        <v>0</v>
      </c>
      <c r="K164" s="243"/>
      <c r="L164" s="44"/>
      <c r="M164" s="244" t="s">
        <v>1</v>
      </c>
      <c r="N164" s="245" t="s">
        <v>41</v>
      </c>
      <c r="O164" s="91"/>
      <c r="P164" s="246">
        <f>O164*H164</f>
        <v>0</v>
      </c>
      <c r="Q164" s="246">
        <v>1.98</v>
      </c>
      <c r="R164" s="246">
        <f>Q164*H164</f>
        <v>209.88</v>
      </c>
      <c r="S164" s="246">
        <v>0</v>
      </c>
      <c r="T164" s="24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48" t="s">
        <v>126</v>
      </c>
      <c r="AT164" s="248" t="s">
        <v>122</v>
      </c>
      <c r="AU164" s="248" t="s">
        <v>86</v>
      </c>
      <c r="AY164" s="17" t="s">
        <v>120</v>
      </c>
      <c r="BE164" s="249">
        <f>IF(N164="základní",J164,0)</f>
        <v>0</v>
      </c>
      <c r="BF164" s="249">
        <f>IF(N164="snížená",J164,0)</f>
        <v>0</v>
      </c>
      <c r="BG164" s="249">
        <f>IF(N164="zákl. přenesená",J164,0)</f>
        <v>0</v>
      </c>
      <c r="BH164" s="249">
        <f>IF(N164="sníž. přenesená",J164,0)</f>
        <v>0</v>
      </c>
      <c r="BI164" s="249">
        <f>IF(N164="nulová",J164,0)</f>
        <v>0</v>
      </c>
      <c r="BJ164" s="17" t="s">
        <v>84</v>
      </c>
      <c r="BK164" s="249">
        <f>ROUND(I164*H164,2)</f>
        <v>0</v>
      </c>
      <c r="BL164" s="17" t="s">
        <v>126</v>
      </c>
      <c r="BM164" s="248" t="s">
        <v>219</v>
      </c>
    </row>
    <row r="165" s="15" customFormat="1">
      <c r="A165" s="15"/>
      <c r="B165" s="284"/>
      <c r="C165" s="285"/>
      <c r="D165" s="252" t="s">
        <v>132</v>
      </c>
      <c r="E165" s="286" t="s">
        <v>1</v>
      </c>
      <c r="F165" s="287" t="s">
        <v>220</v>
      </c>
      <c r="G165" s="285"/>
      <c r="H165" s="286" t="s">
        <v>1</v>
      </c>
      <c r="I165" s="288"/>
      <c r="J165" s="285"/>
      <c r="K165" s="285"/>
      <c r="L165" s="289"/>
      <c r="M165" s="290"/>
      <c r="N165" s="291"/>
      <c r="O165" s="291"/>
      <c r="P165" s="291"/>
      <c r="Q165" s="291"/>
      <c r="R165" s="291"/>
      <c r="S165" s="291"/>
      <c r="T165" s="292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93" t="s">
        <v>132</v>
      </c>
      <c r="AU165" s="293" t="s">
        <v>86</v>
      </c>
      <c r="AV165" s="15" t="s">
        <v>84</v>
      </c>
      <c r="AW165" s="15" t="s">
        <v>32</v>
      </c>
      <c r="AX165" s="15" t="s">
        <v>76</v>
      </c>
      <c r="AY165" s="293" t="s">
        <v>120</v>
      </c>
    </row>
    <row r="166" s="13" customFormat="1">
      <c r="A166" s="13"/>
      <c r="B166" s="250"/>
      <c r="C166" s="251"/>
      <c r="D166" s="252" t="s">
        <v>132</v>
      </c>
      <c r="E166" s="253" t="s">
        <v>1</v>
      </c>
      <c r="F166" s="254" t="s">
        <v>221</v>
      </c>
      <c r="G166" s="251"/>
      <c r="H166" s="255">
        <v>106</v>
      </c>
      <c r="I166" s="256"/>
      <c r="J166" s="251"/>
      <c r="K166" s="251"/>
      <c r="L166" s="257"/>
      <c r="M166" s="258"/>
      <c r="N166" s="259"/>
      <c r="O166" s="259"/>
      <c r="P166" s="259"/>
      <c r="Q166" s="259"/>
      <c r="R166" s="259"/>
      <c r="S166" s="259"/>
      <c r="T166" s="260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1" t="s">
        <v>132</v>
      </c>
      <c r="AU166" s="261" t="s">
        <v>86</v>
      </c>
      <c r="AV166" s="13" t="s">
        <v>86</v>
      </c>
      <c r="AW166" s="13" t="s">
        <v>32</v>
      </c>
      <c r="AX166" s="13" t="s">
        <v>84</v>
      </c>
      <c r="AY166" s="261" t="s">
        <v>120</v>
      </c>
    </row>
    <row r="167" s="12" customFormat="1" ht="22.8" customHeight="1">
      <c r="A167" s="12"/>
      <c r="B167" s="220"/>
      <c r="C167" s="221"/>
      <c r="D167" s="222" t="s">
        <v>75</v>
      </c>
      <c r="E167" s="234" t="s">
        <v>146</v>
      </c>
      <c r="F167" s="234" t="s">
        <v>222</v>
      </c>
      <c r="G167" s="221"/>
      <c r="H167" s="221"/>
      <c r="I167" s="224"/>
      <c r="J167" s="235">
        <f>BK167</f>
        <v>0</v>
      </c>
      <c r="K167" s="221"/>
      <c r="L167" s="226"/>
      <c r="M167" s="227"/>
      <c r="N167" s="228"/>
      <c r="O167" s="228"/>
      <c r="P167" s="229">
        <f>SUM(P168:P196)</f>
        <v>0</v>
      </c>
      <c r="Q167" s="228"/>
      <c r="R167" s="229">
        <f>SUM(R168:R196)</f>
        <v>1526.7691004000003</v>
      </c>
      <c r="S167" s="228"/>
      <c r="T167" s="230">
        <f>SUM(T168:T196)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31" t="s">
        <v>84</v>
      </c>
      <c r="AT167" s="232" t="s">
        <v>75</v>
      </c>
      <c r="AU167" s="232" t="s">
        <v>84</v>
      </c>
      <c r="AY167" s="231" t="s">
        <v>120</v>
      </c>
      <c r="BK167" s="233">
        <f>SUM(BK168:BK196)</f>
        <v>0</v>
      </c>
    </row>
    <row r="168" s="2" customFormat="1" ht="16.5" customHeight="1">
      <c r="A168" s="38"/>
      <c r="B168" s="39"/>
      <c r="C168" s="236" t="s">
        <v>223</v>
      </c>
      <c r="D168" s="236" t="s">
        <v>122</v>
      </c>
      <c r="E168" s="237" t="s">
        <v>224</v>
      </c>
      <c r="F168" s="238" t="s">
        <v>225</v>
      </c>
      <c r="G168" s="239" t="s">
        <v>125</v>
      </c>
      <c r="H168" s="240">
        <v>510.83999999999998</v>
      </c>
      <c r="I168" s="241"/>
      <c r="J168" s="242">
        <f>ROUND(I168*H168,2)</f>
        <v>0</v>
      </c>
      <c r="K168" s="243"/>
      <c r="L168" s="44"/>
      <c r="M168" s="244" t="s">
        <v>1</v>
      </c>
      <c r="N168" s="245" t="s">
        <v>41</v>
      </c>
      <c r="O168" s="91"/>
      <c r="P168" s="246">
        <f>O168*H168</f>
        <v>0</v>
      </c>
      <c r="Q168" s="246">
        <v>0.27994000000000002</v>
      </c>
      <c r="R168" s="246">
        <f>Q168*H168</f>
        <v>143.00454960000002</v>
      </c>
      <c r="S168" s="246">
        <v>0</v>
      </c>
      <c r="T168" s="24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48" t="s">
        <v>126</v>
      </c>
      <c r="AT168" s="248" t="s">
        <v>122</v>
      </c>
      <c r="AU168" s="248" t="s">
        <v>86</v>
      </c>
      <c r="AY168" s="17" t="s">
        <v>120</v>
      </c>
      <c r="BE168" s="249">
        <f>IF(N168="základní",J168,0)</f>
        <v>0</v>
      </c>
      <c r="BF168" s="249">
        <f>IF(N168="snížená",J168,0)</f>
        <v>0</v>
      </c>
      <c r="BG168" s="249">
        <f>IF(N168="zákl. přenesená",J168,0)</f>
        <v>0</v>
      </c>
      <c r="BH168" s="249">
        <f>IF(N168="sníž. přenesená",J168,0)</f>
        <v>0</v>
      </c>
      <c r="BI168" s="249">
        <f>IF(N168="nulová",J168,0)</f>
        <v>0</v>
      </c>
      <c r="BJ168" s="17" t="s">
        <v>84</v>
      </c>
      <c r="BK168" s="249">
        <f>ROUND(I168*H168,2)</f>
        <v>0</v>
      </c>
      <c r="BL168" s="17" t="s">
        <v>126</v>
      </c>
      <c r="BM168" s="248" t="s">
        <v>226</v>
      </c>
    </row>
    <row r="169" s="13" customFormat="1">
      <c r="A169" s="13"/>
      <c r="B169" s="250"/>
      <c r="C169" s="251"/>
      <c r="D169" s="252" t="s">
        <v>132</v>
      </c>
      <c r="E169" s="251"/>
      <c r="F169" s="254" t="s">
        <v>227</v>
      </c>
      <c r="G169" s="251"/>
      <c r="H169" s="255">
        <v>510.83999999999998</v>
      </c>
      <c r="I169" s="256"/>
      <c r="J169" s="251"/>
      <c r="K169" s="251"/>
      <c r="L169" s="257"/>
      <c r="M169" s="258"/>
      <c r="N169" s="259"/>
      <c r="O169" s="259"/>
      <c r="P169" s="259"/>
      <c r="Q169" s="259"/>
      <c r="R169" s="259"/>
      <c r="S169" s="259"/>
      <c r="T169" s="260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1" t="s">
        <v>132</v>
      </c>
      <c r="AU169" s="261" t="s">
        <v>86</v>
      </c>
      <c r="AV169" s="13" t="s">
        <v>86</v>
      </c>
      <c r="AW169" s="13" t="s">
        <v>4</v>
      </c>
      <c r="AX169" s="13" t="s">
        <v>84</v>
      </c>
      <c r="AY169" s="261" t="s">
        <v>120</v>
      </c>
    </row>
    <row r="170" s="2" customFormat="1" ht="16.5" customHeight="1">
      <c r="A170" s="38"/>
      <c r="B170" s="39"/>
      <c r="C170" s="236" t="s">
        <v>7</v>
      </c>
      <c r="D170" s="236" t="s">
        <v>122</v>
      </c>
      <c r="E170" s="237" t="s">
        <v>228</v>
      </c>
      <c r="F170" s="238" t="s">
        <v>229</v>
      </c>
      <c r="G170" s="239" t="s">
        <v>125</v>
      </c>
      <c r="H170" s="240">
        <v>1036.2650000000001</v>
      </c>
      <c r="I170" s="241"/>
      <c r="J170" s="242">
        <f>ROUND(I170*H170,2)</f>
        <v>0</v>
      </c>
      <c r="K170" s="243"/>
      <c r="L170" s="44"/>
      <c r="M170" s="244" t="s">
        <v>1</v>
      </c>
      <c r="N170" s="245" t="s">
        <v>41</v>
      </c>
      <c r="O170" s="91"/>
      <c r="P170" s="246">
        <f>O170*H170</f>
        <v>0</v>
      </c>
      <c r="Q170" s="246">
        <v>0.378</v>
      </c>
      <c r="R170" s="246">
        <f>Q170*H170</f>
        <v>391.70817000000005</v>
      </c>
      <c r="S170" s="246">
        <v>0</v>
      </c>
      <c r="T170" s="24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48" t="s">
        <v>126</v>
      </c>
      <c r="AT170" s="248" t="s">
        <v>122</v>
      </c>
      <c r="AU170" s="248" t="s">
        <v>86</v>
      </c>
      <c r="AY170" s="17" t="s">
        <v>120</v>
      </c>
      <c r="BE170" s="249">
        <f>IF(N170="základní",J170,0)</f>
        <v>0</v>
      </c>
      <c r="BF170" s="249">
        <f>IF(N170="snížená",J170,0)</f>
        <v>0</v>
      </c>
      <c r="BG170" s="249">
        <f>IF(N170="zákl. přenesená",J170,0)</f>
        <v>0</v>
      </c>
      <c r="BH170" s="249">
        <f>IF(N170="sníž. přenesená",J170,0)</f>
        <v>0</v>
      </c>
      <c r="BI170" s="249">
        <f>IF(N170="nulová",J170,0)</f>
        <v>0</v>
      </c>
      <c r="BJ170" s="17" t="s">
        <v>84</v>
      </c>
      <c r="BK170" s="249">
        <f>ROUND(I170*H170,2)</f>
        <v>0</v>
      </c>
      <c r="BL170" s="17" t="s">
        <v>126</v>
      </c>
      <c r="BM170" s="248" t="s">
        <v>230</v>
      </c>
    </row>
    <row r="171" s="13" customFormat="1">
      <c r="A171" s="13"/>
      <c r="B171" s="250"/>
      <c r="C171" s="251"/>
      <c r="D171" s="252" t="s">
        <v>132</v>
      </c>
      <c r="E171" s="253" t="s">
        <v>1</v>
      </c>
      <c r="F171" s="254" t="s">
        <v>231</v>
      </c>
      <c r="G171" s="251"/>
      <c r="H171" s="255">
        <v>901.10000000000002</v>
      </c>
      <c r="I171" s="256"/>
      <c r="J171" s="251"/>
      <c r="K171" s="251"/>
      <c r="L171" s="257"/>
      <c r="M171" s="258"/>
      <c r="N171" s="259"/>
      <c r="O171" s="259"/>
      <c r="P171" s="259"/>
      <c r="Q171" s="259"/>
      <c r="R171" s="259"/>
      <c r="S171" s="259"/>
      <c r="T171" s="260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61" t="s">
        <v>132</v>
      </c>
      <c r="AU171" s="261" t="s">
        <v>86</v>
      </c>
      <c r="AV171" s="13" t="s">
        <v>86</v>
      </c>
      <c r="AW171" s="13" t="s">
        <v>32</v>
      </c>
      <c r="AX171" s="13" t="s">
        <v>84</v>
      </c>
      <c r="AY171" s="261" t="s">
        <v>120</v>
      </c>
    </row>
    <row r="172" s="13" customFormat="1">
      <c r="A172" s="13"/>
      <c r="B172" s="250"/>
      <c r="C172" s="251"/>
      <c r="D172" s="252" t="s">
        <v>132</v>
      </c>
      <c r="E172" s="251"/>
      <c r="F172" s="254" t="s">
        <v>232</v>
      </c>
      <c r="G172" s="251"/>
      <c r="H172" s="255">
        <v>1036.2650000000001</v>
      </c>
      <c r="I172" s="256"/>
      <c r="J172" s="251"/>
      <c r="K172" s="251"/>
      <c r="L172" s="257"/>
      <c r="M172" s="258"/>
      <c r="N172" s="259"/>
      <c r="O172" s="259"/>
      <c r="P172" s="259"/>
      <c r="Q172" s="259"/>
      <c r="R172" s="259"/>
      <c r="S172" s="259"/>
      <c r="T172" s="260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61" t="s">
        <v>132</v>
      </c>
      <c r="AU172" s="261" t="s">
        <v>86</v>
      </c>
      <c r="AV172" s="13" t="s">
        <v>86</v>
      </c>
      <c r="AW172" s="13" t="s">
        <v>4</v>
      </c>
      <c r="AX172" s="13" t="s">
        <v>84</v>
      </c>
      <c r="AY172" s="261" t="s">
        <v>120</v>
      </c>
    </row>
    <row r="173" s="2" customFormat="1" ht="24" customHeight="1">
      <c r="A173" s="38"/>
      <c r="B173" s="39"/>
      <c r="C173" s="236" t="s">
        <v>233</v>
      </c>
      <c r="D173" s="236" t="s">
        <v>122</v>
      </c>
      <c r="E173" s="237" t="s">
        <v>234</v>
      </c>
      <c r="F173" s="238" t="s">
        <v>235</v>
      </c>
      <c r="G173" s="239" t="s">
        <v>125</v>
      </c>
      <c r="H173" s="240">
        <v>502.20499999999998</v>
      </c>
      <c r="I173" s="241"/>
      <c r="J173" s="242">
        <f>ROUND(I173*H173,2)</f>
        <v>0</v>
      </c>
      <c r="K173" s="243"/>
      <c r="L173" s="44"/>
      <c r="M173" s="244" t="s">
        <v>1</v>
      </c>
      <c r="N173" s="245" t="s">
        <v>41</v>
      </c>
      <c r="O173" s="91"/>
      <c r="P173" s="246">
        <f>O173*H173</f>
        <v>0</v>
      </c>
      <c r="Q173" s="246">
        <v>0.56699999999999995</v>
      </c>
      <c r="R173" s="246">
        <f>Q173*H173</f>
        <v>284.75023499999998</v>
      </c>
      <c r="S173" s="246">
        <v>0</v>
      </c>
      <c r="T173" s="24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48" t="s">
        <v>126</v>
      </c>
      <c r="AT173" s="248" t="s">
        <v>122</v>
      </c>
      <c r="AU173" s="248" t="s">
        <v>86</v>
      </c>
      <c r="AY173" s="17" t="s">
        <v>120</v>
      </c>
      <c r="BE173" s="249">
        <f>IF(N173="základní",J173,0)</f>
        <v>0</v>
      </c>
      <c r="BF173" s="249">
        <f>IF(N173="snížená",J173,0)</f>
        <v>0</v>
      </c>
      <c r="BG173" s="249">
        <f>IF(N173="zákl. přenesená",J173,0)</f>
        <v>0</v>
      </c>
      <c r="BH173" s="249">
        <f>IF(N173="sníž. přenesená",J173,0)</f>
        <v>0</v>
      </c>
      <c r="BI173" s="249">
        <f>IF(N173="nulová",J173,0)</f>
        <v>0</v>
      </c>
      <c r="BJ173" s="17" t="s">
        <v>84</v>
      </c>
      <c r="BK173" s="249">
        <f>ROUND(I173*H173,2)</f>
        <v>0</v>
      </c>
      <c r="BL173" s="17" t="s">
        <v>126</v>
      </c>
      <c r="BM173" s="248" t="s">
        <v>236</v>
      </c>
    </row>
    <row r="174" s="13" customFormat="1">
      <c r="A174" s="13"/>
      <c r="B174" s="250"/>
      <c r="C174" s="251"/>
      <c r="D174" s="252" t="s">
        <v>132</v>
      </c>
      <c r="E174" s="251"/>
      <c r="F174" s="254" t="s">
        <v>237</v>
      </c>
      <c r="G174" s="251"/>
      <c r="H174" s="255">
        <v>502.20499999999998</v>
      </c>
      <c r="I174" s="256"/>
      <c r="J174" s="251"/>
      <c r="K174" s="251"/>
      <c r="L174" s="257"/>
      <c r="M174" s="258"/>
      <c r="N174" s="259"/>
      <c r="O174" s="259"/>
      <c r="P174" s="259"/>
      <c r="Q174" s="259"/>
      <c r="R174" s="259"/>
      <c r="S174" s="259"/>
      <c r="T174" s="260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61" t="s">
        <v>132</v>
      </c>
      <c r="AU174" s="261" t="s">
        <v>86</v>
      </c>
      <c r="AV174" s="13" t="s">
        <v>86</v>
      </c>
      <c r="AW174" s="13" t="s">
        <v>4</v>
      </c>
      <c r="AX174" s="13" t="s">
        <v>84</v>
      </c>
      <c r="AY174" s="261" t="s">
        <v>120</v>
      </c>
    </row>
    <row r="175" s="2" customFormat="1" ht="24" customHeight="1">
      <c r="A175" s="38"/>
      <c r="B175" s="39"/>
      <c r="C175" s="236" t="s">
        <v>238</v>
      </c>
      <c r="D175" s="236" t="s">
        <v>122</v>
      </c>
      <c r="E175" s="237" t="s">
        <v>239</v>
      </c>
      <c r="F175" s="238" t="s">
        <v>240</v>
      </c>
      <c r="G175" s="239" t="s">
        <v>125</v>
      </c>
      <c r="H175" s="240">
        <v>436.69999999999999</v>
      </c>
      <c r="I175" s="241"/>
      <c r="J175" s="242">
        <f>ROUND(I175*H175,2)</f>
        <v>0</v>
      </c>
      <c r="K175" s="243"/>
      <c r="L175" s="44"/>
      <c r="M175" s="244" t="s">
        <v>1</v>
      </c>
      <c r="N175" s="245" t="s">
        <v>41</v>
      </c>
      <c r="O175" s="91"/>
      <c r="P175" s="246">
        <f>O175*H175</f>
        <v>0</v>
      </c>
      <c r="Q175" s="246">
        <v>0.18464</v>
      </c>
      <c r="R175" s="246">
        <f>Q175*H175</f>
        <v>80.632288000000003</v>
      </c>
      <c r="S175" s="246">
        <v>0</v>
      </c>
      <c r="T175" s="24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48" t="s">
        <v>126</v>
      </c>
      <c r="AT175" s="248" t="s">
        <v>122</v>
      </c>
      <c r="AU175" s="248" t="s">
        <v>86</v>
      </c>
      <c r="AY175" s="17" t="s">
        <v>120</v>
      </c>
      <c r="BE175" s="249">
        <f>IF(N175="základní",J175,0)</f>
        <v>0</v>
      </c>
      <c r="BF175" s="249">
        <f>IF(N175="snížená",J175,0)</f>
        <v>0</v>
      </c>
      <c r="BG175" s="249">
        <f>IF(N175="zákl. přenesená",J175,0)</f>
        <v>0</v>
      </c>
      <c r="BH175" s="249">
        <f>IF(N175="sníž. přenesená",J175,0)</f>
        <v>0</v>
      </c>
      <c r="BI175" s="249">
        <f>IF(N175="nulová",J175,0)</f>
        <v>0</v>
      </c>
      <c r="BJ175" s="17" t="s">
        <v>84</v>
      </c>
      <c r="BK175" s="249">
        <f>ROUND(I175*H175,2)</f>
        <v>0</v>
      </c>
      <c r="BL175" s="17" t="s">
        <v>126</v>
      </c>
      <c r="BM175" s="248" t="s">
        <v>241</v>
      </c>
    </row>
    <row r="176" s="2" customFormat="1" ht="24" customHeight="1">
      <c r="A176" s="38"/>
      <c r="B176" s="39"/>
      <c r="C176" s="236" t="s">
        <v>242</v>
      </c>
      <c r="D176" s="236" t="s">
        <v>122</v>
      </c>
      <c r="E176" s="237" t="s">
        <v>243</v>
      </c>
      <c r="F176" s="238" t="s">
        <v>244</v>
      </c>
      <c r="G176" s="239" t="s">
        <v>125</v>
      </c>
      <c r="H176" s="240">
        <v>944.76999999999998</v>
      </c>
      <c r="I176" s="241"/>
      <c r="J176" s="242">
        <f>ROUND(I176*H176,2)</f>
        <v>0</v>
      </c>
      <c r="K176" s="243"/>
      <c r="L176" s="44"/>
      <c r="M176" s="244" t="s">
        <v>1</v>
      </c>
      <c r="N176" s="245" t="s">
        <v>41</v>
      </c>
      <c r="O176" s="91"/>
      <c r="P176" s="246">
        <f>O176*H176</f>
        <v>0</v>
      </c>
      <c r="Q176" s="246">
        <v>0.38313999999999998</v>
      </c>
      <c r="R176" s="246">
        <f>Q176*H176</f>
        <v>361.9791778</v>
      </c>
      <c r="S176" s="246">
        <v>0</v>
      </c>
      <c r="T176" s="24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48" t="s">
        <v>126</v>
      </c>
      <c r="AT176" s="248" t="s">
        <v>122</v>
      </c>
      <c r="AU176" s="248" t="s">
        <v>86</v>
      </c>
      <c r="AY176" s="17" t="s">
        <v>120</v>
      </c>
      <c r="BE176" s="249">
        <f>IF(N176="základní",J176,0)</f>
        <v>0</v>
      </c>
      <c r="BF176" s="249">
        <f>IF(N176="snížená",J176,0)</f>
        <v>0</v>
      </c>
      <c r="BG176" s="249">
        <f>IF(N176="zákl. přenesená",J176,0)</f>
        <v>0</v>
      </c>
      <c r="BH176" s="249">
        <f>IF(N176="sníž. přenesená",J176,0)</f>
        <v>0</v>
      </c>
      <c r="BI176" s="249">
        <f>IF(N176="nulová",J176,0)</f>
        <v>0</v>
      </c>
      <c r="BJ176" s="17" t="s">
        <v>84</v>
      </c>
      <c r="BK176" s="249">
        <f>ROUND(I176*H176,2)</f>
        <v>0</v>
      </c>
      <c r="BL176" s="17" t="s">
        <v>126</v>
      </c>
      <c r="BM176" s="248" t="s">
        <v>245</v>
      </c>
    </row>
    <row r="177" s="13" customFormat="1">
      <c r="A177" s="13"/>
      <c r="B177" s="250"/>
      <c r="C177" s="251"/>
      <c r="D177" s="252" t="s">
        <v>132</v>
      </c>
      <c r="E177" s="253" t="s">
        <v>1</v>
      </c>
      <c r="F177" s="254" t="s">
        <v>246</v>
      </c>
      <c r="G177" s="251"/>
      <c r="H177" s="255">
        <v>464.39999999999998</v>
      </c>
      <c r="I177" s="256"/>
      <c r="J177" s="251"/>
      <c r="K177" s="251"/>
      <c r="L177" s="257"/>
      <c r="M177" s="258"/>
      <c r="N177" s="259"/>
      <c r="O177" s="259"/>
      <c r="P177" s="259"/>
      <c r="Q177" s="259"/>
      <c r="R177" s="259"/>
      <c r="S177" s="259"/>
      <c r="T177" s="260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1" t="s">
        <v>132</v>
      </c>
      <c r="AU177" s="261" t="s">
        <v>86</v>
      </c>
      <c r="AV177" s="13" t="s">
        <v>86</v>
      </c>
      <c r="AW177" s="13" t="s">
        <v>32</v>
      </c>
      <c r="AX177" s="13" t="s">
        <v>76</v>
      </c>
      <c r="AY177" s="261" t="s">
        <v>120</v>
      </c>
    </row>
    <row r="178" s="13" customFormat="1">
      <c r="A178" s="13"/>
      <c r="B178" s="250"/>
      <c r="C178" s="251"/>
      <c r="D178" s="252" t="s">
        <v>132</v>
      </c>
      <c r="E178" s="253" t="s">
        <v>1</v>
      </c>
      <c r="F178" s="254" t="s">
        <v>247</v>
      </c>
      <c r="G178" s="251"/>
      <c r="H178" s="255">
        <v>480.37</v>
      </c>
      <c r="I178" s="256"/>
      <c r="J178" s="251"/>
      <c r="K178" s="251"/>
      <c r="L178" s="257"/>
      <c r="M178" s="258"/>
      <c r="N178" s="259"/>
      <c r="O178" s="259"/>
      <c r="P178" s="259"/>
      <c r="Q178" s="259"/>
      <c r="R178" s="259"/>
      <c r="S178" s="259"/>
      <c r="T178" s="260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61" t="s">
        <v>132</v>
      </c>
      <c r="AU178" s="261" t="s">
        <v>86</v>
      </c>
      <c r="AV178" s="13" t="s">
        <v>86</v>
      </c>
      <c r="AW178" s="13" t="s">
        <v>32</v>
      </c>
      <c r="AX178" s="13" t="s">
        <v>76</v>
      </c>
      <c r="AY178" s="261" t="s">
        <v>120</v>
      </c>
    </row>
    <row r="179" s="14" customFormat="1">
      <c r="A179" s="14"/>
      <c r="B179" s="262"/>
      <c r="C179" s="263"/>
      <c r="D179" s="252" t="s">
        <v>132</v>
      </c>
      <c r="E179" s="264" t="s">
        <v>1</v>
      </c>
      <c r="F179" s="265" t="s">
        <v>135</v>
      </c>
      <c r="G179" s="263"/>
      <c r="H179" s="266">
        <v>944.76999999999998</v>
      </c>
      <c r="I179" s="267"/>
      <c r="J179" s="263"/>
      <c r="K179" s="263"/>
      <c r="L179" s="268"/>
      <c r="M179" s="269"/>
      <c r="N179" s="270"/>
      <c r="O179" s="270"/>
      <c r="P179" s="270"/>
      <c r="Q179" s="270"/>
      <c r="R179" s="270"/>
      <c r="S179" s="270"/>
      <c r="T179" s="271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72" t="s">
        <v>132</v>
      </c>
      <c r="AU179" s="272" t="s">
        <v>86</v>
      </c>
      <c r="AV179" s="14" t="s">
        <v>126</v>
      </c>
      <c r="AW179" s="14" t="s">
        <v>32</v>
      </c>
      <c r="AX179" s="14" t="s">
        <v>84</v>
      </c>
      <c r="AY179" s="272" t="s">
        <v>120</v>
      </c>
    </row>
    <row r="180" s="2" customFormat="1" ht="16.5" customHeight="1">
      <c r="A180" s="38"/>
      <c r="B180" s="39"/>
      <c r="C180" s="236" t="s">
        <v>248</v>
      </c>
      <c r="D180" s="236" t="s">
        <v>122</v>
      </c>
      <c r="E180" s="237" t="s">
        <v>249</v>
      </c>
      <c r="F180" s="238" t="s">
        <v>250</v>
      </c>
      <c r="G180" s="239" t="s">
        <v>125</v>
      </c>
      <c r="H180" s="240">
        <v>101.09999999999999</v>
      </c>
      <c r="I180" s="241"/>
      <c r="J180" s="242">
        <f>ROUND(I180*H180,2)</f>
        <v>0</v>
      </c>
      <c r="K180" s="243"/>
      <c r="L180" s="44"/>
      <c r="M180" s="244" t="s">
        <v>1</v>
      </c>
      <c r="N180" s="245" t="s">
        <v>41</v>
      </c>
      <c r="O180" s="91"/>
      <c r="P180" s="246">
        <f>O180*H180</f>
        <v>0</v>
      </c>
      <c r="Q180" s="246">
        <v>0.27799000000000001</v>
      </c>
      <c r="R180" s="246">
        <f>Q180*H180</f>
        <v>28.104789</v>
      </c>
      <c r="S180" s="246">
        <v>0</v>
      </c>
      <c r="T180" s="24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48" t="s">
        <v>126</v>
      </c>
      <c r="AT180" s="248" t="s">
        <v>122</v>
      </c>
      <c r="AU180" s="248" t="s">
        <v>86</v>
      </c>
      <c r="AY180" s="17" t="s">
        <v>120</v>
      </c>
      <c r="BE180" s="249">
        <f>IF(N180="základní",J180,0)</f>
        <v>0</v>
      </c>
      <c r="BF180" s="249">
        <f>IF(N180="snížená",J180,0)</f>
        <v>0</v>
      </c>
      <c r="BG180" s="249">
        <f>IF(N180="zákl. přenesená",J180,0)</f>
        <v>0</v>
      </c>
      <c r="BH180" s="249">
        <f>IF(N180="sníž. přenesená",J180,0)</f>
        <v>0</v>
      </c>
      <c r="BI180" s="249">
        <f>IF(N180="nulová",J180,0)</f>
        <v>0</v>
      </c>
      <c r="BJ180" s="17" t="s">
        <v>84</v>
      </c>
      <c r="BK180" s="249">
        <f>ROUND(I180*H180,2)</f>
        <v>0</v>
      </c>
      <c r="BL180" s="17" t="s">
        <v>126</v>
      </c>
      <c r="BM180" s="248" t="s">
        <v>251</v>
      </c>
    </row>
    <row r="181" s="13" customFormat="1">
      <c r="A181" s="13"/>
      <c r="B181" s="250"/>
      <c r="C181" s="251"/>
      <c r="D181" s="252" t="s">
        <v>132</v>
      </c>
      <c r="E181" s="253" t="s">
        <v>1</v>
      </c>
      <c r="F181" s="254" t="s">
        <v>252</v>
      </c>
      <c r="G181" s="251"/>
      <c r="H181" s="255">
        <v>53.575000000000003</v>
      </c>
      <c r="I181" s="256"/>
      <c r="J181" s="251"/>
      <c r="K181" s="251"/>
      <c r="L181" s="257"/>
      <c r="M181" s="258"/>
      <c r="N181" s="259"/>
      <c r="O181" s="259"/>
      <c r="P181" s="259"/>
      <c r="Q181" s="259"/>
      <c r="R181" s="259"/>
      <c r="S181" s="259"/>
      <c r="T181" s="260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61" t="s">
        <v>132</v>
      </c>
      <c r="AU181" s="261" t="s">
        <v>86</v>
      </c>
      <c r="AV181" s="13" t="s">
        <v>86</v>
      </c>
      <c r="AW181" s="13" t="s">
        <v>32</v>
      </c>
      <c r="AX181" s="13" t="s">
        <v>76</v>
      </c>
      <c r="AY181" s="261" t="s">
        <v>120</v>
      </c>
    </row>
    <row r="182" s="13" customFormat="1">
      <c r="A182" s="13"/>
      <c r="B182" s="250"/>
      <c r="C182" s="251"/>
      <c r="D182" s="252" t="s">
        <v>132</v>
      </c>
      <c r="E182" s="253" t="s">
        <v>1</v>
      </c>
      <c r="F182" s="254" t="s">
        <v>253</v>
      </c>
      <c r="G182" s="251"/>
      <c r="H182" s="255">
        <v>47.524999999999999</v>
      </c>
      <c r="I182" s="256"/>
      <c r="J182" s="251"/>
      <c r="K182" s="251"/>
      <c r="L182" s="257"/>
      <c r="M182" s="258"/>
      <c r="N182" s="259"/>
      <c r="O182" s="259"/>
      <c r="P182" s="259"/>
      <c r="Q182" s="259"/>
      <c r="R182" s="259"/>
      <c r="S182" s="259"/>
      <c r="T182" s="260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1" t="s">
        <v>132</v>
      </c>
      <c r="AU182" s="261" t="s">
        <v>86</v>
      </c>
      <c r="AV182" s="13" t="s">
        <v>86</v>
      </c>
      <c r="AW182" s="13" t="s">
        <v>32</v>
      </c>
      <c r="AX182" s="13" t="s">
        <v>76</v>
      </c>
      <c r="AY182" s="261" t="s">
        <v>120</v>
      </c>
    </row>
    <row r="183" s="14" customFormat="1">
      <c r="A183" s="14"/>
      <c r="B183" s="262"/>
      <c r="C183" s="263"/>
      <c r="D183" s="252" t="s">
        <v>132</v>
      </c>
      <c r="E183" s="264" t="s">
        <v>1</v>
      </c>
      <c r="F183" s="265" t="s">
        <v>135</v>
      </c>
      <c r="G183" s="263"/>
      <c r="H183" s="266">
        <v>101.09999999999999</v>
      </c>
      <c r="I183" s="267"/>
      <c r="J183" s="263"/>
      <c r="K183" s="263"/>
      <c r="L183" s="268"/>
      <c r="M183" s="269"/>
      <c r="N183" s="270"/>
      <c r="O183" s="270"/>
      <c r="P183" s="270"/>
      <c r="Q183" s="270"/>
      <c r="R183" s="270"/>
      <c r="S183" s="270"/>
      <c r="T183" s="271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72" t="s">
        <v>132</v>
      </c>
      <c r="AU183" s="272" t="s">
        <v>86</v>
      </c>
      <c r="AV183" s="14" t="s">
        <v>126</v>
      </c>
      <c r="AW183" s="14" t="s">
        <v>32</v>
      </c>
      <c r="AX183" s="14" t="s">
        <v>84</v>
      </c>
      <c r="AY183" s="272" t="s">
        <v>120</v>
      </c>
    </row>
    <row r="184" s="2" customFormat="1" ht="24" customHeight="1">
      <c r="A184" s="38"/>
      <c r="B184" s="39"/>
      <c r="C184" s="236" t="s">
        <v>254</v>
      </c>
      <c r="D184" s="236" t="s">
        <v>122</v>
      </c>
      <c r="E184" s="237" t="s">
        <v>255</v>
      </c>
      <c r="F184" s="238" t="s">
        <v>256</v>
      </c>
      <c r="G184" s="239" t="s">
        <v>125</v>
      </c>
      <c r="H184" s="240">
        <v>436.69999999999999</v>
      </c>
      <c r="I184" s="241"/>
      <c r="J184" s="242">
        <f>ROUND(I184*H184,2)</f>
        <v>0</v>
      </c>
      <c r="K184" s="243"/>
      <c r="L184" s="44"/>
      <c r="M184" s="244" t="s">
        <v>1</v>
      </c>
      <c r="N184" s="245" t="s">
        <v>41</v>
      </c>
      <c r="O184" s="91"/>
      <c r="P184" s="246">
        <f>O184*H184</f>
        <v>0</v>
      </c>
      <c r="Q184" s="246">
        <v>0.0060099999999999997</v>
      </c>
      <c r="R184" s="246">
        <f>Q184*H184</f>
        <v>2.6245669999999999</v>
      </c>
      <c r="S184" s="246">
        <v>0</v>
      </c>
      <c r="T184" s="24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48" t="s">
        <v>126</v>
      </c>
      <c r="AT184" s="248" t="s">
        <v>122</v>
      </c>
      <c r="AU184" s="248" t="s">
        <v>86</v>
      </c>
      <c r="AY184" s="17" t="s">
        <v>120</v>
      </c>
      <c r="BE184" s="249">
        <f>IF(N184="základní",J184,0)</f>
        <v>0</v>
      </c>
      <c r="BF184" s="249">
        <f>IF(N184="snížená",J184,0)</f>
        <v>0</v>
      </c>
      <c r="BG184" s="249">
        <f>IF(N184="zákl. přenesená",J184,0)</f>
        <v>0</v>
      </c>
      <c r="BH184" s="249">
        <f>IF(N184="sníž. přenesená",J184,0)</f>
        <v>0</v>
      </c>
      <c r="BI184" s="249">
        <f>IF(N184="nulová",J184,0)</f>
        <v>0</v>
      </c>
      <c r="BJ184" s="17" t="s">
        <v>84</v>
      </c>
      <c r="BK184" s="249">
        <f>ROUND(I184*H184,2)</f>
        <v>0</v>
      </c>
      <c r="BL184" s="17" t="s">
        <v>126</v>
      </c>
      <c r="BM184" s="248" t="s">
        <v>257</v>
      </c>
    </row>
    <row r="185" s="13" customFormat="1">
      <c r="A185" s="13"/>
      <c r="B185" s="250"/>
      <c r="C185" s="251"/>
      <c r="D185" s="252" t="s">
        <v>132</v>
      </c>
      <c r="E185" s="253" t="s">
        <v>1</v>
      </c>
      <c r="F185" s="254" t="s">
        <v>258</v>
      </c>
      <c r="G185" s="251"/>
      <c r="H185" s="255">
        <v>436.69999999999999</v>
      </c>
      <c r="I185" s="256"/>
      <c r="J185" s="251"/>
      <c r="K185" s="251"/>
      <c r="L185" s="257"/>
      <c r="M185" s="258"/>
      <c r="N185" s="259"/>
      <c r="O185" s="259"/>
      <c r="P185" s="259"/>
      <c r="Q185" s="259"/>
      <c r="R185" s="259"/>
      <c r="S185" s="259"/>
      <c r="T185" s="260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61" t="s">
        <v>132</v>
      </c>
      <c r="AU185" s="261" t="s">
        <v>86</v>
      </c>
      <c r="AV185" s="13" t="s">
        <v>86</v>
      </c>
      <c r="AW185" s="13" t="s">
        <v>32</v>
      </c>
      <c r="AX185" s="13" t="s">
        <v>84</v>
      </c>
      <c r="AY185" s="261" t="s">
        <v>120</v>
      </c>
    </row>
    <row r="186" s="2" customFormat="1" ht="24" customHeight="1">
      <c r="A186" s="38"/>
      <c r="B186" s="39"/>
      <c r="C186" s="236" t="s">
        <v>259</v>
      </c>
      <c r="D186" s="236" t="s">
        <v>122</v>
      </c>
      <c r="E186" s="237" t="s">
        <v>260</v>
      </c>
      <c r="F186" s="238" t="s">
        <v>261</v>
      </c>
      <c r="G186" s="239" t="s">
        <v>125</v>
      </c>
      <c r="H186" s="240">
        <v>464.39999999999998</v>
      </c>
      <c r="I186" s="241"/>
      <c r="J186" s="242">
        <f>ROUND(I186*H186,2)</f>
        <v>0</v>
      </c>
      <c r="K186" s="243"/>
      <c r="L186" s="44"/>
      <c r="M186" s="244" t="s">
        <v>1</v>
      </c>
      <c r="N186" s="245" t="s">
        <v>41</v>
      </c>
      <c r="O186" s="91"/>
      <c r="P186" s="246">
        <f>O186*H186</f>
        <v>0</v>
      </c>
      <c r="Q186" s="246">
        <v>0.00034000000000000002</v>
      </c>
      <c r="R186" s="246">
        <f>Q186*H186</f>
        <v>0.15789600000000001</v>
      </c>
      <c r="S186" s="246">
        <v>0</v>
      </c>
      <c r="T186" s="24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48" t="s">
        <v>126</v>
      </c>
      <c r="AT186" s="248" t="s">
        <v>122</v>
      </c>
      <c r="AU186" s="248" t="s">
        <v>86</v>
      </c>
      <c r="AY186" s="17" t="s">
        <v>120</v>
      </c>
      <c r="BE186" s="249">
        <f>IF(N186="základní",J186,0)</f>
        <v>0</v>
      </c>
      <c r="BF186" s="249">
        <f>IF(N186="snížená",J186,0)</f>
        <v>0</v>
      </c>
      <c r="BG186" s="249">
        <f>IF(N186="zákl. přenesená",J186,0)</f>
        <v>0</v>
      </c>
      <c r="BH186" s="249">
        <f>IF(N186="sníž. přenesená",J186,0)</f>
        <v>0</v>
      </c>
      <c r="BI186" s="249">
        <f>IF(N186="nulová",J186,0)</f>
        <v>0</v>
      </c>
      <c r="BJ186" s="17" t="s">
        <v>84</v>
      </c>
      <c r="BK186" s="249">
        <f>ROUND(I186*H186,2)</f>
        <v>0</v>
      </c>
      <c r="BL186" s="17" t="s">
        <v>126</v>
      </c>
      <c r="BM186" s="248" t="s">
        <v>262</v>
      </c>
    </row>
    <row r="187" s="2" customFormat="1" ht="24" customHeight="1">
      <c r="A187" s="38"/>
      <c r="B187" s="39"/>
      <c r="C187" s="236" t="s">
        <v>263</v>
      </c>
      <c r="D187" s="236" t="s">
        <v>122</v>
      </c>
      <c r="E187" s="237" t="s">
        <v>264</v>
      </c>
      <c r="F187" s="238" t="s">
        <v>265</v>
      </c>
      <c r="G187" s="239" t="s">
        <v>125</v>
      </c>
      <c r="H187" s="240">
        <v>415</v>
      </c>
      <c r="I187" s="241"/>
      <c r="J187" s="242">
        <f>ROUND(I187*H187,2)</f>
        <v>0</v>
      </c>
      <c r="K187" s="243"/>
      <c r="L187" s="44"/>
      <c r="M187" s="244" t="s">
        <v>1</v>
      </c>
      <c r="N187" s="245" t="s">
        <v>41</v>
      </c>
      <c r="O187" s="91"/>
      <c r="P187" s="246">
        <f>O187*H187</f>
        <v>0</v>
      </c>
      <c r="Q187" s="246">
        <v>0.00060999999999999997</v>
      </c>
      <c r="R187" s="246">
        <f>Q187*H187</f>
        <v>0.25314999999999999</v>
      </c>
      <c r="S187" s="246">
        <v>0</v>
      </c>
      <c r="T187" s="24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48" t="s">
        <v>126</v>
      </c>
      <c r="AT187" s="248" t="s">
        <v>122</v>
      </c>
      <c r="AU187" s="248" t="s">
        <v>86</v>
      </c>
      <c r="AY187" s="17" t="s">
        <v>120</v>
      </c>
      <c r="BE187" s="249">
        <f>IF(N187="základní",J187,0)</f>
        <v>0</v>
      </c>
      <c r="BF187" s="249">
        <f>IF(N187="snížená",J187,0)</f>
        <v>0</v>
      </c>
      <c r="BG187" s="249">
        <f>IF(N187="zákl. přenesená",J187,0)</f>
        <v>0</v>
      </c>
      <c r="BH187" s="249">
        <f>IF(N187="sníž. přenesená",J187,0)</f>
        <v>0</v>
      </c>
      <c r="BI187" s="249">
        <f>IF(N187="nulová",J187,0)</f>
        <v>0</v>
      </c>
      <c r="BJ187" s="17" t="s">
        <v>84</v>
      </c>
      <c r="BK187" s="249">
        <f>ROUND(I187*H187,2)</f>
        <v>0</v>
      </c>
      <c r="BL187" s="17" t="s">
        <v>126</v>
      </c>
      <c r="BM187" s="248" t="s">
        <v>266</v>
      </c>
    </row>
    <row r="188" s="2" customFormat="1" ht="24" customHeight="1">
      <c r="A188" s="38"/>
      <c r="B188" s="39"/>
      <c r="C188" s="236" t="s">
        <v>267</v>
      </c>
      <c r="D188" s="236" t="s">
        <v>122</v>
      </c>
      <c r="E188" s="237" t="s">
        <v>268</v>
      </c>
      <c r="F188" s="238" t="s">
        <v>269</v>
      </c>
      <c r="G188" s="239" t="s">
        <v>125</v>
      </c>
      <c r="H188" s="240">
        <v>464.39999999999998</v>
      </c>
      <c r="I188" s="241"/>
      <c r="J188" s="242">
        <f>ROUND(I188*H188,2)</f>
        <v>0</v>
      </c>
      <c r="K188" s="243"/>
      <c r="L188" s="44"/>
      <c r="M188" s="244" t="s">
        <v>1</v>
      </c>
      <c r="N188" s="245" t="s">
        <v>41</v>
      </c>
      <c r="O188" s="91"/>
      <c r="P188" s="246">
        <f>O188*H188</f>
        <v>0</v>
      </c>
      <c r="Q188" s="246">
        <v>0.0090100000000000006</v>
      </c>
      <c r="R188" s="246">
        <f>Q188*H188</f>
        <v>4.1842440000000005</v>
      </c>
      <c r="S188" s="246">
        <v>0</v>
      </c>
      <c r="T188" s="24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48" t="s">
        <v>126</v>
      </c>
      <c r="AT188" s="248" t="s">
        <v>122</v>
      </c>
      <c r="AU188" s="248" t="s">
        <v>86</v>
      </c>
      <c r="AY188" s="17" t="s">
        <v>120</v>
      </c>
      <c r="BE188" s="249">
        <f>IF(N188="základní",J188,0)</f>
        <v>0</v>
      </c>
      <c r="BF188" s="249">
        <f>IF(N188="snížená",J188,0)</f>
        <v>0</v>
      </c>
      <c r="BG188" s="249">
        <f>IF(N188="zákl. přenesená",J188,0)</f>
        <v>0</v>
      </c>
      <c r="BH188" s="249">
        <f>IF(N188="sníž. přenesená",J188,0)</f>
        <v>0</v>
      </c>
      <c r="BI188" s="249">
        <f>IF(N188="nulová",J188,0)</f>
        <v>0</v>
      </c>
      <c r="BJ188" s="17" t="s">
        <v>84</v>
      </c>
      <c r="BK188" s="249">
        <f>ROUND(I188*H188,2)</f>
        <v>0</v>
      </c>
      <c r="BL188" s="17" t="s">
        <v>126</v>
      </c>
      <c r="BM188" s="248" t="s">
        <v>270</v>
      </c>
    </row>
    <row r="189" s="2" customFormat="1" ht="24" customHeight="1">
      <c r="A189" s="38"/>
      <c r="B189" s="39"/>
      <c r="C189" s="236" t="s">
        <v>271</v>
      </c>
      <c r="D189" s="236" t="s">
        <v>122</v>
      </c>
      <c r="E189" s="237" t="s">
        <v>272</v>
      </c>
      <c r="F189" s="238" t="s">
        <v>273</v>
      </c>
      <c r="G189" s="239" t="s">
        <v>125</v>
      </c>
      <c r="H189" s="240">
        <v>464.39999999999998</v>
      </c>
      <c r="I189" s="241"/>
      <c r="J189" s="242">
        <f>ROUND(I189*H189,2)</f>
        <v>0</v>
      </c>
      <c r="K189" s="243"/>
      <c r="L189" s="44"/>
      <c r="M189" s="244" t="s">
        <v>1</v>
      </c>
      <c r="N189" s="245" t="s">
        <v>41</v>
      </c>
      <c r="O189" s="91"/>
      <c r="P189" s="246">
        <f>O189*H189</f>
        <v>0</v>
      </c>
      <c r="Q189" s="246">
        <v>0.015520000000000001</v>
      </c>
      <c r="R189" s="246">
        <f>Q189*H189</f>
        <v>7.2074879999999997</v>
      </c>
      <c r="S189" s="246">
        <v>0</v>
      </c>
      <c r="T189" s="24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48" t="s">
        <v>126</v>
      </c>
      <c r="AT189" s="248" t="s">
        <v>122</v>
      </c>
      <c r="AU189" s="248" t="s">
        <v>86</v>
      </c>
      <c r="AY189" s="17" t="s">
        <v>120</v>
      </c>
      <c r="BE189" s="249">
        <f>IF(N189="základní",J189,0)</f>
        <v>0</v>
      </c>
      <c r="BF189" s="249">
        <f>IF(N189="snížená",J189,0)</f>
        <v>0</v>
      </c>
      <c r="BG189" s="249">
        <f>IF(N189="zákl. přenesená",J189,0)</f>
        <v>0</v>
      </c>
      <c r="BH189" s="249">
        <f>IF(N189="sníž. přenesená",J189,0)</f>
        <v>0</v>
      </c>
      <c r="BI189" s="249">
        <f>IF(N189="nulová",J189,0)</f>
        <v>0</v>
      </c>
      <c r="BJ189" s="17" t="s">
        <v>84</v>
      </c>
      <c r="BK189" s="249">
        <f>ROUND(I189*H189,2)</f>
        <v>0</v>
      </c>
      <c r="BL189" s="17" t="s">
        <v>126</v>
      </c>
      <c r="BM189" s="248" t="s">
        <v>274</v>
      </c>
    </row>
    <row r="190" s="2" customFormat="1" ht="16.5" customHeight="1">
      <c r="A190" s="38"/>
      <c r="B190" s="39"/>
      <c r="C190" s="236" t="s">
        <v>275</v>
      </c>
      <c r="D190" s="236" t="s">
        <v>122</v>
      </c>
      <c r="E190" s="237" t="s">
        <v>276</v>
      </c>
      <c r="F190" s="238" t="s">
        <v>277</v>
      </c>
      <c r="G190" s="239" t="s">
        <v>125</v>
      </c>
      <c r="H190" s="240">
        <v>464.39999999999998</v>
      </c>
      <c r="I190" s="241"/>
      <c r="J190" s="242">
        <f>ROUND(I190*H190,2)</f>
        <v>0</v>
      </c>
      <c r="K190" s="243"/>
      <c r="L190" s="44"/>
      <c r="M190" s="244" t="s">
        <v>1</v>
      </c>
      <c r="N190" s="245" t="s">
        <v>41</v>
      </c>
      <c r="O190" s="91"/>
      <c r="P190" s="246">
        <f>O190*H190</f>
        <v>0</v>
      </c>
      <c r="Q190" s="246">
        <v>0.2268</v>
      </c>
      <c r="R190" s="246">
        <f>Q190*H190</f>
        <v>105.32592</v>
      </c>
      <c r="S190" s="246">
        <v>0</v>
      </c>
      <c r="T190" s="24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48" t="s">
        <v>126</v>
      </c>
      <c r="AT190" s="248" t="s">
        <v>122</v>
      </c>
      <c r="AU190" s="248" t="s">
        <v>86</v>
      </c>
      <c r="AY190" s="17" t="s">
        <v>120</v>
      </c>
      <c r="BE190" s="249">
        <f>IF(N190="základní",J190,0)</f>
        <v>0</v>
      </c>
      <c r="BF190" s="249">
        <f>IF(N190="snížená",J190,0)</f>
        <v>0</v>
      </c>
      <c r="BG190" s="249">
        <f>IF(N190="zákl. přenesená",J190,0)</f>
        <v>0</v>
      </c>
      <c r="BH190" s="249">
        <f>IF(N190="sníž. přenesená",J190,0)</f>
        <v>0</v>
      </c>
      <c r="BI190" s="249">
        <f>IF(N190="nulová",J190,0)</f>
        <v>0</v>
      </c>
      <c r="BJ190" s="17" t="s">
        <v>84</v>
      </c>
      <c r="BK190" s="249">
        <f>ROUND(I190*H190,2)</f>
        <v>0</v>
      </c>
      <c r="BL190" s="17" t="s">
        <v>126</v>
      </c>
      <c r="BM190" s="248" t="s">
        <v>278</v>
      </c>
    </row>
    <row r="191" s="2" customFormat="1" ht="24" customHeight="1">
      <c r="A191" s="38"/>
      <c r="B191" s="39"/>
      <c r="C191" s="236" t="s">
        <v>279</v>
      </c>
      <c r="D191" s="236" t="s">
        <v>122</v>
      </c>
      <c r="E191" s="237" t="s">
        <v>280</v>
      </c>
      <c r="F191" s="238" t="s">
        <v>281</v>
      </c>
      <c r="G191" s="239" t="s">
        <v>125</v>
      </c>
      <c r="H191" s="240">
        <v>901.10000000000002</v>
      </c>
      <c r="I191" s="241"/>
      <c r="J191" s="242">
        <f>ROUND(I191*H191,2)</f>
        <v>0</v>
      </c>
      <c r="K191" s="243"/>
      <c r="L191" s="44"/>
      <c r="M191" s="244" t="s">
        <v>1</v>
      </c>
      <c r="N191" s="245" t="s">
        <v>41</v>
      </c>
      <c r="O191" s="91"/>
      <c r="P191" s="246">
        <f>O191*H191</f>
        <v>0</v>
      </c>
      <c r="Q191" s="246">
        <v>0.12966</v>
      </c>
      <c r="R191" s="246">
        <f>Q191*H191</f>
        <v>116.836626</v>
      </c>
      <c r="S191" s="246">
        <v>0</v>
      </c>
      <c r="T191" s="24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48" t="s">
        <v>126</v>
      </c>
      <c r="AT191" s="248" t="s">
        <v>122</v>
      </c>
      <c r="AU191" s="248" t="s">
        <v>86</v>
      </c>
      <c r="AY191" s="17" t="s">
        <v>120</v>
      </c>
      <c r="BE191" s="249">
        <f>IF(N191="základní",J191,0)</f>
        <v>0</v>
      </c>
      <c r="BF191" s="249">
        <f>IF(N191="snížená",J191,0)</f>
        <v>0</v>
      </c>
      <c r="BG191" s="249">
        <f>IF(N191="zákl. přenesená",J191,0)</f>
        <v>0</v>
      </c>
      <c r="BH191" s="249">
        <f>IF(N191="sníž. přenesená",J191,0)</f>
        <v>0</v>
      </c>
      <c r="BI191" s="249">
        <f>IF(N191="nulová",J191,0)</f>
        <v>0</v>
      </c>
      <c r="BJ191" s="17" t="s">
        <v>84</v>
      </c>
      <c r="BK191" s="249">
        <f>ROUND(I191*H191,2)</f>
        <v>0</v>
      </c>
      <c r="BL191" s="17" t="s">
        <v>126</v>
      </c>
      <c r="BM191" s="248" t="s">
        <v>282</v>
      </c>
    </row>
    <row r="192" s="13" customFormat="1">
      <c r="A192" s="13"/>
      <c r="B192" s="250"/>
      <c r="C192" s="251"/>
      <c r="D192" s="252" t="s">
        <v>132</v>
      </c>
      <c r="E192" s="253" t="s">
        <v>1</v>
      </c>
      <c r="F192" s="254" t="s">
        <v>258</v>
      </c>
      <c r="G192" s="251"/>
      <c r="H192" s="255">
        <v>436.69999999999999</v>
      </c>
      <c r="I192" s="256"/>
      <c r="J192" s="251"/>
      <c r="K192" s="251"/>
      <c r="L192" s="257"/>
      <c r="M192" s="258"/>
      <c r="N192" s="259"/>
      <c r="O192" s="259"/>
      <c r="P192" s="259"/>
      <c r="Q192" s="259"/>
      <c r="R192" s="259"/>
      <c r="S192" s="259"/>
      <c r="T192" s="260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1" t="s">
        <v>132</v>
      </c>
      <c r="AU192" s="261" t="s">
        <v>86</v>
      </c>
      <c r="AV192" s="13" t="s">
        <v>86</v>
      </c>
      <c r="AW192" s="13" t="s">
        <v>32</v>
      </c>
      <c r="AX192" s="13" t="s">
        <v>76</v>
      </c>
      <c r="AY192" s="261" t="s">
        <v>120</v>
      </c>
    </row>
    <row r="193" s="13" customFormat="1">
      <c r="A193" s="13"/>
      <c r="B193" s="250"/>
      <c r="C193" s="251"/>
      <c r="D193" s="252" t="s">
        <v>132</v>
      </c>
      <c r="E193" s="253" t="s">
        <v>1</v>
      </c>
      <c r="F193" s="254" t="s">
        <v>283</v>
      </c>
      <c r="G193" s="251"/>
      <c r="H193" s="255">
        <v>464.39999999999998</v>
      </c>
      <c r="I193" s="256"/>
      <c r="J193" s="251"/>
      <c r="K193" s="251"/>
      <c r="L193" s="257"/>
      <c r="M193" s="258"/>
      <c r="N193" s="259"/>
      <c r="O193" s="259"/>
      <c r="P193" s="259"/>
      <c r="Q193" s="259"/>
      <c r="R193" s="259"/>
      <c r="S193" s="259"/>
      <c r="T193" s="260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61" t="s">
        <v>132</v>
      </c>
      <c r="AU193" s="261" t="s">
        <v>86</v>
      </c>
      <c r="AV193" s="13" t="s">
        <v>86</v>
      </c>
      <c r="AW193" s="13" t="s">
        <v>32</v>
      </c>
      <c r="AX193" s="13" t="s">
        <v>76</v>
      </c>
      <c r="AY193" s="261" t="s">
        <v>120</v>
      </c>
    </row>
    <row r="194" s="14" customFormat="1">
      <c r="A194" s="14"/>
      <c r="B194" s="262"/>
      <c r="C194" s="263"/>
      <c r="D194" s="252" t="s">
        <v>132</v>
      </c>
      <c r="E194" s="264" t="s">
        <v>1</v>
      </c>
      <c r="F194" s="265" t="s">
        <v>135</v>
      </c>
      <c r="G194" s="263"/>
      <c r="H194" s="266">
        <v>901.09999999999991</v>
      </c>
      <c r="I194" s="267"/>
      <c r="J194" s="263"/>
      <c r="K194" s="263"/>
      <c r="L194" s="268"/>
      <c r="M194" s="269"/>
      <c r="N194" s="270"/>
      <c r="O194" s="270"/>
      <c r="P194" s="270"/>
      <c r="Q194" s="270"/>
      <c r="R194" s="270"/>
      <c r="S194" s="270"/>
      <c r="T194" s="271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72" t="s">
        <v>132</v>
      </c>
      <c r="AU194" s="272" t="s">
        <v>86</v>
      </c>
      <c r="AV194" s="14" t="s">
        <v>126</v>
      </c>
      <c r="AW194" s="14" t="s">
        <v>32</v>
      </c>
      <c r="AX194" s="14" t="s">
        <v>84</v>
      </c>
      <c r="AY194" s="272" t="s">
        <v>120</v>
      </c>
    </row>
    <row r="195" s="2" customFormat="1" ht="24" customHeight="1">
      <c r="A195" s="38"/>
      <c r="B195" s="39"/>
      <c r="C195" s="236" t="s">
        <v>284</v>
      </c>
      <c r="D195" s="236" t="s">
        <v>122</v>
      </c>
      <c r="E195" s="237" t="s">
        <v>285</v>
      </c>
      <c r="F195" s="238" t="s">
        <v>286</v>
      </c>
      <c r="G195" s="239" t="s">
        <v>125</v>
      </c>
      <c r="H195" s="240">
        <v>150</v>
      </c>
      <c r="I195" s="241"/>
      <c r="J195" s="242">
        <f>ROUND(I195*H195,2)</f>
        <v>0</v>
      </c>
      <c r="K195" s="243"/>
      <c r="L195" s="44"/>
      <c r="M195" s="244" t="s">
        <v>1</v>
      </c>
      <c r="N195" s="245" t="s">
        <v>41</v>
      </c>
      <c r="O195" s="91"/>
      <c r="P195" s="246">
        <f>O195*H195</f>
        <v>0</v>
      </c>
      <c r="Q195" s="246">
        <v>0</v>
      </c>
      <c r="R195" s="246">
        <f>Q195*H195</f>
        <v>0</v>
      </c>
      <c r="S195" s="246">
        <v>0</v>
      </c>
      <c r="T195" s="247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48" t="s">
        <v>126</v>
      </c>
      <c r="AT195" s="248" t="s">
        <v>122</v>
      </c>
      <c r="AU195" s="248" t="s">
        <v>86</v>
      </c>
      <c r="AY195" s="17" t="s">
        <v>120</v>
      </c>
      <c r="BE195" s="249">
        <f>IF(N195="základní",J195,0)</f>
        <v>0</v>
      </c>
      <c r="BF195" s="249">
        <f>IF(N195="snížená",J195,0)</f>
        <v>0</v>
      </c>
      <c r="BG195" s="249">
        <f>IF(N195="zákl. přenesená",J195,0)</f>
        <v>0</v>
      </c>
      <c r="BH195" s="249">
        <f>IF(N195="sníž. přenesená",J195,0)</f>
        <v>0</v>
      </c>
      <c r="BI195" s="249">
        <f>IF(N195="nulová",J195,0)</f>
        <v>0</v>
      </c>
      <c r="BJ195" s="17" t="s">
        <v>84</v>
      </c>
      <c r="BK195" s="249">
        <f>ROUND(I195*H195,2)</f>
        <v>0</v>
      </c>
      <c r="BL195" s="17" t="s">
        <v>126</v>
      </c>
      <c r="BM195" s="248" t="s">
        <v>287</v>
      </c>
    </row>
    <row r="196" s="13" customFormat="1">
      <c r="A196" s="13"/>
      <c r="B196" s="250"/>
      <c r="C196" s="251"/>
      <c r="D196" s="252" t="s">
        <v>132</v>
      </c>
      <c r="E196" s="253" t="s">
        <v>1</v>
      </c>
      <c r="F196" s="254" t="s">
        <v>288</v>
      </c>
      <c r="G196" s="251"/>
      <c r="H196" s="255">
        <v>150</v>
      </c>
      <c r="I196" s="256"/>
      <c r="J196" s="251"/>
      <c r="K196" s="251"/>
      <c r="L196" s="257"/>
      <c r="M196" s="258"/>
      <c r="N196" s="259"/>
      <c r="O196" s="259"/>
      <c r="P196" s="259"/>
      <c r="Q196" s="259"/>
      <c r="R196" s="259"/>
      <c r="S196" s="259"/>
      <c r="T196" s="260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61" t="s">
        <v>132</v>
      </c>
      <c r="AU196" s="261" t="s">
        <v>86</v>
      </c>
      <c r="AV196" s="13" t="s">
        <v>86</v>
      </c>
      <c r="AW196" s="13" t="s">
        <v>32</v>
      </c>
      <c r="AX196" s="13" t="s">
        <v>84</v>
      </c>
      <c r="AY196" s="261" t="s">
        <v>120</v>
      </c>
    </row>
    <row r="197" s="12" customFormat="1" ht="22.8" customHeight="1">
      <c r="A197" s="12"/>
      <c r="B197" s="220"/>
      <c r="C197" s="221"/>
      <c r="D197" s="222" t="s">
        <v>75</v>
      </c>
      <c r="E197" s="234" t="s">
        <v>167</v>
      </c>
      <c r="F197" s="234" t="s">
        <v>289</v>
      </c>
      <c r="G197" s="221"/>
      <c r="H197" s="221"/>
      <c r="I197" s="224"/>
      <c r="J197" s="235">
        <f>BK197</f>
        <v>0</v>
      </c>
      <c r="K197" s="221"/>
      <c r="L197" s="226"/>
      <c r="M197" s="227"/>
      <c r="N197" s="228"/>
      <c r="O197" s="228"/>
      <c r="P197" s="229">
        <f>SUM(P198:P205)</f>
        <v>0</v>
      </c>
      <c r="Q197" s="228"/>
      <c r="R197" s="229">
        <f>SUM(R198:R205)</f>
        <v>1.3032999999999999</v>
      </c>
      <c r="S197" s="228"/>
      <c r="T197" s="230">
        <f>SUM(T198:T205)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231" t="s">
        <v>84</v>
      </c>
      <c r="AT197" s="232" t="s">
        <v>75</v>
      </c>
      <c r="AU197" s="232" t="s">
        <v>84</v>
      </c>
      <c r="AY197" s="231" t="s">
        <v>120</v>
      </c>
      <c r="BK197" s="233">
        <f>SUM(BK198:BK205)</f>
        <v>0</v>
      </c>
    </row>
    <row r="198" s="2" customFormat="1" ht="24" customHeight="1">
      <c r="A198" s="38"/>
      <c r="B198" s="39"/>
      <c r="C198" s="236" t="s">
        <v>290</v>
      </c>
      <c r="D198" s="236" t="s">
        <v>122</v>
      </c>
      <c r="E198" s="237" t="s">
        <v>291</v>
      </c>
      <c r="F198" s="238" t="s">
        <v>292</v>
      </c>
      <c r="G198" s="239" t="s">
        <v>293</v>
      </c>
      <c r="H198" s="240">
        <v>4</v>
      </c>
      <c r="I198" s="241"/>
      <c r="J198" s="242">
        <f>ROUND(I198*H198,2)</f>
        <v>0</v>
      </c>
      <c r="K198" s="243"/>
      <c r="L198" s="44"/>
      <c r="M198" s="244" t="s">
        <v>1</v>
      </c>
      <c r="N198" s="245" t="s">
        <v>41</v>
      </c>
      <c r="O198" s="91"/>
      <c r="P198" s="246">
        <f>O198*H198</f>
        <v>0</v>
      </c>
      <c r="Q198" s="246">
        <v>0.0010499999999999999</v>
      </c>
      <c r="R198" s="246">
        <f>Q198*H198</f>
        <v>0.0041999999999999997</v>
      </c>
      <c r="S198" s="246">
        <v>0</v>
      </c>
      <c r="T198" s="247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48" t="s">
        <v>126</v>
      </c>
      <c r="AT198" s="248" t="s">
        <v>122</v>
      </c>
      <c r="AU198" s="248" t="s">
        <v>86</v>
      </c>
      <c r="AY198" s="17" t="s">
        <v>120</v>
      </c>
      <c r="BE198" s="249">
        <f>IF(N198="základní",J198,0)</f>
        <v>0</v>
      </c>
      <c r="BF198" s="249">
        <f>IF(N198="snížená",J198,0)</f>
        <v>0</v>
      </c>
      <c r="BG198" s="249">
        <f>IF(N198="zákl. přenesená",J198,0)</f>
        <v>0</v>
      </c>
      <c r="BH198" s="249">
        <f>IF(N198="sníž. přenesená",J198,0)</f>
        <v>0</v>
      </c>
      <c r="BI198" s="249">
        <f>IF(N198="nulová",J198,0)</f>
        <v>0</v>
      </c>
      <c r="BJ198" s="17" t="s">
        <v>84</v>
      </c>
      <c r="BK198" s="249">
        <f>ROUND(I198*H198,2)</f>
        <v>0</v>
      </c>
      <c r="BL198" s="17" t="s">
        <v>126</v>
      </c>
      <c r="BM198" s="248" t="s">
        <v>294</v>
      </c>
    </row>
    <row r="199" s="2" customFormat="1" ht="16.5" customHeight="1">
      <c r="A199" s="38"/>
      <c r="B199" s="39"/>
      <c r="C199" s="273" t="s">
        <v>295</v>
      </c>
      <c r="D199" s="273" t="s">
        <v>186</v>
      </c>
      <c r="E199" s="274" t="s">
        <v>296</v>
      </c>
      <c r="F199" s="275" t="s">
        <v>297</v>
      </c>
      <c r="G199" s="276" t="s">
        <v>293</v>
      </c>
      <c r="H199" s="277">
        <v>4</v>
      </c>
      <c r="I199" s="278"/>
      <c r="J199" s="279">
        <f>ROUND(I199*H199,2)</f>
        <v>0</v>
      </c>
      <c r="K199" s="280"/>
      <c r="L199" s="281"/>
      <c r="M199" s="282" t="s">
        <v>1</v>
      </c>
      <c r="N199" s="283" t="s">
        <v>41</v>
      </c>
      <c r="O199" s="91"/>
      <c r="P199" s="246">
        <f>O199*H199</f>
        <v>0</v>
      </c>
      <c r="Q199" s="246">
        <v>0.0040000000000000001</v>
      </c>
      <c r="R199" s="246">
        <f>Q199*H199</f>
        <v>0.016</v>
      </c>
      <c r="S199" s="246">
        <v>0</v>
      </c>
      <c r="T199" s="247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48" t="s">
        <v>161</v>
      </c>
      <c r="AT199" s="248" t="s">
        <v>186</v>
      </c>
      <c r="AU199" s="248" t="s">
        <v>86</v>
      </c>
      <c r="AY199" s="17" t="s">
        <v>120</v>
      </c>
      <c r="BE199" s="249">
        <f>IF(N199="základní",J199,0)</f>
        <v>0</v>
      </c>
      <c r="BF199" s="249">
        <f>IF(N199="snížená",J199,0)</f>
        <v>0</v>
      </c>
      <c r="BG199" s="249">
        <f>IF(N199="zákl. přenesená",J199,0)</f>
        <v>0</v>
      </c>
      <c r="BH199" s="249">
        <f>IF(N199="sníž. přenesená",J199,0)</f>
        <v>0</v>
      </c>
      <c r="BI199" s="249">
        <f>IF(N199="nulová",J199,0)</f>
        <v>0</v>
      </c>
      <c r="BJ199" s="17" t="s">
        <v>84</v>
      </c>
      <c r="BK199" s="249">
        <f>ROUND(I199*H199,2)</f>
        <v>0</v>
      </c>
      <c r="BL199" s="17" t="s">
        <v>126</v>
      </c>
      <c r="BM199" s="248" t="s">
        <v>298</v>
      </c>
    </row>
    <row r="200" s="2" customFormat="1" ht="24" customHeight="1">
      <c r="A200" s="38"/>
      <c r="B200" s="39"/>
      <c r="C200" s="236" t="s">
        <v>299</v>
      </c>
      <c r="D200" s="236" t="s">
        <v>122</v>
      </c>
      <c r="E200" s="237" t="s">
        <v>300</v>
      </c>
      <c r="F200" s="238" t="s">
        <v>301</v>
      </c>
      <c r="G200" s="239" t="s">
        <v>125</v>
      </c>
      <c r="H200" s="240">
        <v>2730</v>
      </c>
      <c r="I200" s="241"/>
      <c r="J200" s="242">
        <f>ROUND(I200*H200,2)</f>
        <v>0</v>
      </c>
      <c r="K200" s="243"/>
      <c r="L200" s="44"/>
      <c r="M200" s="244" t="s">
        <v>1</v>
      </c>
      <c r="N200" s="245" t="s">
        <v>41</v>
      </c>
      <c r="O200" s="91"/>
      <c r="P200" s="246">
        <f>O200*H200</f>
        <v>0</v>
      </c>
      <c r="Q200" s="246">
        <v>0.00046999999999999999</v>
      </c>
      <c r="R200" s="246">
        <f>Q200*H200</f>
        <v>1.2830999999999999</v>
      </c>
      <c r="S200" s="246">
        <v>0</v>
      </c>
      <c r="T200" s="24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48" t="s">
        <v>126</v>
      </c>
      <c r="AT200" s="248" t="s">
        <v>122</v>
      </c>
      <c r="AU200" s="248" t="s">
        <v>86</v>
      </c>
      <c r="AY200" s="17" t="s">
        <v>120</v>
      </c>
      <c r="BE200" s="249">
        <f>IF(N200="základní",J200,0)</f>
        <v>0</v>
      </c>
      <c r="BF200" s="249">
        <f>IF(N200="snížená",J200,0)</f>
        <v>0</v>
      </c>
      <c r="BG200" s="249">
        <f>IF(N200="zákl. přenesená",J200,0)</f>
        <v>0</v>
      </c>
      <c r="BH200" s="249">
        <f>IF(N200="sníž. přenesená",J200,0)</f>
        <v>0</v>
      </c>
      <c r="BI200" s="249">
        <f>IF(N200="nulová",J200,0)</f>
        <v>0</v>
      </c>
      <c r="BJ200" s="17" t="s">
        <v>84</v>
      </c>
      <c r="BK200" s="249">
        <f>ROUND(I200*H200,2)</f>
        <v>0</v>
      </c>
      <c r="BL200" s="17" t="s">
        <v>126</v>
      </c>
      <c r="BM200" s="248" t="s">
        <v>302</v>
      </c>
    </row>
    <row r="201" s="13" customFormat="1">
      <c r="A201" s="13"/>
      <c r="B201" s="250"/>
      <c r="C201" s="251"/>
      <c r="D201" s="252" t="s">
        <v>132</v>
      </c>
      <c r="E201" s="253" t="s">
        <v>1</v>
      </c>
      <c r="F201" s="254" t="s">
        <v>303</v>
      </c>
      <c r="G201" s="251"/>
      <c r="H201" s="255">
        <v>2730</v>
      </c>
      <c r="I201" s="256"/>
      <c r="J201" s="251"/>
      <c r="K201" s="251"/>
      <c r="L201" s="257"/>
      <c r="M201" s="258"/>
      <c r="N201" s="259"/>
      <c r="O201" s="259"/>
      <c r="P201" s="259"/>
      <c r="Q201" s="259"/>
      <c r="R201" s="259"/>
      <c r="S201" s="259"/>
      <c r="T201" s="260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61" t="s">
        <v>132</v>
      </c>
      <c r="AU201" s="261" t="s">
        <v>86</v>
      </c>
      <c r="AV201" s="13" t="s">
        <v>86</v>
      </c>
      <c r="AW201" s="13" t="s">
        <v>32</v>
      </c>
      <c r="AX201" s="13" t="s">
        <v>84</v>
      </c>
      <c r="AY201" s="261" t="s">
        <v>120</v>
      </c>
    </row>
    <row r="202" s="2" customFormat="1" ht="16.5" customHeight="1">
      <c r="A202" s="38"/>
      <c r="B202" s="39"/>
      <c r="C202" s="236" t="s">
        <v>304</v>
      </c>
      <c r="D202" s="236" t="s">
        <v>122</v>
      </c>
      <c r="E202" s="237" t="s">
        <v>305</v>
      </c>
      <c r="F202" s="238" t="s">
        <v>306</v>
      </c>
      <c r="G202" s="239" t="s">
        <v>208</v>
      </c>
      <c r="H202" s="240">
        <v>12.65</v>
      </c>
      <c r="I202" s="241"/>
      <c r="J202" s="242">
        <f>ROUND(I202*H202,2)</f>
        <v>0</v>
      </c>
      <c r="K202" s="243"/>
      <c r="L202" s="44"/>
      <c r="M202" s="244" t="s">
        <v>1</v>
      </c>
      <c r="N202" s="245" t="s">
        <v>41</v>
      </c>
      <c r="O202" s="91"/>
      <c r="P202" s="246">
        <f>O202*H202</f>
        <v>0</v>
      </c>
      <c r="Q202" s="246">
        <v>0</v>
      </c>
      <c r="R202" s="246">
        <f>Q202*H202</f>
        <v>0</v>
      </c>
      <c r="S202" s="246">
        <v>0</v>
      </c>
      <c r="T202" s="247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48" t="s">
        <v>126</v>
      </c>
      <c r="AT202" s="248" t="s">
        <v>122</v>
      </c>
      <c r="AU202" s="248" t="s">
        <v>86</v>
      </c>
      <c r="AY202" s="17" t="s">
        <v>120</v>
      </c>
      <c r="BE202" s="249">
        <f>IF(N202="základní",J202,0)</f>
        <v>0</v>
      </c>
      <c r="BF202" s="249">
        <f>IF(N202="snížená",J202,0)</f>
        <v>0</v>
      </c>
      <c r="BG202" s="249">
        <f>IF(N202="zákl. přenesená",J202,0)</f>
        <v>0</v>
      </c>
      <c r="BH202" s="249">
        <f>IF(N202="sníž. přenesená",J202,0)</f>
        <v>0</v>
      </c>
      <c r="BI202" s="249">
        <f>IF(N202="nulová",J202,0)</f>
        <v>0</v>
      </c>
      <c r="BJ202" s="17" t="s">
        <v>84</v>
      </c>
      <c r="BK202" s="249">
        <f>ROUND(I202*H202,2)</f>
        <v>0</v>
      </c>
      <c r="BL202" s="17" t="s">
        <v>126</v>
      </c>
      <c r="BM202" s="248" t="s">
        <v>307</v>
      </c>
    </row>
    <row r="203" s="13" customFormat="1">
      <c r="A203" s="13"/>
      <c r="B203" s="250"/>
      <c r="C203" s="251"/>
      <c r="D203" s="252" t="s">
        <v>132</v>
      </c>
      <c r="E203" s="253" t="s">
        <v>1</v>
      </c>
      <c r="F203" s="254" t="s">
        <v>308</v>
      </c>
      <c r="G203" s="251"/>
      <c r="H203" s="255">
        <v>12.65</v>
      </c>
      <c r="I203" s="256"/>
      <c r="J203" s="251"/>
      <c r="K203" s="251"/>
      <c r="L203" s="257"/>
      <c r="M203" s="258"/>
      <c r="N203" s="259"/>
      <c r="O203" s="259"/>
      <c r="P203" s="259"/>
      <c r="Q203" s="259"/>
      <c r="R203" s="259"/>
      <c r="S203" s="259"/>
      <c r="T203" s="260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1" t="s">
        <v>132</v>
      </c>
      <c r="AU203" s="261" t="s">
        <v>86</v>
      </c>
      <c r="AV203" s="13" t="s">
        <v>86</v>
      </c>
      <c r="AW203" s="13" t="s">
        <v>32</v>
      </c>
      <c r="AX203" s="13" t="s">
        <v>84</v>
      </c>
      <c r="AY203" s="261" t="s">
        <v>120</v>
      </c>
    </row>
    <row r="204" s="2" customFormat="1" ht="24" customHeight="1">
      <c r="A204" s="38"/>
      <c r="B204" s="39"/>
      <c r="C204" s="236" t="s">
        <v>309</v>
      </c>
      <c r="D204" s="236" t="s">
        <v>122</v>
      </c>
      <c r="E204" s="237" t="s">
        <v>310</v>
      </c>
      <c r="F204" s="238" t="s">
        <v>311</v>
      </c>
      <c r="G204" s="239" t="s">
        <v>312</v>
      </c>
      <c r="H204" s="240">
        <v>1</v>
      </c>
      <c r="I204" s="241"/>
      <c r="J204" s="242">
        <f>ROUND(I204*H204,2)</f>
        <v>0</v>
      </c>
      <c r="K204" s="243"/>
      <c r="L204" s="44"/>
      <c r="M204" s="244" t="s">
        <v>1</v>
      </c>
      <c r="N204" s="245" t="s">
        <v>41</v>
      </c>
      <c r="O204" s="91"/>
      <c r="P204" s="246">
        <f>O204*H204</f>
        <v>0</v>
      </c>
      <c r="Q204" s="246">
        <v>0</v>
      </c>
      <c r="R204" s="246">
        <f>Q204*H204</f>
        <v>0</v>
      </c>
      <c r="S204" s="246">
        <v>0</v>
      </c>
      <c r="T204" s="247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48" t="s">
        <v>126</v>
      </c>
      <c r="AT204" s="248" t="s">
        <v>122</v>
      </c>
      <c r="AU204" s="248" t="s">
        <v>86</v>
      </c>
      <c r="AY204" s="17" t="s">
        <v>120</v>
      </c>
      <c r="BE204" s="249">
        <f>IF(N204="základní",J204,0)</f>
        <v>0</v>
      </c>
      <c r="BF204" s="249">
        <f>IF(N204="snížená",J204,0)</f>
        <v>0</v>
      </c>
      <c r="BG204" s="249">
        <f>IF(N204="zákl. přenesená",J204,0)</f>
        <v>0</v>
      </c>
      <c r="BH204" s="249">
        <f>IF(N204="sníž. přenesená",J204,0)</f>
        <v>0</v>
      </c>
      <c r="BI204" s="249">
        <f>IF(N204="nulová",J204,0)</f>
        <v>0</v>
      </c>
      <c r="BJ204" s="17" t="s">
        <v>84</v>
      </c>
      <c r="BK204" s="249">
        <f>ROUND(I204*H204,2)</f>
        <v>0</v>
      </c>
      <c r="BL204" s="17" t="s">
        <v>126</v>
      </c>
      <c r="BM204" s="248" t="s">
        <v>313</v>
      </c>
    </row>
    <row r="205" s="2" customFormat="1" ht="24" customHeight="1">
      <c r="A205" s="38"/>
      <c r="B205" s="39"/>
      <c r="C205" s="236" t="s">
        <v>314</v>
      </c>
      <c r="D205" s="236" t="s">
        <v>122</v>
      </c>
      <c r="E205" s="237" t="s">
        <v>315</v>
      </c>
      <c r="F205" s="238" t="s">
        <v>316</v>
      </c>
      <c r="G205" s="239" t="s">
        <v>312</v>
      </c>
      <c r="H205" s="240">
        <v>1</v>
      </c>
      <c r="I205" s="241"/>
      <c r="J205" s="242">
        <f>ROUND(I205*H205,2)</f>
        <v>0</v>
      </c>
      <c r="K205" s="243"/>
      <c r="L205" s="44"/>
      <c r="M205" s="244" t="s">
        <v>1</v>
      </c>
      <c r="N205" s="245" t="s">
        <v>41</v>
      </c>
      <c r="O205" s="91"/>
      <c r="P205" s="246">
        <f>O205*H205</f>
        <v>0</v>
      </c>
      <c r="Q205" s="246">
        <v>0</v>
      </c>
      <c r="R205" s="246">
        <f>Q205*H205</f>
        <v>0</v>
      </c>
      <c r="S205" s="246">
        <v>0</v>
      </c>
      <c r="T205" s="247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48" t="s">
        <v>126</v>
      </c>
      <c r="AT205" s="248" t="s">
        <v>122</v>
      </c>
      <c r="AU205" s="248" t="s">
        <v>86</v>
      </c>
      <c r="AY205" s="17" t="s">
        <v>120</v>
      </c>
      <c r="BE205" s="249">
        <f>IF(N205="základní",J205,0)</f>
        <v>0</v>
      </c>
      <c r="BF205" s="249">
        <f>IF(N205="snížená",J205,0)</f>
        <v>0</v>
      </c>
      <c r="BG205" s="249">
        <f>IF(N205="zákl. přenesená",J205,0)</f>
        <v>0</v>
      </c>
      <c r="BH205" s="249">
        <f>IF(N205="sníž. přenesená",J205,0)</f>
        <v>0</v>
      </c>
      <c r="BI205" s="249">
        <f>IF(N205="nulová",J205,0)</f>
        <v>0</v>
      </c>
      <c r="BJ205" s="17" t="s">
        <v>84</v>
      </c>
      <c r="BK205" s="249">
        <f>ROUND(I205*H205,2)</f>
        <v>0</v>
      </c>
      <c r="BL205" s="17" t="s">
        <v>126</v>
      </c>
      <c r="BM205" s="248" t="s">
        <v>317</v>
      </c>
    </row>
    <row r="206" s="12" customFormat="1" ht="22.8" customHeight="1">
      <c r="A206" s="12"/>
      <c r="B206" s="220"/>
      <c r="C206" s="221"/>
      <c r="D206" s="222" t="s">
        <v>75</v>
      </c>
      <c r="E206" s="234" t="s">
        <v>318</v>
      </c>
      <c r="F206" s="234" t="s">
        <v>319</v>
      </c>
      <c r="G206" s="221"/>
      <c r="H206" s="221"/>
      <c r="I206" s="224"/>
      <c r="J206" s="235">
        <f>BK206</f>
        <v>0</v>
      </c>
      <c r="K206" s="221"/>
      <c r="L206" s="226"/>
      <c r="M206" s="227"/>
      <c r="N206" s="228"/>
      <c r="O206" s="228"/>
      <c r="P206" s="229">
        <f>SUM(P207:P210)</f>
        <v>0</v>
      </c>
      <c r="Q206" s="228"/>
      <c r="R206" s="229">
        <f>SUM(R207:R210)</f>
        <v>0</v>
      </c>
      <c r="S206" s="228"/>
      <c r="T206" s="230">
        <f>SUM(T207:T210)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231" t="s">
        <v>84</v>
      </c>
      <c r="AT206" s="232" t="s">
        <v>75</v>
      </c>
      <c r="AU206" s="232" t="s">
        <v>84</v>
      </c>
      <c r="AY206" s="231" t="s">
        <v>120</v>
      </c>
      <c r="BK206" s="233">
        <f>SUM(BK207:BK210)</f>
        <v>0</v>
      </c>
    </row>
    <row r="207" s="2" customFormat="1" ht="16.5" customHeight="1">
      <c r="A207" s="38"/>
      <c r="B207" s="39"/>
      <c r="C207" s="236" t="s">
        <v>320</v>
      </c>
      <c r="D207" s="236" t="s">
        <v>122</v>
      </c>
      <c r="E207" s="237" t="s">
        <v>321</v>
      </c>
      <c r="F207" s="238" t="s">
        <v>322</v>
      </c>
      <c r="G207" s="239" t="s">
        <v>164</v>
      </c>
      <c r="H207" s="240">
        <v>144.41999999999999</v>
      </c>
      <c r="I207" s="241"/>
      <c r="J207" s="242">
        <f>ROUND(I207*H207,2)</f>
        <v>0</v>
      </c>
      <c r="K207" s="243"/>
      <c r="L207" s="44"/>
      <c r="M207" s="244" t="s">
        <v>1</v>
      </c>
      <c r="N207" s="245" t="s">
        <v>41</v>
      </c>
      <c r="O207" s="91"/>
      <c r="P207" s="246">
        <f>O207*H207</f>
        <v>0</v>
      </c>
      <c r="Q207" s="246">
        <v>0</v>
      </c>
      <c r="R207" s="246">
        <f>Q207*H207</f>
        <v>0</v>
      </c>
      <c r="S207" s="246">
        <v>0</v>
      </c>
      <c r="T207" s="247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48" t="s">
        <v>126</v>
      </c>
      <c r="AT207" s="248" t="s">
        <v>122</v>
      </c>
      <c r="AU207" s="248" t="s">
        <v>86</v>
      </c>
      <c r="AY207" s="17" t="s">
        <v>120</v>
      </c>
      <c r="BE207" s="249">
        <f>IF(N207="základní",J207,0)</f>
        <v>0</v>
      </c>
      <c r="BF207" s="249">
        <f>IF(N207="snížená",J207,0)</f>
        <v>0</v>
      </c>
      <c r="BG207" s="249">
        <f>IF(N207="zákl. přenesená",J207,0)</f>
        <v>0</v>
      </c>
      <c r="BH207" s="249">
        <f>IF(N207="sníž. přenesená",J207,0)</f>
        <v>0</v>
      </c>
      <c r="BI207" s="249">
        <f>IF(N207="nulová",J207,0)</f>
        <v>0</v>
      </c>
      <c r="BJ207" s="17" t="s">
        <v>84</v>
      </c>
      <c r="BK207" s="249">
        <f>ROUND(I207*H207,2)</f>
        <v>0</v>
      </c>
      <c r="BL207" s="17" t="s">
        <v>126</v>
      </c>
      <c r="BM207" s="248" t="s">
        <v>323</v>
      </c>
    </row>
    <row r="208" s="2" customFormat="1" ht="24" customHeight="1">
      <c r="A208" s="38"/>
      <c r="B208" s="39"/>
      <c r="C208" s="236" t="s">
        <v>324</v>
      </c>
      <c r="D208" s="236" t="s">
        <v>122</v>
      </c>
      <c r="E208" s="237" t="s">
        <v>325</v>
      </c>
      <c r="F208" s="238" t="s">
        <v>326</v>
      </c>
      <c r="G208" s="239" t="s">
        <v>164</v>
      </c>
      <c r="H208" s="240">
        <v>577.67999999999995</v>
      </c>
      <c r="I208" s="241"/>
      <c r="J208" s="242">
        <f>ROUND(I208*H208,2)</f>
        <v>0</v>
      </c>
      <c r="K208" s="243"/>
      <c r="L208" s="44"/>
      <c r="M208" s="244" t="s">
        <v>1</v>
      </c>
      <c r="N208" s="245" t="s">
        <v>41</v>
      </c>
      <c r="O208" s="91"/>
      <c r="P208" s="246">
        <f>O208*H208</f>
        <v>0</v>
      </c>
      <c r="Q208" s="246">
        <v>0</v>
      </c>
      <c r="R208" s="246">
        <f>Q208*H208</f>
        <v>0</v>
      </c>
      <c r="S208" s="246">
        <v>0</v>
      </c>
      <c r="T208" s="247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48" t="s">
        <v>126</v>
      </c>
      <c r="AT208" s="248" t="s">
        <v>122</v>
      </c>
      <c r="AU208" s="248" t="s">
        <v>86</v>
      </c>
      <c r="AY208" s="17" t="s">
        <v>120</v>
      </c>
      <c r="BE208" s="249">
        <f>IF(N208="základní",J208,0)</f>
        <v>0</v>
      </c>
      <c r="BF208" s="249">
        <f>IF(N208="snížená",J208,0)</f>
        <v>0</v>
      </c>
      <c r="BG208" s="249">
        <f>IF(N208="zákl. přenesená",J208,0)</f>
        <v>0</v>
      </c>
      <c r="BH208" s="249">
        <f>IF(N208="sníž. přenesená",J208,0)</f>
        <v>0</v>
      </c>
      <c r="BI208" s="249">
        <f>IF(N208="nulová",J208,0)</f>
        <v>0</v>
      </c>
      <c r="BJ208" s="17" t="s">
        <v>84</v>
      </c>
      <c r="BK208" s="249">
        <f>ROUND(I208*H208,2)</f>
        <v>0</v>
      </c>
      <c r="BL208" s="17" t="s">
        <v>126</v>
      </c>
      <c r="BM208" s="248" t="s">
        <v>327</v>
      </c>
    </row>
    <row r="209" s="13" customFormat="1">
      <c r="A209" s="13"/>
      <c r="B209" s="250"/>
      <c r="C209" s="251"/>
      <c r="D209" s="252" t="s">
        <v>132</v>
      </c>
      <c r="E209" s="251"/>
      <c r="F209" s="254" t="s">
        <v>328</v>
      </c>
      <c r="G209" s="251"/>
      <c r="H209" s="255">
        <v>577.67999999999995</v>
      </c>
      <c r="I209" s="256"/>
      <c r="J209" s="251"/>
      <c r="K209" s="251"/>
      <c r="L209" s="257"/>
      <c r="M209" s="258"/>
      <c r="N209" s="259"/>
      <c r="O209" s="259"/>
      <c r="P209" s="259"/>
      <c r="Q209" s="259"/>
      <c r="R209" s="259"/>
      <c r="S209" s="259"/>
      <c r="T209" s="260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61" t="s">
        <v>132</v>
      </c>
      <c r="AU209" s="261" t="s">
        <v>86</v>
      </c>
      <c r="AV209" s="13" t="s">
        <v>86</v>
      </c>
      <c r="AW209" s="13" t="s">
        <v>4</v>
      </c>
      <c r="AX209" s="13" t="s">
        <v>84</v>
      </c>
      <c r="AY209" s="261" t="s">
        <v>120</v>
      </c>
    </row>
    <row r="210" s="2" customFormat="1" ht="24" customHeight="1">
      <c r="A210" s="38"/>
      <c r="B210" s="39"/>
      <c r="C210" s="236" t="s">
        <v>329</v>
      </c>
      <c r="D210" s="236" t="s">
        <v>122</v>
      </c>
      <c r="E210" s="237" t="s">
        <v>330</v>
      </c>
      <c r="F210" s="238" t="s">
        <v>331</v>
      </c>
      <c r="G210" s="239" t="s">
        <v>164</v>
      </c>
      <c r="H210" s="240">
        <v>144.41999999999999</v>
      </c>
      <c r="I210" s="241"/>
      <c r="J210" s="242">
        <f>ROUND(I210*H210,2)</f>
        <v>0</v>
      </c>
      <c r="K210" s="243"/>
      <c r="L210" s="44"/>
      <c r="M210" s="244" t="s">
        <v>1</v>
      </c>
      <c r="N210" s="245" t="s">
        <v>41</v>
      </c>
      <c r="O210" s="91"/>
      <c r="P210" s="246">
        <f>O210*H210</f>
        <v>0</v>
      </c>
      <c r="Q210" s="246">
        <v>0</v>
      </c>
      <c r="R210" s="246">
        <f>Q210*H210</f>
        <v>0</v>
      </c>
      <c r="S210" s="246">
        <v>0</v>
      </c>
      <c r="T210" s="247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48" t="s">
        <v>126</v>
      </c>
      <c r="AT210" s="248" t="s">
        <v>122</v>
      </c>
      <c r="AU210" s="248" t="s">
        <v>86</v>
      </c>
      <c r="AY210" s="17" t="s">
        <v>120</v>
      </c>
      <c r="BE210" s="249">
        <f>IF(N210="základní",J210,0)</f>
        <v>0</v>
      </c>
      <c r="BF210" s="249">
        <f>IF(N210="snížená",J210,0)</f>
        <v>0</v>
      </c>
      <c r="BG210" s="249">
        <f>IF(N210="zákl. přenesená",J210,0)</f>
        <v>0</v>
      </c>
      <c r="BH210" s="249">
        <f>IF(N210="sníž. přenesená",J210,0)</f>
        <v>0</v>
      </c>
      <c r="BI210" s="249">
        <f>IF(N210="nulová",J210,0)</f>
        <v>0</v>
      </c>
      <c r="BJ210" s="17" t="s">
        <v>84</v>
      </c>
      <c r="BK210" s="249">
        <f>ROUND(I210*H210,2)</f>
        <v>0</v>
      </c>
      <c r="BL210" s="17" t="s">
        <v>126</v>
      </c>
      <c r="BM210" s="248" t="s">
        <v>332</v>
      </c>
    </row>
    <row r="211" s="12" customFormat="1" ht="22.8" customHeight="1">
      <c r="A211" s="12"/>
      <c r="B211" s="220"/>
      <c r="C211" s="221"/>
      <c r="D211" s="222" t="s">
        <v>75</v>
      </c>
      <c r="E211" s="234" t="s">
        <v>333</v>
      </c>
      <c r="F211" s="234" t="s">
        <v>334</v>
      </c>
      <c r="G211" s="221"/>
      <c r="H211" s="221"/>
      <c r="I211" s="224"/>
      <c r="J211" s="235">
        <f>BK211</f>
        <v>0</v>
      </c>
      <c r="K211" s="221"/>
      <c r="L211" s="226"/>
      <c r="M211" s="227"/>
      <c r="N211" s="228"/>
      <c r="O211" s="228"/>
      <c r="P211" s="229">
        <f>P212</f>
        <v>0</v>
      </c>
      <c r="Q211" s="228"/>
      <c r="R211" s="229">
        <f>R212</f>
        <v>0</v>
      </c>
      <c r="S211" s="228"/>
      <c r="T211" s="230">
        <f>T212</f>
        <v>0</v>
      </c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R211" s="231" t="s">
        <v>84</v>
      </c>
      <c r="AT211" s="232" t="s">
        <v>75</v>
      </c>
      <c r="AU211" s="232" t="s">
        <v>84</v>
      </c>
      <c r="AY211" s="231" t="s">
        <v>120</v>
      </c>
      <c r="BK211" s="233">
        <f>BK212</f>
        <v>0</v>
      </c>
    </row>
    <row r="212" s="2" customFormat="1" ht="24" customHeight="1">
      <c r="A212" s="38"/>
      <c r="B212" s="39"/>
      <c r="C212" s="236" t="s">
        <v>335</v>
      </c>
      <c r="D212" s="236" t="s">
        <v>122</v>
      </c>
      <c r="E212" s="237" t="s">
        <v>336</v>
      </c>
      <c r="F212" s="238" t="s">
        <v>337</v>
      </c>
      <c r="G212" s="239" t="s">
        <v>164</v>
      </c>
      <c r="H212" s="240">
        <v>2739.5239999999999</v>
      </c>
      <c r="I212" s="241"/>
      <c r="J212" s="242">
        <f>ROUND(I212*H212,2)</f>
        <v>0</v>
      </c>
      <c r="K212" s="243"/>
      <c r="L212" s="44"/>
      <c r="M212" s="294" t="s">
        <v>1</v>
      </c>
      <c r="N212" s="295" t="s">
        <v>41</v>
      </c>
      <c r="O212" s="296"/>
      <c r="P212" s="297">
        <f>O212*H212</f>
        <v>0</v>
      </c>
      <c r="Q212" s="297">
        <v>0</v>
      </c>
      <c r="R212" s="297">
        <f>Q212*H212</f>
        <v>0</v>
      </c>
      <c r="S212" s="297">
        <v>0</v>
      </c>
      <c r="T212" s="298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48" t="s">
        <v>126</v>
      </c>
      <c r="AT212" s="248" t="s">
        <v>122</v>
      </c>
      <c r="AU212" s="248" t="s">
        <v>86</v>
      </c>
      <c r="AY212" s="17" t="s">
        <v>120</v>
      </c>
      <c r="BE212" s="249">
        <f>IF(N212="základní",J212,0)</f>
        <v>0</v>
      </c>
      <c r="BF212" s="249">
        <f>IF(N212="snížená",J212,0)</f>
        <v>0</v>
      </c>
      <c r="BG212" s="249">
        <f>IF(N212="zákl. přenesená",J212,0)</f>
        <v>0</v>
      </c>
      <c r="BH212" s="249">
        <f>IF(N212="sníž. přenesená",J212,0)</f>
        <v>0</v>
      </c>
      <c r="BI212" s="249">
        <f>IF(N212="nulová",J212,0)</f>
        <v>0</v>
      </c>
      <c r="BJ212" s="17" t="s">
        <v>84</v>
      </c>
      <c r="BK212" s="249">
        <f>ROUND(I212*H212,2)</f>
        <v>0</v>
      </c>
      <c r="BL212" s="17" t="s">
        <v>126</v>
      </c>
      <c r="BM212" s="248" t="s">
        <v>338</v>
      </c>
    </row>
    <row r="213" s="2" customFormat="1" ht="6.96" customHeight="1">
      <c r="A213" s="38"/>
      <c r="B213" s="66"/>
      <c r="C213" s="67"/>
      <c r="D213" s="67"/>
      <c r="E213" s="67"/>
      <c r="F213" s="67"/>
      <c r="G213" s="67"/>
      <c r="H213" s="67"/>
      <c r="I213" s="183"/>
      <c r="J213" s="67"/>
      <c r="K213" s="67"/>
      <c r="L213" s="44"/>
      <c r="M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</row>
  </sheetData>
  <sheetProtection sheet="1" autoFilter="0" formatColumns="0" formatRows="0" objects="1" scenarios="1" spinCount="100000" saltValue="0Zfk62OcINz20MEL2fJXCMS3atGOBVTVdhl7KaQ1SDsvVoRSDtJxkKZyqtkrJnqtdk4p0RYMgAkhgcsS7SPpDA==" hashValue="w7u0i1Vow9wqiAABpMD5qfH9Nu0+MzTgiy42qAtxILIY0W3FqEHE9L7PWV76nrBglF5CAZWFpO9xtknssHOBjQ==" algorithmName="SHA-512" password="CC35"/>
  <autoFilter ref="C122:K212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9"/>
      <c r="J3" s="138"/>
      <c r="K3" s="138"/>
      <c r="L3" s="20"/>
      <c r="AT3" s="17" t="s">
        <v>86</v>
      </c>
    </row>
    <row r="4" s="1" customFormat="1" ht="24.96" customHeight="1">
      <c r="B4" s="20"/>
      <c r="D4" s="140" t="s">
        <v>90</v>
      </c>
      <c r="I4" s="136"/>
      <c r="L4" s="20"/>
      <c r="M4" s="141" t="s">
        <v>10</v>
      </c>
      <c r="AT4" s="17" t="s">
        <v>4</v>
      </c>
    </row>
    <row r="5" s="1" customFormat="1" ht="6.96" customHeight="1">
      <c r="B5" s="20"/>
      <c r="I5" s="136"/>
      <c r="L5" s="20"/>
    </row>
    <row r="6" s="1" customFormat="1" ht="12" customHeight="1">
      <c r="B6" s="20"/>
      <c r="D6" s="142" t="s">
        <v>16</v>
      </c>
      <c r="I6" s="136"/>
      <c r="L6" s="20"/>
    </row>
    <row r="7" s="1" customFormat="1" ht="16.5" customHeight="1">
      <c r="B7" s="20"/>
      <c r="E7" s="143" t="str">
        <f>'Rekapitulace stavby'!K6</f>
        <v>HODONÍN - příjezdová komunikace k přístavišti</v>
      </c>
      <c r="F7" s="142"/>
      <c r="G7" s="142"/>
      <c r="H7" s="142"/>
      <c r="I7" s="136"/>
      <c r="L7" s="20"/>
    </row>
    <row r="8" s="2" customFormat="1" ht="12" customHeight="1">
      <c r="A8" s="38"/>
      <c r="B8" s="44"/>
      <c r="C8" s="38"/>
      <c r="D8" s="142" t="s">
        <v>91</v>
      </c>
      <c r="E8" s="38"/>
      <c r="F8" s="38"/>
      <c r="G8" s="38"/>
      <c r="H8" s="38"/>
      <c r="I8" s="144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5" t="s">
        <v>339</v>
      </c>
      <c r="F9" s="38"/>
      <c r="G9" s="38"/>
      <c r="H9" s="38"/>
      <c r="I9" s="144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144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2" t="s">
        <v>18</v>
      </c>
      <c r="E11" s="38"/>
      <c r="F11" s="146" t="s">
        <v>1</v>
      </c>
      <c r="G11" s="38"/>
      <c r="H11" s="38"/>
      <c r="I11" s="147" t="s">
        <v>19</v>
      </c>
      <c r="J11" s="146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2" t="s">
        <v>20</v>
      </c>
      <c r="E12" s="38"/>
      <c r="F12" s="146" t="s">
        <v>21</v>
      </c>
      <c r="G12" s="38"/>
      <c r="H12" s="38"/>
      <c r="I12" s="147" t="s">
        <v>22</v>
      </c>
      <c r="J12" s="148" t="str">
        <f>'Rekapitulace stavby'!AN8</f>
        <v>25. 7. 2019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4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2" t="s">
        <v>24</v>
      </c>
      <c r="E14" s="38"/>
      <c r="F14" s="38"/>
      <c r="G14" s="38"/>
      <c r="H14" s="38"/>
      <c r="I14" s="147" t="s">
        <v>25</v>
      </c>
      <c r="J14" s="146" t="s">
        <v>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6" t="s">
        <v>26</v>
      </c>
      <c r="F15" s="38"/>
      <c r="G15" s="38"/>
      <c r="H15" s="38"/>
      <c r="I15" s="147" t="s">
        <v>27</v>
      </c>
      <c r="J15" s="146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4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2" t="s">
        <v>28</v>
      </c>
      <c r="E17" s="38"/>
      <c r="F17" s="38"/>
      <c r="G17" s="38"/>
      <c r="H17" s="38"/>
      <c r="I17" s="147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6"/>
      <c r="G18" s="146"/>
      <c r="H18" s="146"/>
      <c r="I18" s="147" t="s">
        <v>27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4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2" t="s">
        <v>30</v>
      </c>
      <c r="E20" s="38"/>
      <c r="F20" s="38"/>
      <c r="G20" s="38"/>
      <c r="H20" s="38"/>
      <c r="I20" s="147" t="s">
        <v>25</v>
      </c>
      <c r="J20" s="146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6" t="str">
        <f>IF('Rekapitulace stavby'!E17="","",'Rekapitulace stavby'!E17)</f>
        <v xml:space="preserve"> </v>
      </c>
      <c r="F21" s="38"/>
      <c r="G21" s="38"/>
      <c r="H21" s="38"/>
      <c r="I21" s="147" t="s">
        <v>27</v>
      </c>
      <c r="J21" s="146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4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2" t="s">
        <v>33</v>
      </c>
      <c r="E23" s="38"/>
      <c r="F23" s="38"/>
      <c r="G23" s="38"/>
      <c r="H23" s="38"/>
      <c r="I23" s="147" t="s">
        <v>25</v>
      </c>
      <c r="J23" s="146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6" t="s">
        <v>34</v>
      </c>
      <c r="F24" s="38"/>
      <c r="G24" s="38"/>
      <c r="H24" s="38"/>
      <c r="I24" s="147" t="s">
        <v>27</v>
      </c>
      <c r="J24" s="146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4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2" t="s">
        <v>35</v>
      </c>
      <c r="E26" s="38"/>
      <c r="F26" s="38"/>
      <c r="G26" s="38"/>
      <c r="H26" s="38"/>
      <c r="I26" s="144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9"/>
      <c r="B27" s="150"/>
      <c r="C27" s="149"/>
      <c r="D27" s="149"/>
      <c r="E27" s="151" t="s">
        <v>1</v>
      </c>
      <c r="F27" s="151"/>
      <c r="G27" s="151"/>
      <c r="H27" s="151"/>
      <c r="I27" s="152"/>
      <c r="J27" s="149"/>
      <c r="K27" s="149"/>
      <c r="L27" s="153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4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4"/>
      <c r="E29" s="154"/>
      <c r="F29" s="154"/>
      <c r="G29" s="154"/>
      <c r="H29" s="154"/>
      <c r="I29" s="155"/>
      <c r="J29" s="154"/>
      <c r="K29" s="154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6" t="s">
        <v>36</v>
      </c>
      <c r="E30" s="38"/>
      <c r="F30" s="38"/>
      <c r="G30" s="38"/>
      <c r="H30" s="38"/>
      <c r="I30" s="144"/>
      <c r="J30" s="157">
        <f>ROUND(J121,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4"/>
      <c r="E31" s="154"/>
      <c r="F31" s="154"/>
      <c r="G31" s="154"/>
      <c r="H31" s="154"/>
      <c r="I31" s="155"/>
      <c r="J31" s="154"/>
      <c r="K31" s="154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8" t="s">
        <v>38</v>
      </c>
      <c r="G32" s="38"/>
      <c r="H32" s="38"/>
      <c r="I32" s="159" t="s">
        <v>37</v>
      </c>
      <c r="J32" s="158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0" t="s">
        <v>40</v>
      </c>
      <c r="E33" s="142" t="s">
        <v>41</v>
      </c>
      <c r="F33" s="161">
        <f>ROUND((SUM(BE121:BE134)),  2)</f>
        <v>0</v>
      </c>
      <c r="G33" s="38"/>
      <c r="H33" s="38"/>
      <c r="I33" s="162">
        <v>0.20999999999999999</v>
      </c>
      <c r="J33" s="161">
        <f>ROUND(((SUM(BE121:BE134))*I33),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2" t="s">
        <v>42</v>
      </c>
      <c r="F34" s="161">
        <f>ROUND((SUM(BF121:BF134)),  2)</f>
        <v>0</v>
      </c>
      <c r="G34" s="38"/>
      <c r="H34" s="38"/>
      <c r="I34" s="162">
        <v>0.14999999999999999</v>
      </c>
      <c r="J34" s="161">
        <f>ROUND(((SUM(BF121:BF134))*I34),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2" t="s">
        <v>43</v>
      </c>
      <c r="F35" s="161">
        <f>ROUND((SUM(BG121:BG134)),  2)</f>
        <v>0</v>
      </c>
      <c r="G35" s="38"/>
      <c r="H35" s="38"/>
      <c r="I35" s="162">
        <v>0.20999999999999999</v>
      </c>
      <c r="J35" s="161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2" t="s">
        <v>44</v>
      </c>
      <c r="F36" s="161">
        <f>ROUND((SUM(BH121:BH134)),  2)</f>
        <v>0</v>
      </c>
      <c r="G36" s="38"/>
      <c r="H36" s="38"/>
      <c r="I36" s="162">
        <v>0.14999999999999999</v>
      </c>
      <c r="J36" s="161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2" t="s">
        <v>45</v>
      </c>
      <c r="F37" s="161">
        <f>ROUND((SUM(BI121:BI134)),  2)</f>
        <v>0</v>
      </c>
      <c r="G37" s="38"/>
      <c r="H37" s="38"/>
      <c r="I37" s="162">
        <v>0</v>
      </c>
      <c r="J37" s="161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4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3"/>
      <c r="D39" s="164" t="s">
        <v>46</v>
      </c>
      <c r="E39" s="165"/>
      <c r="F39" s="165"/>
      <c r="G39" s="166" t="s">
        <v>47</v>
      </c>
      <c r="H39" s="167" t="s">
        <v>48</v>
      </c>
      <c r="I39" s="168"/>
      <c r="J39" s="169">
        <f>SUM(J30:J37)</f>
        <v>0</v>
      </c>
      <c r="K39" s="170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144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I41" s="136"/>
      <c r="L41" s="20"/>
    </row>
    <row r="42" s="1" customFormat="1" ht="14.4" customHeight="1">
      <c r="B42" s="20"/>
      <c r="I42" s="136"/>
      <c r="L42" s="20"/>
    </row>
    <row r="43" s="1" customFormat="1" ht="14.4" customHeight="1">
      <c r="B43" s="20"/>
      <c r="I43" s="136"/>
      <c r="L43" s="20"/>
    </row>
    <row r="44" s="1" customFormat="1" ht="14.4" customHeight="1">
      <c r="B44" s="20"/>
      <c r="I44" s="136"/>
      <c r="L44" s="20"/>
    </row>
    <row r="45" s="1" customFormat="1" ht="14.4" customHeight="1">
      <c r="B45" s="20"/>
      <c r="I45" s="136"/>
      <c r="L45" s="20"/>
    </row>
    <row r="46" s="1" customFormat="1" ht="14.4" customHeight="1">
      <c r="B46" s="20"/>
      <c r="I46" s="136"/>
      <c r="L46" s="20"/>
    </row>
    <row r="47" s="1" customFormat="1" ht="14.4" customHeight="1">
      <c r="B47" s="20"/>
      <c r="I47" s="136"/>
      <c r="L47" s="20"/>
    </row>
    <row r="48" s="1" customFormat="1" ht="14.4" customHeight="1">
      <c r="B48" s="20"/>
      <c r="I48" s="136"/>
      <c r="L48" s="20"/>
    </row>
    <row r="49" s="1" customFormat="1" ht="14.4" customHeight="1">
      <c r="B49" s="20"/>
      <c r="I49" s="136"/>
      <c r="L49" s="20"/>
    </row>
    <row r="50" s="2" customFormat="1" ht="14.4" customHeight="1">
      <c r="B50" s="63"/>
      <c r="D50" s="171" t="s">
        <v>49</v>
      </c>
      <c r="E50" s="172"/>
      <c r="F50" s="172"/>
      <c r="G50" s="171" t="s">
        <v>50</v>
      </c>
      <c r="H50" s="172"/>
      <c r="I50" s="173"/>
      <c r="J50" s="172"/>
      <c r="K50" s="172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51</v>
      </c>
      <c r="E61" s="175"/>
      <c r="F61" s="176" t="s">
        <v>52</v>
      </c>
      <c r="G61" s="174" t="s">
        <v>51</v>
      </c>
      <c r="H61" s="175"/>
      <c r="I61" s="177"/>
      <c r="J61" s="178" t="s">
        <v>52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1" t="s">
        <v>53</v>
      </c>
      <c r="E65" s="179"/>
      <c r="F65" s="179"/>
      <c r="G65" s="171" t="s">
        <v>54</v>
      </c>
      <c r="H65" s="179"/>
      <c r="I65" s="180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51</v>
      </c>
      <c r="E76" s="175"/>
      <c r="F76" s="176" t="s">
        <v>52</v>
      </c>
      <c r="G76" s="174" t="s">
        <v>51</v>
      </c>
      <c r="H76" s="175"/>
      <c r="I76" s="177"/>
      <c r="J76" s="178" t="s">
        <v>52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1"/>
      <c r="C77" s="182"/>
      <c r="D77" s="182"/>
      <c r="E77" s="182"/>
      <c r="F77" s="182"/>
      <c r="G77" s="182"/>
      <c r="H77" s="182"/>
      <c r="I77" s="183"/>
      <c r="J77" s="182"/>
      <c r="K77" s="182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4"/>
      <c r="C81" s="185"/>
      <c r="D81" s="185"/>
      <c r="E81" s="185"/>
      <c r="F81" s="185"/>
      <c r="G81" s="185"/>
      <c r="H81" s="185"/>
      <c r="I81" s="186"/>
      <c r="J81" s="185"/>
      <c r="K81" s="185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93</v>
      </c>
      <c r="D82" s="40"/>
      <c r="E82" s="40"/>
      <c r="F82" s="40"/>
      <c r="G82" s="40"/>
      <c r="H82" s="40"/>
      <c r="I82" s="144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4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44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7" t="str">
        <f>E7</f>
        <v>HODONÍN - příjezdová komunikace k přístavišti</v>
      </c>
      <c r="F85" s="32"/>
      <c r="G85" s="32"/>
      <c r="H85" s="32"/>
      <c r="I85" s="144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91</v>
      </c>
      <c r="D86" s="40"/>
      <c r="E86" s="40"/>
      <c r="F86" s="40"/>
      <c r="G86" s="40"/>
      <c r="H86" s="40"/>
      <c r="I86" s="144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3 - vedlejší rozpočtové náklady</v>
      </c>
      <c r="F87" s="40"/>
      <c r="G87" s="40"/>
      <c r="H87" s="40"/>
      <c r="I87" s="144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44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>Hodonín</v>
      </c>
      <c r="G89" s="40"/>
      <c r="H89" s="40"/>
      <c r="I89" s="147" t="s">
        <v>22</v>
      </c>
      <c r="J89" s="79" t="str">
        <f>IF(J12="","",J12)</f>
        <v>25. 7. 2019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4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Obce pro Baťův kanal - dobrovolný svazek obcí</v>
      </c>
      <c r="G91" s="40"/>
      <c r="H91" s="40"/>
      <c r="I91" s="147" t="s">
        <v>30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40"/>
      <c r="E92" s="40"/>
      <c r="F92" s="27" t="str">
        <f>IF(E18="","",E18)</f>
        <v>Vyplň údaj</v>
      </c>
      <c r="G92" s="40"/>
      <c r="H92" s="40"/>
      <c r="I92" s="147" t="s">
        <v>33</v>
      </c>
      <c r="J92" s="36" t="str">
        <f>E24</f>
        <v>Projekce DS s.r.o.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44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8" t="s">
        <v>94</v>
      </c>
      <c r="D94" s="189"/>
      <c r="E94" s="189"/>
      <c r="F94" s="189"/>
      <c r="G94" s="189"/>
      <c r="H94" s="189"/>
      <c r="I94" s="190"/>
      <c r="J94" s="191" t="s">
        <v>95</v>
      </c>
      <c r="K94" s="189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4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92" t="s">
        <v>96</v>
      </c>
      <c r="D96" s="40"/>
      <c r="E96" s="40"/>
      <c r="F96" s="40"/>
      <c r="G96" s="40"/>
      <c r="H96" s="40"/>
      <c r="I96" s="144"/>
      <c r="J96" s="110">
        <f>J121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97</v>
      </c>
    </row>
    <row r="97" s="9" customFormat="1" ht="24.96" customHeight="1">
      <c r="A97" s="9"/>
      <c r="B97" s="193"/>
      <c r="C97" s="194"/>
      <c r="D97" s="195" t="s">
        <v>340</v>
      </c>
      <c r="E97" s="196"/>
      <c r="F97" s="196"/>
      <c r="G97" s="196"/>
      <c r="H97" s="196"/>
      <c r="I97" s="197"/>
      <c r="J97" s="198">
        <f>J122</f>
        <v>0</v>
      </c>
      <c r="K97" s="194"/>
      <c r="L97" s="19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200"/>
      <c r="C98" s="201"/>
      <c r="D98" s="202" t="s">
        <v>341</v>
      </c>
      <c r="E98" s="203"/>
      <c r="F98" s="203"/>
      <c r="G98" s="203"/>
      <c r="H98" s="203"/>
      <c r="I98" s="204"/>
      <c r="J98" s="205">
        <f>J123</f>
        <v>0</v>
      </c>
      <c r="K98" s="201"/>
      <c r="L98" s="20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200"/>
      <c r="C99" s="201"/>
      <c r="D99" s="202" t="s">
        <v>342</v>
      </c>
      <c r="E99" s="203"/>
      <c r="F99" s="203"/>
      <c r="G99" s="203"/>
      <c r="H99" s="203"/>
      <c r="I99" s="204"/>
      <c r="J99" s="205">
        <f>J126</f>
        <v>0</v>
      </c>
      <c r="K99" s="201"/>
      <c r="L99" s="20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200"/>
      <c r="C100" s="201"/>
      <c r="D100" s="202" t="s">
        <v>343</v>
      </c>
      <c r="E100" s="203"/>
      <c r="F100" s="203"/>
      <c r="G100" s="203"/>
      <c r="H100" s="203"/>
      <c r="I100" s="204"/>
      <c r="J100" s="205">
        <f>J128</f>
        <v>0</v>
      </c>
      <c r="K100" s="201"/>
      <c r="L100" s="20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200"/>
      <c r="C101" s="201"/>
      <c r="D101" s="202" t="s">
        <v>344</v>
      </c>
      <c r="E101" s="203"/>
      <c r="F101" s="203"/>
      <c r="G101" s="203"/>
      <c r="H101" s="203"/>
      <c r="I101" s="204"/>
      <c r="J101" s="205">
        <f>J133</f>
        <v>0</v>
      </c>
      <c r="K101" s="201"/>
      <c r="L101" s="20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40"/>
      <c r="D102" s="40"/>
      <c r="E102" s="40"/>
      <c r="F102" s="40"/>
      <c r="G102" s="40"/>
      <c r="H102" s="40"/>
      <c r="I102" s="144"/>
      <c r="J102" s="40"/>
      <c r="K102" s="40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6"/>
      <c r="C103" s="67"/>
      <c r="D103" s="67"/>
      <c r="E103" s="67"/>
      <c r="F103" s="67"/>
      <c r="G103" s="67"/>
      <c r="H103" s="67"/>
      <c r="I103" s="183"/>
      <c r="J103" s="67"/>
      <c r="K103" s="67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8"/>
      <c r="C107" s="69"/>
      <c r="D107" s="69"/>
      <c r="E107" s="69"/>
      <c r="F107" s="69"/>
      <c r="G107" s="69"/>
      <c r="H107" s="69"/>
      <c r="I107" s="186"/>
      <c r="J107" s="69"/>
      <c r="K107" s="69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105</v>
      </c>
      <c r="D108" s="40"/>
      <c r="E108" s="40"/>
      <c r="F108" s="40"/>
      <c r="G108" s="40"/>
      <c r="H108" s="40"/>
      <c r="I108" s="144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40"/>
      <c r="D109" s="40"/>
      <c r="E109" s="40"/>
      <c r="F109" s="40"/>
      <c r="G109" s="40"/>
      <c r="H109" s="40"/>
      <c r="I109" s="144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16</v>
      </c>
      <c r="D110" s="40"/>
      <c r="E110" s="40"/>
      <c r="F110" s="40"/>
      <c r="G110" s="40"/>
      <c r="H110" s="40"/>
      <c r="I110" s="144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40"/>
      <c r="D111" s="40"/>
      <c r="E111" s="187" t="str">
        <f>E7</f>
        <v>HODONÍN - příjezdová komunikace k přístavišti</v>
      </c>
      <c r="F111" s="32"/>
      <c r="G111" s="32"/>
      <c r="H111" s="32"/>
      <c r="I111" s="144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91</v>
      </c>
      <c r="D112" s="40"/>
      <c r="E112" s="40"/>
      <c r="F112" s="40"/>
      <c r="G112" s="40"/>
      <c r="H112" s="40"/>
      <c r="I112" s="144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40"/>
      <c r="D113" s="40"/>
      <c r="E113" s="76" t="str">
        <f>E9</f>
        <v>3 - vedlejší rozpočtové náklady</v>
      </c>
      <c r="F113" s="40"/>
      <c r="G113" s="40"/>
      <c r="H113" s="40"/>
      <c r="I113" s="144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40"/>
      <c r="D114" s="40"/>
      <c r="E114" s="40"/>
      <c r="F114" s="40"/>
      <c r="G114" s="40"/>
      <c r="H114" s="40"/>
      <c r="I114" s="144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20</v>
      </c>
      <c r="D115" s="40"/>
      <c r="E115" s="40"/>
      <c r="F115" s="27" t="str">
        <f>F12</f>
        <v>Hodonín</v>
      </c>
      <c r="G115" s="40"/>
      <c r="H115" s="40"/>
      <c r="I115" s="147" t="s">
        <v>22</v>
      </c>
      <c r="J115" s="79" t="str">
        <f>IF(J12="","",J12)</f>
        <v>25. 7. 2019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40"/>
      <c r="D116" s="40"/>
      <c r="E116" s="40"/>
      <c r="F116" s="40"/>
      <c r="G116" s="40"/>
      <c r="H116" s="40"/>
      <c r="I116" s="144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5.15" customHeight="1">
      <c r="A117" s="38"/>
      <c r="B117" s="39"/>
      <c r="C117" s="32" t="s">
        <v>24</v>
      </c>
      <c r="D117" s="40"/>
      <c r="E117" s="40"/>
      <c r="F117" s="27" t="str">
        <f>E15</f>
        <v>Obce pro Baťův kanal - dobrovolný svazek obcí</v>
      </c>
      <c r="G117" s="40"/>
      <c r="H117" s="40"/>
      <c r="I117" s="147" t="s">
        <v>30</v>
      </c>
      <c r="J117" s="36" t="str">
        <f>E21</f>
        <v xml:space="preserve"> 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28</v>
      </c>
      <c r="D118" s="40"/>
      <c r="E118" s="40"/>
      <c r="F118" s="27" t="str">
        <f>IF(E18="","",E18)</f>
        <v>Vyplň údaj</v>
      </c>
      <c r="G118" s="40"/>
      <c r="H118" s="40"/>
      <c r="I118" s="147" t="s">
        <v>33</v>
      </c>
      <c r="J118" s="36" t="str">
        <f>E24</f>
        <v>Projekce DS s.r.o.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40"/>
      <c r="D119" s="40"/>
      <c r="E119" s="40"/>
      <c r="F119" s="40"/>
      <c r="G119" s="40"/>
      <c r="H119" s="40"/>
      <c r="I119" s="144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207"/>
      <c r="B120" s="208"/>
      <c r="C120" s="209" t="s">
        <v>106</v>
      </c>
      <c r="D120" s="210" t="s">
        <v>61</v>
      </c>
      <c r="E120" s="210" t="s">
        <v>57</v>
      </c>
      <c r="F120" s="210" t="s">
        <v>58</v>
      </c>
      <c r="G120" s="210" t="s">
        <v>107</v>
      </c>
      <c r="H120" s="210" t="s">
        <v>108</v>
      </c>
      <c r="I120" s="211" t="s">
        <v>109</v>
      </c>
      <c r="J120" s="212" t="s">
        <v>95</v>
      </c>
      <c r="K120" s="213" t="s">
        <v>110</v>
      </c>
      <c r="L120" s="214"/>
      <c r="M120" s="100" t="s">
        <v>1</v>
      </c>
      <c r="N120" s="101" t="s">
        <v>40</v>
      </c>
      <c r="O120" s="101" t="s">
        <v>111</v>
      </c>
      <c r="P120" s="101" t="s">
        <v>112</v>
      </c>
      <c r="Q120" s="101" t="s">
        <v>113</v>
      </c>
      <c r="R120" s="101" t="s">
        <v>114</v>
      </c>
      <c r="S120" s="101" t="s">
        <v>115</v>
      </c>
      <c r="T120" s="102" t="s">
        <v>116</v>
      </c>
      <c r="U120" s="207"/>
      <c r="V120" s="207"/>
      <c r="W120" s="207"/>
      <c r="X120" s="207"/>
      <c r="Y120" s="207"/>
      <c r="Z120" s="207"/>
      <c r="AA120" s="207"/>
      <c r="AB120" s="207"/>
      <c r="AC120" s="207"/>
      <c r="AD120" s="207"/>
      <c r="AE120" s="207"/>
    </row>
    <row r="121" s="2" customFormat="1" ht="22.8" customHeight="1">
      <c r="A121" s="38"/>
      <c r="B121" s="39"/>
      <c r="C121" s="107" t="s">
        <v>117</v>
      </c>
      <c r="D121" s="40"/>
      <c r="E121" s="40"/>
      <c r="F121" s="40"/>
      <c r="G121" s="40"/>
      <c r="H121" s="40"/>
      <c r="I121" s="144"/>
      <c r="J121" s="215">
        <f>BK121</f>
        <v>0</v>
      </c>
      <c r="K121" s="40"/>
      <c r="L121" s="44"/>
      <c r="M121" s="103"/>
      <c r="N121" s="216"/>
      <c r="O121" s="104"/>
      <c r="P121" s="217">
        <f>P122</f>
        <v>0</v>
      </c>
      <c r="Q121" s="104"/>
      <c r="R121" s="217">
        <f>R122</f>
        <v>0</v>
      </c>
      <c r="S121" s="104"/>
      <c r="T121" s="218">
        <f>T122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75</v>
      </c>
      <c r="AU121" s="17" t="s">
        <v>97</v>
      </c>
      <c r="BK121" s="219">
        <f>BK122</f>
        <v>0</v>
      </c>
    </row>
    <row r="122" s="12" customFormat="1" ht="25.92" customHeight="1">
      <c r="A122" s="12"/>
      <c r="B122" s="220"/>
      <c r="C122" s="221"/>
      <c r="D122" s="222" t="s">
        <v>75</v>
      </c>
      <c r="E122" s="223" t="s">
        <v>345</v>
      </c>
      <c r="F122" s="223" t="s">
        <v>346</v>
      </c>
      <c r="G122" s="221"/>
      <c r="H122" s="221"/>
      <c r="I122" s="224"/>
      <c r="J122" s="225">
        <f>BK122</f>
        <v>0</v>
      </c>
      <c r="K122" s="221"/>
      <c r="L122" s="226"/>
      <c r="M122" s="227"/>
      <c r="N122" s="228"/>
      <c r="O122" s="228"/>
      <c r="P122" s="229">
        <f>P123+P126+P128+P133</f>
        <v>0</v>
      </c>
      <c r="Q122" s="228"/>
      <c r="R122" s="229">
        <f>R123+R126+R128+R133</f>
        <v>0</v>
      </c>
      <c r="S122" s="228"/>
      <c r="T122" s="230">
        <f>T123+T126+T128+T133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31" t="s">
        <v>146</v>
      </c>
      <c r="AT122" s="232" t="s">
        <v>75</v>
      </c>
      <c r="AU122" s="232" t="s">
        <v>76</v>
      </c>
      <c r="AY122" s="231" t="s">
        <v>120</v>
      </c>
      <c r="BK122" s="233">
        <f>BK123+BK126+BK128+BK133</f>
        <v>0</v>
      </c>
    </row>
    <row r="123" s="12" customFormat="1" ht="22.8" customHeight="1">
      <c r="A123" s="12"/>
      <c r="B123" s="220"/>
      <c r="C123" s="221"/>
      <c r="D123" s="222" t="s">
        <v>75</v>
      </c>
      <c r="E123" s="234" t="s">
        <v>347</v>
      </c>
      <c r="F123" s="234" t="s">
        <v>348</v>
      </c>
      <c r="G123" s="221"/>
      <c r="H123" s="221"/>
      <c r="I123" s="224"/>
      <c r="J123" s="235">
        <f>BK123</f>
        <v>0</v>
      </c>
      <c r="K123" s="221"/>
      <c r="L123" s="226"/>
      <c r="M123" s="227"/>
      <c r="N123" s="228"/>
      <c r="O123" s="228"/>
      <c r="P123" s="229">
        <f>SUM(P124:P125)</f>
        <v>0</v>
      </c>
      <c r="Q123" s="228"/>
      <c r="R123" s="229">
        <f>SUM(R124:R125)</f>
        <v>0</v>
      </c>
      <c r="S123" s="228"/>
      <c r="T123" s="230">
        <f>SUM(T124:T125)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31" t="s">
        <v>146</v>
      </c>
      <c r="AT123" s="232" t="s">
        <v>75</v>
      </c>
      <c r="AU123" s="232" t="s">
        <v>84</v>
      </c>
      <c r="AY123" s="231" t="s">
        <v>120</v>
      </c>
      <c r="BK123" s="233">
        <f>SUM(BK124:BK125)</f>
        <v>0</v>
      </c>
    </row>
    <row r="124" s="2" customFormat="1" ht="16.5" customHeight="1">
      <c r="A124" s="38"/>
      <c r="B124" s="39"/>
      <c r="C124" s="236" t="s">
        <v>84</v>
      </c>
      <c r="D124" s="236" t="s">
        <v>122</v>
      </c>
      <c r="E124" s="237" t="s">
        <v>349</v>
      </c>
      <c r="F124" s="238" t="s">
        <v>350</v>
      </c>
      <c r="G124" s="239" t="s">
        <v>312</v>
      </c>
      <c r="H124" s="240">
        <v>1</v>
      </c>
      <c r="I124" s="241"/>
      <c r="J124" s="242">
        <f>ROUND(I124*H124,2)</f>
        <v>0</v>
      </c>
      <c r="K124" s="243"/>
      <c r="L124" s="44"/>
      <c r="M124" s="244" t="s">
        <v>1</v>
      </c>
      <c r="N124" s="245" t="s">
        <v>41</v>
      </c>
      <c r="O124" s="91"/>
      <c r="P124" s="246">
        <f>O124*H124</f>
        <v>0</v>
      </c>
      <c r="Q124" s="246">
        <v>0</v>
      </c>
      <c r="R124" s="246">
        <f>Q124*H124</f>
        <v>0</v>
      </c>
      <c r="S124" s="246">
        <v>0</v>
      </c>
      <c r="T124" s="24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48" t="s">
        <v>351</v>
      </c>
      <c r="AT124" s="248" t="s">
        <v>122</v>
      </c>
      <c r="AU124" s="248" t="s">
        <v>86</v>
      </c>
      <c r="AY124" s="17" t="s">
        <v>120</v>
      </c>
      <c r="BE124" s="249">
        <f>IF(N124="základní",J124,0)</f>
        <v>0</v>
      </c>
      <c r="BF124" s="249">
        <f>IF(N124="snížená",J124,0)</f>
        <v>0</v>
      </c>
      <c r="BG124" s="249">
        <f>IF(N124="zákl. přenesená",J124,0)</f>
        <v>0</v>
      </c>
      <c r="BH124" s="249">
        <f>IF(N124="sníž. přenesená",J124,0)</f>
        <v>0</v>
      </c>
      <c r="BI124" s="249">
        <f>IF(N124="nulová",J124,0)</f>
        <v>0</v>
      </c>
      <c r="BJ124" s="17" t="s">
        <v>84</v>
      </c>
      <c r="BK124" s="249">
        <f>ROUND(I124*H124,2)</f>
        <v>0</v>
      </c>
      <c r="BL124" s="17" t="s">
        <v>351</v>
      </c>
      <c r="BM124" s="248" t="s">
        <v>352</v>
      </c>
    </row>
    <row r="125" s="2" customFormat="1" ht="16.5" customHeight="1">
      <c r="A125" s="38"/>
      <c r="B125" s="39"/>
      <c r="C125" s="236" t="s">
        <v>86</v>
      </c>
      <c r="D125" s="236" t="s">
        <v>122</v>
      </c>
      <c r="E125" s="237" t="s">
        <v>353</v>
      </c>
      <c r="F125" s="238" t="s">
        <v>354</v>
      </c>
      <c r="G125" s="239" t="s">
        <v>312</v>
      </c>
      <c r="H125" s="240">
        <v>1</v>
      </c>
      <c r="I125" s="241"/>
      <c r="J125" s="242">
        <f>ROUND(I125*H125,2)</f>
        <v>0</v>
      </c>
      <c r="K125" s="243"/>
      <c r="L125" s="44"/>
      <c r="M125" s="244" t="s">
        <v>1</v>
      </c>
      <c r="N125" s="245" t="s">
        <v>41</v>
      </c>
      <c r="O125" s="91"/>
      <c r="P125" s="246">
        <f>O125*H125</f>
        <v>0</v>
      </c>
      <c r="Q125" s="246">
        <v>0</v>
      </c>
      <c r="R125" s="246">
        <f>Q125*H125</f>
        <v>0</v>
      </c>
      <c r="S125" s="246">
        <v>0</v>
      </c>
      <c r="T125" s="24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48" t="s">
        <v>351</v>
      </c>
      <c r="AT125" s="248" t="s">
        <v>122</v>
      </c>
      <c r="AU125" s="248" t="s">
        <v>86</v>
      </c>
      <c r="AY125" s="17" t="s">
        <v>120</v>
      </c>
      <c r="BE125" s="249">
        <f>IF(N125="základní",J125,0)</f>
        <v>0</v>
      </c>
      <c r="BF125" s="249">
        <f>IF(N125="snížená",J125,0)</f>
        <v>0</v>
      </c>
      <c r="BG125" s="249">
        <f>IF(N125="zákl. přenesená",J125,0)</f>
        <v>0</v>
      </c>
      <c r="BH125" s="249">
        <f>IF(N125="sníž. přenesená",J125,0)</f>
        <v>0</v>
      </c>
      <c r="BI125" s="249">
        <f>IF(N125="nulová",J125,0)</f>
        <v>0</v>
      </c>
      <c r="BJ125" s="17" t="s">
        <v>84</v>
      </c>
      <c r="BK125" s="249">
        <f>ROUND(I125*H125,2)</f>
        <v>0</v>
      </c>
      <c r="BL125" s="17" t="s">
        <v>351</v>
      </c>
      <c r="BM125" s="248" t="s">
        <v>355</v>
      </c>
    </row>
    <row r="126" s="12" customFormat="1" ht="22.8" customHeight="1">
      <c r="A126" s="12"/>
      <c r="B126" s="220"/>
      <c r="C126" s="221"/>
      <c r="D126" s="222" t="s">
        <v>75</v>
      </c>
      <c r="E126" s="234" t="s">
        <v>356</v>
      </c>
      <c r="F126" s="234" t="s">
        <v>357</v>
      </c>
      <c r="G126" s="221"/>
      <c r="H126" s="221"/>
      <c r="I126" s="224"/>
      <c r="J126" s="235">
        <f>BK126</f>
        <v>0</v>
      </c>
      <c r="K126" s="221"/>
      <c r="L126" s="226"/>
      <c r="M126" s="227"/>
      <c r="N126" s="228"/>
      <c r="O126" s="228"/>
      <c r="P126" s="229">
        <f>P127</f>
        <v>0</v>
      </c>
      <c r="Q126" s="228"/>
      <c r="R126" s="229">
        <f>R127</f>
        <v>0</v>
      </c>
      <c r="S126" s="228"/>
      <c r="T126" s="230">
        <f>T127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31" t="s">
        <v>146</v>
      </c>
      <c r="AT126" s="232" t="s">
        <v>75</v>
      </c>
      <c r="AU126" s="232" t="s">
        <v>84</v>
      </c>
      <c r="AY126" s="231" t="s">
        <v>120</v>
      </c>
      <c r="BK126" s="233">
        <f>BK127</f>
        <v>0</v>
      </c>
    </row>
    <row r="127" s="2" customFormat="1" ht="36" customHeight="1">
      <c r="A127" s="38"/>
      <c r="B127" s="39"/>
      <c r="C127" s="236" t="s">
        <v>87</v>
      </c>
      <c r="D127" s="236" t="s">
        <v>122</v>
      </c>
      <c r="E127" s="237" t="s">
        <v>358</v>
      </c>
      <c r="F127" s="238" t="s">
        <v>359</v>
      </c>
      <c r="G127" s="239" t="s">
        <v>312</v>
      </c>
      <c r="H127" s="240">
        <v>1</v>
      </c>
      <c r="I127" s="241"/>
      <c r="J127" s="242">
        <f>ROUND(I127*H127,2)</f>
        <v>0</v>
      </c>
      <c r="K127" s="243"/>
      <c r="L127" s="44"/>
      <c r="M127" s="244" t="s">
        <v>1</v>
      </c>
      <c r="N127" s="245" t="s">
        <v>41</v>
      </c>
      <c r="O127" s="91"/>
      <c r="P127" s="246">
        <f>O127*H127</f>
        <v>0</v>
      </c>
      <c r="Q127" s="246">
        <v>0</v>
      </c>
      <c r="R127" s="246">
        <f>Q127*H127</f>
        <v>0</v>
      </c>
      <c r="S127" s="246">
        <v>0</v>
      </c>
      <c r="T127" s="24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48" t="s">
        <v>351</v>
      </c>
      <c r="AT127" s="248" t="s">
        <v>122</v>
      </c>
      <c r="AU127" s="248" t="s">
        <v>86</v>
      </c>
      <c r="AY127" s="17" t="s">
        <v>120</v>
      </c>
      <c r="BE127" s="249">
        <f>IF(N127="základní",J127,0)</f>
        <v>0</v>
      </c>
      <c r="BF127" s="249">
        <f>IF(N127="snížená",J127,0)</f>
        <v>0</v>
      </c>
      <c r="BG127" s="249">
        <f>IF(N127="zákl. přenesená",J127,0)</f>
        <v>0</v>
      </c>
      <c r="BH127" s="249">
        <f>IF(N127="sníž. přenesená",J127,0)</f>
        <v>0</v>
      </c>
      <c r="BI127" s="249">
        <f>IF(N127="nulová",J127,0)</f>
        <v>0</v>
      </c>
      <c r="BJ127" s="17" t="s">
        <v>84</v>
      </c>
      <c r="BK127" s="249">
        <f>ROUND(I127*H127,2)</f>
        <v>0</v>
      </c>
      <c r="BL127" s="17" t="s">
        <v>351</v>
      </c>
      <c r="BM127" s="248" t="s">
        <v>360</v>
      </c>
    </row>
    <row r="128" s="12" customFormat="1" ht="22.8" customHeight="1">
      <c r="A128" s="12"/>
      <c r="B128" s="220"/>
      <c r="C128" s="221"/>
      <c r="D128" s="222" t="s">
        <v>75</v>
      </c>
      <c r="E128" s="234" t="s">
        <v>361</v>
      </c>
      <c r="F128" s="234" t="s">
        <v>362</v>
      </c>
      <c r="G128" s="221"/>
      <c r="H128" s="221"/>
      <c r="I128" s="224"/>
      <c r="J128" s="235">
        <f>BK128</f>
        <v>0</v>
      </c>
      <c r="K128" s="221"/>
      <c r="L128" s="226"/>
      <c r="M128" s="227"/>
      <c r="N128" s="228"/>
      <c r="O128" s="228"/>
      <c r="P128" s="229">
        <f>SUM(P129:P132)</f>
        <v>0</v>
      </c>
      <c r="Q128" s="228"/>
      <c r="R128" s="229">
        <f>SUM(R129:R132)</f>
        <v>0</v>
      </c>
      <c r="S128" s="228"/>
      <c r="T128" s="230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31" t="s">
        <v>146</v>
      </c>
      <c r="AT128" s="232" t="s">
        <v>75</v>
      </c>
      <c r="AU128" s="232" t="s">
        <v>84</v>
      </c>
      <c r="AY128" s="231" t="s">
        <v>120</v>
      </c>
      <c r="BK128" s="233">
        <f>SUM(BK129:BK132)</f>
        <v>0</v>
      </c>
    </row>
    <row r="129" s="2" customFormat="1" ht="16.5" customHeight="1">
      <c r="A129" s="38"/>
      <c r="B129" s="39"/>
      <c r="C129" s="236" t="s">
        <v>126</v>
      </c>
      <c r="D129" s="236" t="s">
        <v>122</v>
      </c>
      <c r="E129" s="237" t="s">
        <v>363</v>
      </c>
      <c r="F129" s="238" t="s">
        <v>364</v>
      </c>
      <c r="G129" s="239" t="s">
        <v>312</v>
      </c>
      <c r="H129" s="240">
        <v>1</v>
      </c>
      <c r="I129" s="241"/>
      <c r="J129" s="242">
        <f>ROUND(I129*H129,2)</f>
        <v>0</v>
      </c>
      <c r="K129" s="243"/>
      <c r="L129" s="44"/>
      <c r="M129" s="244" t="s">
        <v>1</v>
      </c>
      <c r="N129" s="245" t="s">
        <v>41</v>
      </c>
      <c r="O129" s="91"/>
      <c r="P129" s="246">
        <f>O129*H129</f>
        <v>0</v>
      </c>
      <c r="Q129" s="246">
        <v>0</v>
      </c>
      <c r="R129" s="246">
        <f>Q129*H129</f>
        <v>0</v>
      </c>
      <c r="S129" s="246">
        <v>0</v>
      </c>
      <c r="T129" s="24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48" t="s">
        <v>351</v>
      </c>
      <c r="AT129" s="248" t="s">
        <v>122</v>
      </c>
      <c r="AU129" s="248" t="s">
        <v>86</v>
      </c>
      <c r="AY129" s="17" t="s">
        <v>120</v>
      </c>
      <c r="BE129" s="249">
        <f>IF(N129="základní",J129,0)</f>
        <v>0</v>
      </c>
      <c r="BF129" s="249">
        <f>IF(N129="snížená",J129,0)</f>
        <v>0</v>
      </c>
      <c r="BG129" s="249">
        <f>IF(N129="zákl. přenesená",J129,0)</f>
        <v>0</v>
      </c>
      <c r="BH129" s="249">
        <f>IF(N129="sníž. přenesená",J129,0)</f>
        <v>0</v>
      </c>
      <c r="BI129" s="249">
        <f>IF(N129="nulová",J129,0)</f>
        <v>0</v>
      </c>
      <c r="BJ129" s="17" t="s">
        <v>84</v>
      </c>
      <c r="BK129" s="249">
        <f>ROUND(I129*H129,2)</f>
        <v>0</v>
      </c>
      <c r="BL129" s="17" t="s">
        <v>351</v>
      </c>
      <c r="BM129" s="248" t="s">
        <v>365</v>
      </c>
    </row>
    <row r="130" s="2" customFormat="1" ht="24" customHeight="1">
      <c r="A130" s="38"/>
      <c r="B130" s="39"/>
      <c r="C130" s="236" t="s">
        <v>146</v>
      </c>
      <c r="D130" s="236" t="s">
        <v>122</v>
      </c>
      <c r="E130" s="237" t="s">
        <v>366</v>
      </c>
      <c r="F130" s="238" t="s">
        <v>367</v>
      </c>
      <c r="G130" s="239" t="s">
        <v>312</v>
      </c>
      <c r="H130" s="240">
        <v>1</v>
      </c>
      <c r="I130" s="241"/>
      <c r="J130" s="242">
        <f>ROUND(I130*H130,2)</f>
        <v>0</v>
      </c>
      <c r="K130" s="243"/>
      <c r="L130" s="44"/>
      <c r="M130" s="244" t="s">
        <v>1</v>
      </c>
      <c r="N130" s="245" t="s">
        <v>41</v>
      </c>
      <c r="O130" s="91"/>
      <c r="P130" s="246">
        <f>O130*H130</f>
        <v>0</v>
      </c>
      <c r="Q130" s="246">
        <v>0</v>
      </c>
      <c r="R130" s="246">
        <f>Q130*H130</f>
        <v>0</v>
      </c>
      <c r="S130" s="246">
        <v>0</v>
      </c>
      <c r="T130" s="24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48" t="s">
        <v>351</v>
      </c>
      <c r="AT130" s="248" t="s">
        <v>122</v>
      </c>
      <c r="AU130" s="248" t="s">
        <v>86</v>
      </c>
      <c r="AY130" s="17" t="s">
        <v>120</v>
      </c>
      <c r="BE130" s="249">
        <f>IF(N130="základní",J130,0)</f>
        <v>0</v>
      </c>
      <c r="BF130" s="249">
        <f>IF(N130="snížená",J130,0)</f>
        <v>0</v>
      </c>
      <c r="BG130" s="249">
        <f>IF(N130="zákl. přenesená",J130,0)</f>
        <v>0</v>
      </c>
      <c r="BH130" s="249">
        <f>IF(N130="sníž. přenesená",J130,0)</f>
        <v>0</v>
      </c>
      <c r="BI130" s="249">
        <f>IF(N130="nulová",J130,0)</f>
        <v>0</v>
      </c>
      <c r="BJ130" s="17" t="s">
        <v>84</v>
      </c>
      <c r="BK130" s="249">
        <f>ROUND(I130*H130,2)</f>
        <v>0</v>
      </c>
      <c r="BL130" s="17" t="s">
        <v>351</v>
      </c>
      <c r="BM130" s="248" t="s">
        <v>368</v>
      </c>
    </row>
    <row r="131" s="2" customFormat="1" ht="16.5" customHeight="1">
      <c r="A131" s="38"/>
      <c r="B131" s="39"/>
      <c r="C131" s="236" t="s">
        <v>150</v>
      </c>
      <c r="D131" s="236" t="s">
        <v>122</v>
      </c>
      <c r="E131" s="237" t="s">
        <v>369</v>
      </c>
      <c r="F131" s="238" t="s">
        <v>370</v>
      </c>
      <c r="G131" s="239" t="s">
        <v>312</v>
      </c>
      <c r="H131" s="240">
        <v>1</v>
      </c>
      <c r="I131" s="241"/>
      <c r="J131" s="242">
        <f>ROUND(I131*H131,2)</f>
        <v>0</v>
      </c>
      <c r="K131" s="243"/>
      <c r="L131" s="44"/>
      <c r="M131" s="244" t="s">
        <v>1</v>
      </c>
      <c r="N131" s="245" t="s">
        <v>41</v>
      </c>
      <c r="O131" s="91"/>
      <c r="P131" s="246">
        <f>O131*H131</f>
        <v>0</v>
      </c>
      <c r="Q131" s="246">
        <v>0</v>
      </c>
      <c r="R131" s="246">
        <f>Q131*H131</f>
        <v>0</v>
      </c>
      <c r="S131" s="246">
        <v>0</v>
      </c>
      <c r="T131" s="24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48" t="s">
        <v>351</v>
      </c>
      <c r="AT131" s="248" t="s">
        <v>122</v>
      </c>
      <c r="AU131" s="248" t="s">
        <v>86</v>
      </c>
      <c r="AY131" s="17" t="s">
        <v>120</v>
      </c>
      <c r="BE131" s="249">
        <f>IF(N131="základní",J131,0)</f>
        <v>0</v>
      </c>
      <c r="BF131" s="249">
        <f>IF(N131="snížená",J131,0)</f>
        <v>0</v>
      </c>
      <c r="BG131" s="249">
        <f>IF(N131="zákl. přenesená",J131,0)</f>
        <v>0</v>
      </c>
      <c r="BH131" s="249">
        <f>IF(N131="sníž. přenesená",J131,0)</f>
        <v>0</v>
      </c>
      <c r="BI131" s="249">
        <f>IF(N131="nulová",J131,0)</f>
        <v>0</v>
      </c>
      <c r="BJ131" s="17" t="s">
        <v>84</v>
      </c>
      <c r="BK131" s="249">
        <f>ROUND(I131*H131,2)</f>
        <v>0</v>
      </c>
      <c r="BL131" s="17" t="s">
        <v>351</v>
      </c>
      <c r="BM131" s="248" t="s">
        <v>371</v>
      </c>
    </row>
    <row r="132" s="2" customFormat="1" ht="16.5" customHeight="1">
      <c r="A132" s="38"/>
      <c r="B132" s="39"/>
      <c r="C132" s="236" t="s">
        <v>155</v>
      </c>
      <c r="D132" s="236" t="s">
        <v>122</v>
      </c>
      <c r="E132" s="237" t="s">
        <v>372</v>
      </c>
      <c r="F132" s="238" t="s">
        <v>373</v>
      </c>
      <c r="G132" s="239" t="s">
        <v>312</v>
      </c>
      <c r="H132" s="240">
        <v>1</v>
      </c>
      <c r="I132" s="241"/>
      <c r="J132" s="242">
        <f>ROUND(I132*H132,2)</f>
        <v>0</v>
      </c>
      <c r="K132" s="243"/>
      <c r="L132" s="44"/>
      <c r="M132" s="244" t="s">
        <v>1</v>
      </c>
      <c r="N132" s="245" t="s">
        <v>41</v>
      </c>
      <c r="O132" s="91"/>
      <c r="P132" s="246">
        <f>O132*H132</f>
        <v>0</v>
      </c>
      <c r="Q132" s="246">
        <v>0</v>
      </c>
      <c r="R132" s="246">
        <f>Q132*H132</f>
        <v>0</v>
      </c>
      <c r="S132" s="246">
        <v>0</v>
      </c>
      <c r="T132" s="24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48" t="s">
        <v>351</v>
      </c>
      <c r="AT132" s="248" t="s">
        <v>122</v>
      </c>
      <c r="AU132" s="248" t="s">
        <v>86</v>
      </c>
      <c r="AY132" s="17" t="s">
        <v>120</v>
      </c>
      <c r="BE132" s="249">
        <f>IF(N132="základní",J132,0)</f>
        <v>0</v>
      </c>
      <c r="BF132" s="249">
        <f>IF(N132="snížená",J132,0)</f>
        <v>0</v>
      </c>
      <c r="BG132" s="249">
        <f>IF(N132="zákl. přenesená",J132,0)</f>
        <v>0</v>
      </c>
      <c r="BH132" s="249">
        <f>IF(N132="sníž. přenesená",J132,0)</f>
        <v>0</v>
      </c>
      <c r="BI132" s="249">
        <f>IF(N132="nulová",J132,0)</f>
        <v>0</v>
      </c>
      <c r="BJ132" s="17" t="s">
        <v>84</v>
      </c>
      <c r="BK132" s="249">
        <f>ROUND(I132*H132,2)</f>
        <v>0</v>
      </c>
      <c r="BL132" s="17" t="s">
        <v>351</v>
      </c>
      <c r="BM132" s="248" t="s">
        <v>374</v>
      </c>
    </row>
    <row r="133" s="12" customFormat="1" ht="22.8" customHeight="1">
      <c r="A133" s="12"/>
      <c r="B133" s="220"/>
      <c r="C133" s="221"/>
      <c r="D133" s="222" t="s">
        <v>75</v>
      </c>
      <c r="E133" s="234" t="s">
        <v>375</v>
      </c>
      <c r="F133" s="234" t="s">
        <v>376</v>
      </c>
      <c r="G133" s="221"/>
      <c r="H133" s="221"/>
      <c r="I133" s="224"/>
      <c r="J133" s="235">
        <f>BK133</f>
        <v>0</v>
      </c>
      <c r="K133" s="221"/>
      <c r="L133" s="226"/>
      <c r="M133" s="227"/>
      <c r="N133" s="228"/>
      <c r="O133" s="228"/>
      <c r="P133" s="229">
        <f>P134</f>
        <v>0</v>
      </c>
      <c r="Q133" s="228"/>
      <c r="R133" s="229">
        <f>R134</f>
        <v>0</v>
      </c>
      <c r="S133" s="228"/>
      <c r="T133" s="230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31" t="s">
        <v>146</v>
      </c>
      <c r="AT133" s="232" t="s">
        <v>75</v>
      </c>
      <c r="AU133" s="232" t="s">
        <v>84</v>
      </c>
      <c r="AY133" s="231" t="s">
        <v>120</v>
      </c>
      <c r="BK133" s="233">
        <f>BK134</f>
        <v>0</v>
      </c>
    </row>
    <row r="134" s="2" customFormat="1" ht="16.5" customHeight="1">
      <c r="A134" s="38"/>
      <c r="B134" s="39"/>
      <c r="C134" s="236" t="s">
        <v>161</v>
      </c>
      <c r="D134" s="236" t="s">
        <v>122</v>
      </c>
      <c r="E134" s="237" t="s">
        <v>377</v>
      </c>
      <c r="F134" s="238" t="s">
        <v>378</v>
      </c>
      <c r="G134" s="239" t="s">
        <v>312</v>
      </c>
      <c r="H134" s="240">
        <v>1</v>
      </c>
      <c r="I134" s="241"/>
      <c r="J134" s="242">
        <f>ROUND(I134*H134,2)</f>
        <v>0</v>
      </c>
      <c r="K134" s="243"/>
      <c r="L134" s="44"/>
      <c r="M134" s="294" t="s">
        <v>1</v>
      </c>
      <c r="N134" s="295" t="s">
        <v>41</v>
      </c>
      <c r="O134" s="296"/>
      <c r="P134" s="297">
        <f>O134*H134</f>
        <v>0</v>
      </c>
      <c r="Q134" s="297">
        <v>0</v>
      </c>
      <c r="R134" s="297">
        <f>Q134*H134</f>
        <v>0</v>
      </c>
      <c r="S134" s="297">
        <v>0</v>
      </c>
      <c r="T134" s="298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48" t="s">
        <v>351</v>
      </c>
      <c r="AT134" s="248" t="s">
        <v>122</v>
      </c>
      <c r="AU134" s="248" t="s">
        <v>86</v>
      </c>
      <c r="AY134" s="17" t="s">
        <v>120</v>
      </c>
      <c r="BE134" s="249">
        <f>IF(N134="základní",J134,0)</f>
        <v>0</v>
      </c>
      <c r="BF134" s="249">
        <f>IF(N134="snížená",J134,0)</f>
        <v>0</v>
      </c>
      <c r="BG134" s="249">
        <f>IF(N134="zákl. přenesená",J134,0)</f>
        <v>0</v>
      </c>
      <c r="BH134" s="249">
        <f>IF(N134="sníž. přenesená",J134,0)</f>
        <v>0</v>
      </c>
      <c r="BI134" s="249">
        <f>IF(N134="nulová",J134,0)</f>
        <v>0</v>
      </c>
      <c r="BJ134" s="17" t="s">
        <v>84</v>
      </c>
      <c r="BK134" s="249">
        <f>ROUND(I134*H134,2)</f>
        <v>0</v>
      </c>
      <c r="BL134" s="17" t="s">
        <v>351</v>
      </c>
      <c r="BM134" s="248" t="s">
        <v>379</v>
      </c>
    </row>
    <row r="135" s="2" customFormat="1" ht="6.96" customHeight="1">
      <c r="A135" s="38"/>
      <c r="B135" s="66"/>
      <c r="C135" s="67"/>
      <c r="D135" s="67"/>
      <c r="E135" s="67"/>
      <c r="F135" s="67"/>
      <c r="G135" s="67"/>
      <c r="H135" s="67"/>
      <c r="I135" s="183"/>
      <c r="J135" s="67"/>
      <c r="K135" s="67"/>
      <c r="L135" s="44"/>
      <c r="M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</sheetData>
  <sheetProtection sheet="1" autoFilter="0" formatColumns="0" formatRows="0" objects="1" scenarios="1" spinCount="100000" saltValue="jZJeF38tYzpU0FvewES/Wv6fS7nVt+Gt5Oe4FMI4GvQ//IzwUcE3NHYyEDr8SNjgbESgoa5bfpy/ZcvS9sP+BQ==" hashValue="9w1f+mDO4wrayTgdlMrrp2LtHHIdIB++HgtEhz7w3fZNe7fkbKQbc0FedOagQ2oYlLGnaTKxJh/LXzrNozyQ9Q==" algorithmName="SHA-512" password="CC35"/>
  <autoFilter ref="C120:K134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PREMIO\Admin</dc:creator>
  <cp:lastModifiedBy>PREMIO\Admin</cp:lastModifiedBy>
  <dcterms:created xsi:type="dcterms:W3CDTF">2019-11-26T12:19:38Z</dcterms:created>
  <dcterms:modified xsi:type="dcterms:W3CDTF">2019-11-26T12:19:40Z</dcterms:modified>
</cp:coreProperties>
</file>