
<file path=[Content_Types].xml><?xml version="1.0" encoding="utf-8"?>
<Types xmlns="http://schemas.openxmlformats.org/package/2006/content-types"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90" yWindow="525" windowWidth="19815" windowHeight="7365"/>
  </bookViews>
  <sheets>
    <sheet name="Rekapitulace stavby" sheetId="1" r:id="rId1"/>
    <sheet name="D.1.1 - Architektonické a..." sheetId="2" r:id="rId2"/>
    <sheet name="D.1.4.1-1 - Zdravotně tec..." sheetId="3" r:id="rId3"/>
    <sheet name="D.1.4.1-2 - Zdravotně tec..." sheetId="4" r:id="rId4"/>
    <sheet name="D.1.4.2 - Silnoproudá ele..." sheetId="5" r:id="rId5"/>
    <sheet name="D.1.4.3 - Zařízení pro vy..." sheetId="6" r:id="rId6"/>
    <sheet name="D.1.4.4 - Vzduchotechnika" sheetId="7" r:id="rId7"/>
    <sheet name="SO 02, 03, 07 - PŘÍPOJKA ..." sheetId="8" r:id="rId8"/>
    <sheet name="SO 04 - PŘÍPOJKA STL PLYN..." sheetId="9" r:id="rId9"/>
    <sheet name="SO 06 - PŘÍJEZDOVÁ KOMUNI..." sheetId="10" r:id="rId10"/>
    <sheet name="SO 08 - AREÁLOVÉ ROZVODY ..." sheetId="11" r:id="rId11"/>
    <sheet name="OST - VEDLEJŠÍ A OSTATNÍ ..." sheetId="12" r:id="rId12"/>
    <sheet name="SO 06 - PŘÍJEZDOVÁ KOMUNI..._01" sheetId="13" r:id="rId13"/>
  </sheets>
  <definedNames>
    <definedName name="_xlnm._FilterDatabase" localSheetId="1" hidden="1">'D.1.1 - Architektonické a...'!$C$149:$K$1417</definedName>
    <definedName name="_xlnm._FilterDatabase" localSheetId="2" hidden="1">'D.1.4.1-1 - Zdravotně tec...'!$C$128:$K$228</definedName>
    <definedName name="_xlnm._FilterDatabase" localSheetId="3" hidden="1">'D.1.4.1-2 - Zdravotně tec...'!$C$127:$K$163</definedName>
    <definedName name="_xlnm._FilterDatabase" localSheetId="4" hidden="1">'D.1.4.2 - Silnoproudá ele...'!$C$138:$K$267</definedName>
    <definedName name="_xlnm._FilterDatabase" localSheetId="5" hidden="1">'D.1.4.3 - Zařízení pro vy...'!$C$130:$K$203</definedName>
    <definedName name="_xlnm._FilterDatabase" localSheetId="6" hidden="1">'D.1.4.4 - Vzduchotechnika'!$C$126:$K$143</definedName>
    <definedName name="_xlnm._FilterDatabase" localSheetId="11" hidden="1">'OST - VEDLEJŠÍ A OSTATNÍ ...'!$C$120:$K$130</definedName>
    <definedName name="_xlnm._FilterDatabase" localSheetId="7" hidden="1">'SO 02, 03, 07 - PŘÍPOJKA ...'!$C$129:$K$185</definedName>
    <definedName name="_xlnm._FilterDatabase" localSheetId="8" hidden="1">'SO 04 - PŘÍPOJKA STL PLYN...'!$C$121:$K$140</definedName>
    <definedName name="_xlnm._FilterDatabase" localSheetId="9" hidden="1">'SO 06 - PŘÍJEZDOVÁ KOMUNI...'!$C$131:$K$191</definedName>
    <definedName name="_xlnm._FilterDatabase" localSheetId="12" hidden="1">'SO 06 - PŘÍJEZDOVÁ KOMUNI..._01'!$C$125:$K$142</definedName>
    <definedName name="_xlnm._FilterDatabase" localSheetId="10" hidden="1">'SO 08 - AREÁLOVÉ ROZVODY ...'!$C$123:$K$138</definedName>
    <definedName name="_xlnm.Print_Titles" localSheetId="1">'D.1.1 - Architektonické a...'!$149:$149</definedName>
    <definedName name="_xlnm.Print_Titles" localSheetId="2">'D.1.4.1-1 - Zdravotně tec...'!$128:$128</definedName>
    <definedName name="_xlnm.Print_Titles" localSheetId="3">'D.1.4.1-2 - Zdravotně tec...'!$127:$127</definedName>
    <definedName name="_xlnm.Print_Titles" localSheetId="4">'D.1.4.2 - Silnoproudá ele...'!$138:$138</definedName>
    <definedName name="_xlnm.Print_Titles" localSheetId="5">'D.1.4.3 - Zařízení pro vy...'!$130:$130</definedName>
    <definedName name="_xlnm.Print_Titles" localSheetId="6">'D.1.4.4 - Vzduchotechnika'!$126:$126</definedName>
    <definedName name="_xlnm.Print_Titles" localSheetId="11">'OST - VEDLEJŠÍ A OSTATNÍ ...'!$120:$120</definedName>
    <definedName name="_xlnm.Print_Titles" localSheetId="0">'Rekapitulace stavby'!$92:$92</definedName>
    <definedName name="_xlnm.Print_Titles" localSheetId="7">'SO 02, 03, 07 - PŘÍPOJKA ...'!$129:$129</definedName>
    <definedName name="_xlnm.Print_Titles" localSheetId="8">'SO 04 - PŘÍPOJKA STL PLYN...'!$121:$121</definedName>
    <definedName name="_xlnm.Print_Titles" localSheetId="9">'SO 06 - PŘÍJEZDOVÁ KOMUNI...'!$131:$131</definedName>
    <definedName name="_xlnm.Print_Titles" localSheetId="12">'SO 06 - PŘÍJEZDOVÁ KOMUNI..._01'!$125:$125</definedName>
    <definedName name="_xlnm.Print_Titles" localSheetId="10">'SO 08 - AREÁLOVÉ ROZVODY ...'!$123:$123</definedName>
    <definedName name="_xlnm.Print_Area" localSheetId="1">'D.1.1 - Architektonické a...'!$C$4:$J$76,'D.1.1 - Architektonické a...'!$C$82:$J$127,'D.1.1 - Architektonické a...'!$C$133:$K$1417</definedName>
    <definedName name="_xlnm.Print_Area" localSheetId="2">'D.1.4.1-1 - Zdravotně tec...'!$C$4:$J$76,'D.1.4.1-1 - Zdravotně tec...'!$C$82:$J$106,'D.1.4.1-1 - Zdravotně tec...'!$C$112:$K$228</definedName>
    <definedName name="_xlnm.Print_Area" localSheetId="3">'D.1.4.1-2 - Zdravotně tec...'!$C$4:$J$76,'D.1.4.1-2 - Zdravotně tec...'!$C$82:$J$105,'D.1.4.1-2 - Zdravotně tec...'!$C$111:$K$163</definedName>
    <definedName name="_xlnm.Print_Area" localSheetId="4">'D.1.4.2 - Silnoproudá ele...'!$C$4:$J$76,'D.1.4.2 - Silnoproudá ele...'!$C$82:$J$116,'D.1.4.2 - Silnoproudá ele...'!$C$122:$K$267</definedName>
    <definedName name="_xlnm.Print_Area" localSheetId="5">'D.1.4.3 - Zařízení pro vy...'!$C$4:$J$76,'D.1.4.3 - Zařízení pro vy...'!$C$82:$J$108,'D.1.4.3 - Zařízení pro vy...'!$C$114:$K$203</definedName>
    <definedName name="_xlnm.Print_Area" localSheetId="6">'D.1.4.4 - Vzduchotechnika'!$C$4:$J$76,'D.1.4.4 - Vzduchotechnika'!$C$82:$J$104,'D.1.4.4 - Vzduchotechnika'!$C$110:$K$143</definedName>
    <definedName name="_xlnm.Print_Area" localSheetId="11">'OST - VEDLEJŠÍ A OSTATNÍ ...'!$C$4:$J$76,'OST - VEDLEJŠÍ A OSTATNÍ ...'!$C$82:$J$100,'OST - VEDLEJŠÍ A OSTATNÍ ...'!$C$106:$K$130</definedName>
    <definedName name="_xlnm.Print_Area" localSheetId="0">'Rekapitulace stavby'!$D$4:$AO$76,'Rekapitulace stavby'!$C$82:$AQ$110</definedName>
    <definedName name="_xlnm.Print_Area" localSheetId="7">'SO 02, 03, 07 - PŘÍPOJKA ...'!$C$4:$J$76,'SO 02, 03, 07 - PŘÍPOJKA ...'!$C$82:$J$109,'SO 02, 03, 07 - PŘÍPOJKA ...'!$C$115:$K$185</definedName>
    <definedName name="_xlnm.Print_Area" localSheetId="8">'SO 04 - PŘÍPOJKA STL PLYN...'!$C$4:$J$76,'SO 04 - PŘÍPOJKA STL PLYN...'!$C$82:$J$101,'SO 04 - PŘÍPOJKA STL PLYN...'!$C$107:$K$140</definedName>
    <definedName name="_xlnm.Print_Area" localSheetId="9">'SO 06 - PŘÍJEZDOVÁ KOMUNI...'!$C$4:$J$76,'SO 06 - PŘÍJEZDOVÁ KOMUNI...'!$C$82:$J$111,'SO 06 - PŘÍJEZDOVÁ KOMUNI...'!$C$117:$K$191</definedName>
    <definedName name="_xlnm.Print_Area" localSheetId="12">'SO 06 - PŘÍJEZDOVÁ KOMUNI..._01'!$C$4:$J$76,'SO 06 - PŘÍJEZDOVÁ KOMUNI..._01'!$C$82:$J$105,'SO 06 - PŘÍJEZDOVÁ KOMUNI..._01'!$C$111:$K$142</definedName>
    <definedName name="_xlnm.Print_Area" localSheetId="10">'SO 08 - AREÁLOVÉ ROZVODY ...'!$C$4:$J$76,'SO 08 - AREÁLOVÉ ROZVODY ...'!$C$82:$J$103,'SO 08 - AREÁLOVÉ ROZVODY ...'!$C$109:$K$138</definedName>
  </definedNames>
  <calcPr calcId="125725"/>
</workbook>
</file>

<file path=xl/calcChain.xml><?xml version="1.0" encoding="utf-8"?>
<calcChain xmlns="http://schemas.openxmlformats.org/spreadsheetml/2006/main">
  <c r="J39" i="13"/>
  <c r="J38"/>
  <c r="AY109" i="1"/>
  <c r="J37" i="13"/>
  <c r="AX109" i="1"/>
  <c r="BI142" i="13"/>
  <c r="BH142"/>
  <c r="BG142"/>
  <c r="BE142"/>
  <c r="T142"/>
  <c r="T141"/>
  <c r="R142"/>
  <c r="R141"/>
  <c r="P142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6"/>
  <c r="BH136"/>
  <c r="BG136"/>
  <c r="BE136"/>
  <c r="T136"/>
  <c r="R136"/>
  <c r="P136"/>
  <c r="BI135"/>
  <c r="BH135"/>
  <c r="BG135"/>
  <c r="BE135"/>
  <c r="T135"/>
  <c r="R135"/>
  <c r="P135"/>
  <c r="BI133"/>
  <c r="BH133"/>
  <c r="BG133"/>
  <c r="BE133"/>
  <c r="T133"/>
  <c r="R133"/>
  <c r="P133"/>
  <c r="BI132"/>
  <c r="BH132"/>
  <c r="BG132"/>
  <c r="BE132"/>
  <c r="T132"/>
  <c r="R132"/>
  <c r="P132"/>
  <c r="BI130"/>
  <c r="BH130"/>
  <c r="BG130"/>
  <c r="BE130"/>
  <c r="T130"/>
  <c r="T129"/>
  <c r="R130"/>
  <c r="R129" s="1"/>
  <c r="P130"/>
  <c r="P129"/>
  <c r="BI128"/>
  <c r="BH128"/>
  <c r="BG128"/>
  <c r="BE128"/>
  <c r="T128"/>
  <c r="T127"/>
  <c r="R128"/>
  <c r="R127" s="1"/>
  <c r="P128"/>
  <c r="P127"/>
  <c r="J122"/>
  <c r="F122"/>
  <c r="F120"/>
  <c r="E118"/>
  <c r="J93"/>
  <c r="F93"/>
  <c r="F91"/>
  <c r="E89"/>
  <c r="J26"/>
  <c r="E26"/>
  <c r="J123" s="1"/>
  <c r="J25"/>
  <c r="J20"/>
  <c r="E20"/>
  <c r="F123" s="1"/>
  <c r="J19"/>
  <c r="J14"/>
  <c r="J120"/>
  <c r="E7"/>
  <c r="E114" s="1"/>
  <c r="J39" i="12"/>
  <c r="J38"/>
  <c r="AY107" i="1" s="1"/>
  <c r="J37" i="12"/>
  <c r="AX107" i="1"/>
  <c r="BI130" i="12"/>
  <c r="BH130"/>
  <c r="BG130"/>
  <c r="BE130"/>
  <c r="T130"/>
  <c r="R130"/>
  <c r="P130"/>
  <c r="BI129"/>
  <c r="BH129"/>
  <c r="BG129"/>
  <c r="BE129"/>
  <c r="T129"/>
  <c r="R129"/>
  <c r="P129"/>
  <c r="BI128"/>
  <c r="BH128"/>
  <c r="BG128"/>
  <c r="BE128"/>
  <c r="T128"/>
  <c r="R128"/>
  <c r="P128"/>
  <c r="BI127"/>
  <c r="BH127"/>
  <c r="BG127"/>
  <c r="BE127"/>
  <c r="T127"/>
  <c r="R127"/>
  <c r="P127"/>
  <c r="BI126"/>
  <c r="BH126"/>
  <c r="BG126"/>
  <c r="BE126"/>
  <c r="T126"/>
  <c r="R126"/>
  <c r="P126"/>
  <c r="BI125"/>
  <c r="BH125"/>
  <c r="BG125"/>
  <c r="BE125"/>
  <c r="T125"/>
  <c r="R125"/>
  <c r="P125"/>
  <c r="BI124"/>
  <c r="BH124"/>
  <c r="BG124"/>
  <c r="BE124"/>
  <c r="T124"/>
  <c r="R124"/>
  <c r="P124"/>
  <c r="BI123"/>
  <c r="BH123"/>
  <c r="BG123"/>
  <c r="BE123"/>
  <c r="T123"/>
  <c r="R123"/>
  <c r="P123"/>
  <c r="J117"/>
  <c r="F117"/>
  <c r="F115"/>
  <c r="E113"/>
  <c r="J93"/>
  <c r="F93"/>
  <c r="F91"/>
  <c r="E89"/>
  <c r="J26"/>
  <c r="E26"/>
  <c r="J118" s="1"/>
  <c r="J25"/>
  <c r="J20"/>
  <c r="E20"/>
  <c r="F94" s="1"/>
  <c r="J19"/>
  <c r="J14"/>
  <c r="J91" s="1"/>
  <c r="E7"/>
  <c r="E109" s="1"/>
  <c r="J39" i="11"/>
  <c r="J38"/>
  <c r="AY106" i="1" s="1"/>
  <c r="J37" i="11"/>
  <c r="AX106" i="1"/>
  <c r="BI138" i="11"/>
  <c r="BH138"/>
  <c r="BG138"/>
  <c r="BE138"/>
  <c r="T138"/>
  <c r="R138"/>
  <c r="P138"/>
  <c r="BI137"/>
  <c r="BH137"/>
  <c r="BG137"/>
  <c r="BE137"/>
  <c r="T137"/>
  <c r="R137"/>
  <c r="P137"/>
  <c r="BI135"/>
  <c r="BH135"/>
  <c r="BG135"/>
  <c r="BE135"/>
  <c r="T135"/>
  <c r="R135"/>
  <c r="P135"/>
  <c r="BI134"/>
  <c r="BH134"/>
  <c r="BG134"/>
  <c r="BE134"/>
  <c r="T134"/>
  <c r="R134"/>
  <c r="P134"/>
  <c r="BI132"/>
  <c r="BH132"/>
  <c r="BG132"/>
  <c r="BE132"/>
  <c r="T132"/>
  <c r="R132"/>
  <c r="P132"/>
  <c r="BI131"/>
  <c r="BH131"/>
  <c r="BG131"/>
  <c r="BE131"/>
  <c r="T131"/>
  <c r="R131"/>
  <c r="P131"/>
  <c r="BI129"/>
  <c r="BH129"/>
  <c r="BG129"/>
  <c r="BE129"/>
  <c r="T129"/>
  <c r="R129"/>
  <c r="P129"/>
  <c r="BI128"/>
  <c r="BH128"/>
  <c r="BG128"/>
  <c r="BE128"/>
  <c r="T128"/>
  <c r="R128"/>
  <c r="P128"/>
  <c r="BI127"/>
  <c r="BH127"/>
  <c r="BG127"/>
  <c r="BE127"/>
  <c r="T127"/>
  <c r="R127"/>
  <c r="P127"/>
  <c r="BI126"/>
  <c r="BH126"/>
  <c r="BG126"/>
  <c r="BE126"/>
  <c r="T126"/>
  <c r="R126"/>
  <c r="P126"/>
  <c r="J120"/>
  <c r="F120"/>
  <c r="F118"/>
  <c r="E116"/>
  <c r="J93"/>
  <c r="F93"/>
  <c r="F91"/>
  <c r="E89"/>
  <c r="J26"/>
  <c r="E26"/>
  <c r="J94"/>
  <c r="J25"/>
  <c r="J20"/>
  <c r="E20"/>
  <c r="F94" s="1"/>
  <c r="J19"/>
  <c r="J14"/>
  <c r="J118"/>
  <c r="E7"/>
  <c r="E85"/>
  <c r="J39" i="10"/>
  <c r="J38"/>
  <c r="AY105" i="1"/>
  <c r="J37" i="10"/>
  <c r="AX105" i="1"/>
  <c r="BI191" i="10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5"/>
  <c r="BH165"/>
  <c r="BG165"/>
  <c r="BE165"/>
  <c r="T165"/>
  <c r="R165"/>
  <c r="P165"/>
  <c r="BI164"/>
  <c r="BH164"/>
  <c r="BG164"/>
  <c r="BE164"/>
  <c r="T164"/>
  <c r="R164"/>
  <c r="P164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5"/>
  <c r="BH155"/>
  <c r="BG155"/>
  <c r="BE155"/>
  <c r="T155"/>
  <c r="R155"/>
  <c r="P155"/>
  <c r="BI154"/>
  <c r="BH154"/>
  <c r="BG154"/>
  <c r="BE154"/>
  <c r="T154"/>
  <c r="R154"/>
  <c r="P154"/>
  <c r="BI152"/>
  <c r="BH152"/>
  <c r="BG152"/>
  <c r="BE152"/>
  <c r="T152"/>
  <c r="R152"/>
  <c r="P152"/>
  <c r="BI151"/>
  <c r="BH151"/>
  <c r="BG151"/>
  <c r="BE151"/>
  <c r="T151"/>
  <c r="R151"/>
  <c r="P151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4"/>
  <c r="BH144"/>
  <c r="BG144"/>
  <c r="BE144"/>
  <c r="T144"/>
  <c r="T143"/>
  <c r="R144"/>
  <c r="R143" s="1"/>
  <c r="P144"/>
  <c r="P143"/>
  <c r="BI142"/>
  <c r="BH142"/>
  <c r="BG142"/>
  <c r="BE142"/>
  <c r="T142"/>
  <c r="R142"/>
  <c r="P142"/>
  <c r="BI141"/>
  <c r="BH141"/>
  <c r="BG141"/>
  <c r="BE141"/>
  <c r="T141"/>
  <c r="R141"/>
  <c r="P141"/>
  <c r="BI139"/>
  <c r="BH139"/>
  <c r="BG139"/>
  <c r="BE139"/>
  <c r="T139"/>
  <c r="R139"/>
  <c r="P139"/>
  <c r="BI138"/>
  <c r="BH138"/>
  <c r="BG138"/>
  <c r="BE138"/>
  <c r="T138"/>
  <c r="R138"/>
  <c r="P138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J128"/>
  <c r="F128"/>
  <c r="F126"/>
  <c r="E124"/>
  <c r="J93"/>
  <c r="F93"/>
  <c r="F91"/>
  <c r="E89"/>
  <c r="J26"/>
  <c r="E26"/>
  <c r="J94" s="1"/>
  <c r="J25"/>
  <c r="J20"/>
  <c r="E20"/>
  <c r="F94" s="1"/>
  <c r="J19"/>
  <c r="J14"/>
  <c r="J126" s="1"/>
  <c r="E7"/>
  <c r="E85" s="1"/>
  <c r="J39" i="9"/>
  <c r="J38"/>
  <c r="AY104" i="1"/>
  <c r="J37" i="9"/>
  <c r="AX104" i="1" s="1"/>
  <c r="BI140" i="9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0"/>
  <c r="BH130"/>
  <c r="BG130"/>
  <c r="BE130"/>
  <c r="T130"/>
  <c r="R130"/>
  <c r="P130"/>
  <c r="BI129"/>
  <c r="BH129"/>
  <c r="BG129"/>
  <c r="BE129"/>
  <c r="T129"/>
  <c r="R129"/>
  <c r="P129"/>
  <c r="BI128"/>
  <c r="BH128"/>
  <c r="BG128"/>
  <c r="BE128"/>
  <c r="T128"/>
  <c r="R128"/>
  <c r="P128"/>
  <c r="BI127"/>
  <c r="BH127"/>
  <c r="BG127"/>
  <c r="BE127"/>
  <c r="T127"/>
  <c r="R127"/>
  <c r="P127"/>
  <c r="BI126"/>
  <c r="BH126"/>
  <c r="BG126"/>
  <c r="BE126"/>
  <c r="T126"/>
  <c r="R126"/>
  <c r="P126"/>
  <c r="BI125"/>
  <c r="BH125"/>
  <c r="BG125"/>
  <c r="BE125"/>
  <c r="T125"/>
  <c r="R125"/>
  <c r="P125"/>
  <c r="BI124"/>
  <c r="BH124"/>
  <c r="BG124"/>
  <c r="BE124"/>
  <c r="T124"/>
  <c r="R124"/>
  <c r="P124"/>
  <c r="J118"/>
  <c r="F118"/>
  <c r="F116"/>
  <c r="E114"/>
  <c r="J93"/>
  <c r="F93"/>
  <c r="F91"/>
  <c r="E89"/>
  <c r="J26"/>
  <c r="E26"/>
  <c r="J94" s="1"/>
  <c r="J25"/>
  <c r="J20"/>
  <c r="E20"/>
  <c r="F119" s="1"/>
  <c r="J19"/>
  <c r="J14"/>
  <c r="J91"/>
  <c r="E7"/>
  <c r="E110" s="1"/>
  <c r="J39" i="8"/>
  <c r="J38"/>
  <c r="AY103" i="1"/>
  <c r="J37" i="8"/>
  <c r="AX103" i="1" s="1"/>
  <c r="BI185" i="8"/>
  <c r="BH185"/>
  <c r="BG185"/>
  <c r="BE185"/>
  <c r="T185"/>
  <c r="T184"/>
  <c r="R185"/>
  <c r="R184" s="1"/>
  <c r="P185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7"/>
  <c r="BH177"/>
  <c r="BG177"/>
  <c r="BE177"/>
  <c r="T177"/>
  <c r="R177"/>
  <c r="P177"/>
  <c r="BI176"/>
  <c r="BH176"/>
  <c r="BG176"/>
  <c r="BE176"/>
  <c r="T176"/>
  <c r="R176"/>
  <c r="P176"/>
  <c r="BI174"/>
  <c r="BH174"/>
  <c r="BG174"/>
  <c r="BE174"/>
  <c r="T174"/>
  <c r="R174"/>
  <c r="P174"/>
  <c r="BI173"/>
  <c r="BH173"/>
  <c r="BG173"/>
  <c r="BE173"/>
  <c r="T173"/>
  <c r="R173"/>
  <c r="P173"/>
  <c r="BI171"/>
  <c r="BH171"/>
  <c r="BG171"/>
  <c r="BE171"/>
  <c r="T171"/>
  <c r="T170"/>
  <c r="R171"/>
  <c r="R170" s="1"/>
  <c r="P171"/>
  <c r="P170" s="1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7"/>
  <c r="BH147"/>
  <c r="BG147"/>
  <c r="BE147"/>
  <c r="T147"/>
  <c r="R147"/>
  <c r="P147"/>
  <c r="BI146"/>
  <c r="BH146"/>
  <c r="BG146"/>
  <c r="BE146"/>
  <c r="T146"/>
  <c r="R146"/>
  <c r="P146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J126"/>
  <c r="F126"/>
  <c r="F124"/>
  <c r="E122"/>
  <c r="J93"/>
  <c r="F93"/>
  <c r="F91"/>
  <c r="E89"/>
  <c r="J26"/>
  <c r="E26"/>
  <c r="J94"/>
  <c r="J25"/>
  <c r="J20"/>
  <c r="E20"/>
  <c r="F127"/>
  <c r="J19"/>
  <c r="J14"/>
  <c r="J124" s="1"/>
  <c r="E7"/>
  <c r="E85" s="1"/>
  <c r="J41" i="7"/>
  <c r="J40"/>
  <c r="AY102" i="1"/>
  <c r="J39" i="7"/>
  <c r="AX102" i="1" s="1"/>
  <c r="BI143" i="7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7"/>
  <c r="BH137"/>
  <c r="BG137"/>
  <c r="BE137"/>
  <c r="T137"/>
  <c r="R137"/>
  <c r="P137"/>
  <c r="BI136"/>
  <c r="BH136"/>
  <c r="BG136"/>
  <c r="BE136"/>
  <c r="T136"/>
  <c r="R136"/>
  <c r="P136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J123"/>
  <c r="F123"/>
  <c r="F121"/>
  <c r="E119"/>
  <c r="J95"/>
  <c r="F95"/>
  <c r="F93"/>
  <c r="E91"/>
  <c r="J28"/>
  <c r="E28"/>
  <c r="J124" s="1"/>
  <c r="J27"/>
  <c r="J22"/>
  <c r="E22"/>
  <c r="F124" s="1"/>
  <c r="J21"/>
  <c r="J16"/>
  <c r="J121" s="1"/>
  <c r="E7"/>
  <c r="E113" s="1"/>
  <c r="J41" i="6"/>
  <c r="J40"/>
  <c r="AY101" i="1"/>
  <c r="J39" i="6"/>
  <c r="AX101" i="1" s="1"/>
  <c r="BI203" i="6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8"/>
  <c r="BH198"/>
  <c r="BG198"/>
  <c r="BE198"/>
  <c r="T198"/>
  <c r="R198"/>
  <c r="P198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J127"/>
  <c r="F127"/>
  <c r="F125"/>
  <c r="E123"/>
  <c r="J95"/>
  <c r="F95"/>
  <c r="F93"/>
  <c r="E91"/>
  <c r="J28"/>
  <c r="E28"/>
  <c r="J96" s="1"/>
  <c r="J27"/>
  <c r="J22"/>
  <c r="E22"/>
  <c r="F96" s="1"/>
  <c r="J21"/>
  <c r="J16"/>
  <c r="J125" s="1"/>
  <c r="E7"/>
  <c r="E117" s="1"/>
  <c r="J41" i="5"/>
  <c r="J40"/>
  <c r="AY100" i="1" s="1"/>
  <c r="J39" i="5"/>
  <c r="AX100" i="1"/>
  <c r="BI267" i="5"/>
  <c r="BH267"/>
  <c r="BG267"/>
  <c r="BE267"/>
  <c r="T267"/>
  <c r="R267"/>
  <c r="P267"/>
  <c r="BI266"/>
  <c r="BH266"/>
  <c r="BG266"/>
  <c r="BE266"/>
  <c r="T266"/>
  <c r="R266"/>
  <c r="P266"/>
  <c r="BI265"/>
  <c r="BH265"/>
  <c r="BG265"/>
  <c r="BE265"/>
  <c r="T265"/>
  <c r="R265"/>
  <c r="P265"/>
  <c r="BI264"/>
  <c r="BH264"/>
  <c r="BG264"/>
  <c r="BE264"/>
  <c r="T264"/>
  <c r="R264"/>
  <c r="P264"/>
  <c r="BI262"/>
  <c r="BH262"/>
  <c r="BG262"/>
  <c r="BE262"/>
  <c r="T262"/>
  <c r="R262"/>
  <c r="P262"/>
  <c r="BI261"/>
  <c r="BH261"/>
  <c r="BG261"/>
  <c r="BE261"/>
  <c r="T261"/>
  <c r="R261"/>
  <c r="P261"/>
  <c r="BI260"/>
  <c r="BH260"/>
  <c r="BG260"/>
  <c r="BE260"/>
  <c r="T260"/>
  <c r="R260"/>
  <c r="P260"/>
  <c r="BI259"/>
  <c r="BH259"/>
  <c r="BG259"/>
  <c r="BE259"/>
  <c r="T259"/>
  <c r="R259"/>
  <c r="P259"/>
  <c r="BI258"/>
  <c r="BH258"/>
  <c r="BG258"/>
  <c r="BE258"/>
  <c r="T258"/>
  <c r="R258"/>
  <c r="P258"/>
  <c r="BI256"/>
  <c r="BH256"/>
  <c r="BG256"/>
  <c r="BE256"/>
  <c r="T256"/>
  <c r="R256"/>
  <c r="P256"/>
  <c r="BI255"/>
  <c r="BH255"/>
  <c r="BG255"/>
  <c r="BE255"/>
  <c r="T255"/>
  <c r="R255"/>
  <c r="P255"/>
  <c r="BI254"/>
  <c r="BH254"/>
  <c r="BG254"/>
  <c r="BE254"/>
  <c r="T254"/>
  <c r="R254"/>
  <c r="P254"/>
  <c r="BI253"/>
  <c r="BH253"/>
  <c r="BG253"/>
  <c r="BE253"/>
  <c r="T253"/>
  <c r="R253"/>
  <c r="P253"/>
  <c r="BI252"/>
  <c r="BH252"/>
  <c r="BG252"/>
  <c r="BE252"/>
  <c r="T252"/>
  <c r="R252"/>
  <c r="P252"/>
  <c r="BI251"/>
  <c r="BH251"/>
  <c r="BG251"/>
  <c r="BE251"/>
  <c r="T251"/>
  <c r="R251"/>
  <c r="P251"/>
  <c r="BI249"/>
  <c r="BH249"/>
  <c r="BG249"/>
  <c r="BE249"/>
  <c r="T249"/>
  <c r="R249"/>
  <c r="P249"/>
  <c r="BI248"/>
  <c r="BH248"/>
  <c r="BG248"/>
  <c r="BE248"/>
  <c r="T248"/>
  <c r="R248"/>
  <c r="P248"/>
  <c r="BI247"/>
  <c r="BH247"/>
  <c r="BG247"/>
  <c r="BE247"/>
  <c r="T247"/>
  <c r="R247"/>
  <c r="P247"/>
  <c r="BI246"/>
  <c r="BH246"/>
  <c r="BG246"/>
  <c r="BE246"/>
  <c r="T246"/>
  <c r="R246"/>
  <c r="P246"/>
  <c r="BI245"/>
  <c r="BH245"/>
  <c r="BG245"/>
  <c r="BE245"/>
  <c r="T245"/>
  <c r="R245"/>
  <c r="P245"/>
  <c r="BI244"/>
  <c r="BH244"/>
  <c r="BG244"/>
  <c r="BE244"/>
  <c r="T244"/>
  <c r="R244"/>
  <c r="P244"/>
  <c r="BI242"/>
  <c r="BH242"/>
  <c r="BG242"/>
  <c r="BE242"/>
  <c r="T242"/>
  <c r="T241" s="1"/>
  <c r="R242"/>
  <c r="R241"/>
  <c r="P242"/>
  <c r="P241" s="1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6"/>
  <c r="BH236"/>
  <c r="BG236"/>
  <c r="BE236"/>
  <c r="T236"/>
  <c r="R236"/>
  <c r="P236"/>
  <c r="BI235"/>
  <c r="BH235"/>
  <c r="BG235"/>
  <c r="BE235"/>
  <c r="T235"/>
  <c r="R235"/>
  <c r="P235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0"/>
  <c r="BH230"/>
  <c r="BG230"/>
  <c r="BE230"/>
  <c r="T230"/>
  <c r="T229"/>
  <c r="R230"/>
  <c r="R229" s="1"/>
  <c r="P230"/>
  <c r="P229" s="1"/>
  <c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5"/>
  <c r="BH215"/>
  <c r="BG215"/>
  <c r="BE215"/>
  <c r="T215"/>
  <c r="R215"/>
  <c r="P215"/>
  <c r="BI213"/>
  <c r="BH213"/>
  <c r="BG213"/>
  <c r="BE213"/>
  <c r="T213"/>
  <c r="R213"/>
  <c r="P213"/>
  <c r="BI211"/>
  <c r="BH211"/>
  <c r="BG211"/>
  <c r="BE211"/>
  <c r="T211"/>
  <c r="R211"/>
  <c r="P211"/>
  <c r="BI209"/>
  <c r="BH209"/>
  <c r="BG209"/>
  <c r="BE209"/>
  <c r="T209"/>
  <c r="R209"/>
  <c r="P209"/>
  <c r="BI207"/>
  <c r="BH207"/>
  <c r="BG207"/>
  <c r="BE207"/>
  <c r="T207"/>
  <c r="R207"/>
  <c r="P207"/>
  <c r="BI205"/>
  <c r="BH205"/>
  <c r="BG205"/>
  <c r="BE205"/>
  <c r="T205"/>
  <c r="R205"/>
  <c r="P205"/>
  <c r="BI203"/>
  <c r="BH203"/>
  <c r="BG203"/>
  <c r="BE203"/>
  <c r="T203"/>
  <c r="R203"/>
  <c r="P203"/>
  <c r="BI201"/>
  <c r="BH201"/>
  <c r="BG201"/>
  <c r="BE201"/>
  <c r="T201"/>
  <c r="R201"/>
  <c r="P201"/>
  <c r="BI199"/>
  <c r="BH199"/>
  <c r="BG199"/>
  <c r="BE199"/>
  <c r="T199"/>
  <c r="R199"/>
  <c r="P199"/>
  <c r="BI197"/>
  <c r="BH197"/>
  <c r="BG197"/>
  <c r="BE197"/>
  <c r="T197"/>
  <c r="R197"/>
  <c r="P197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4"/>
  <c r="BH174"/>
  <c r="BG174"/>
  <c r="BE174"/>
  <c r="T174"/>
  <c r="R174"/>
  <c r="P174"/>
  <c r="BI173"/>
  <c r="BH173"/>
  <c r="BG173"/>
  <c r="BE173"/>
  <c r="T173"/>
  <c r="R173"/>
  <c r="P173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J135"/>
  <c r="F135"/>
  <c r="F133"/>
  <c r="E131"/>
  <c r="J95"/>
  <c r="F95"/>
  <c r="F93"/>
  <c r="E91"/>
  <c r="J28"/>
  <c r="E28"/>
  <c r="J136" s="1"/>
  <c r="J27"/>
  <c r="J22"/>
  <c r="E22"/>
  <c r="F136" s="1"/>
  <c r="J21"/>
  <c r="J16"/>
  <c r="J93" s="1"/>
  <c r="E7"/>
  <c r="E125" s="1"/>
  <c r="J41" i="4"/>
  <c r="J40"/>
  <c r="AY99" i="1"/>
  <c r="J39" i="4"/>
  <c r="AX99" i="1"/>
  <c r="BI163" i="4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J124"/>
  <c r="F124"/>
  <c r="F122"/>
  <c r="E120"/>
  <c r="J95"/>
  <c r="F95"/>
  <c r="F93"/>
  <c r="E91"/>
  <c r="J28"/>
  <c r="E28"/>
  <c r="J125" s="1"/>
  <c r="J27"/>
  <c r="J22"/>
  <c r="E22"/>
  <c r="F96" s="1"/>
  <c r="J21"/>
  <c r="J16"/>
  <c r="J93" s="1"/>
  <c r="E7"/>
  <c r="E85" s="1"/>
  <c r="J41" i="3"/>
  <c r="J40"/>
  <c r="AY98" i="1" s="1"/>
  <c r="J39" i="3"/>
  <c r="AX98" i="1"/>
  <c r="BI228" i="3"/>
  <c r="BH228"/>
  <c r="BG228"/>
  <c r="BE228"/>
  <c r="T228"/>
  <c r="T227" s="1"/>
  <c r="R228"/>
  <c r="R227" s="1"/>
  <c r="P228"/>
  <c r="P227" s="1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J125"/>
  <c r="F125"/>
  <c r="F123"/>
  <c r="E121"/>
  <c r="J95"/>
  <c r="F95"/>
  <c r="F93"/>
  <c r="E91"/>
  <c r="J28"/>
  <c r="E28"/>
  <c r="J126" s="1"/>
  <c r="J27"/>
  <c r="J22"/>
  <c r="E22"/>
  <c r="F126" s="1"/>
  <c r="J21"/>
  <c r="J16"/>
  <c r="J93" s="1"/>
  <c r="E7"/>
  <c r="E115" s="1"/>
  <c r="J41" i="2"/>
  <c r="J40"/>
  <c r="AY97" i="1"/>
  <c r="J39" i="2"/>
  <c r="AX97" i="1"/>
  <c r="BI1417" i="2"/>
  <c r="BH1417"/>
  <c r="BG1417"/>
  <c r="BE1417"/>
  <c r="T1417"/>
  <c r="T1416"/>
  <c r="R1417"/>
  <c r="R1416"/>
  <c r="P1417"/>
  <c r="P1416"/>
  <c r="BI1413"/>
  <c r="BH1413"/>
  <c r="BG1413"/>
  <c r="BE1413"/>
  <c r="T1413"/>
  <c r="R1413"/>
  <c r="P1413"/>
  <c r="BI1309"/>
  <c r="BH1309"/>
  <c r="BG1309"/>
  <c r="BE1309"/>
  <c r="T1309"/>
  <c r="R1309"/>
  <c r="P1309"/>
  <c r="BI1308"/>
  <c r="BH1308"/>
  <c r="BG1308"/>
  <c r="BE1308"/>
  <c r="T1308"/>
  <c r="R1308"/>
  <c r="P1308"/>
  <c r="BI1295"/>
  <c r="BH1295"/>
  <c r="BG1295"/>
  <c r="BE1295"/>
  <c r="T1295"/>
  <c r="R1295"/>
  <c r="P1295"/>
  <c r="BI1291"/>
  <c r="BH1291"/>
  <c r="BG1291"/>
  <c r="BE1291"/>
  <c r="T1291"/>
  <c r="R1291"/>
  <c r="P1291"/>
  <c r="BI1289"/>
  <c r="BH1289"/>
  <c r="BG1289"/>
  <c r="BE1289"/>
  <c r="T1289"/>
  <c r="R1289"/>
  <c r="P1289"/>
  <c r="BI1276"/>
  <c r="BH1276"/>
  <c r="BG1276"/>
  <c r="BE1276"/>
  <c r="T1276"/>
  <c r="R1276"/>
  <c r="P1276"/>
  <c r="BI1275"/>
  <c r="BH1275"/>
  <c r="BG1275"/>
  <c r="BE1275"/>
  <c r="T1275"/>
  <c r="R1275"/>
  <c r="P1275"/>
  <c r="BI1274"/>
  <c r="BH1274"/>
  <c r="BG1274"/>
  <c r="BE1274"/>
  <c r="T1274"/>
  <c r="R1274"/>
  <c r="P1274"/>
  <c r="BI1264"/>
  <c r="BH1264"/>
  <c r="BG1264"/>
  <c r="BE1264"/>
  <c r="T1264"/>
  <c r="R1264"/>
  <c r="P1264"/>
  <c r="BI1251"/>
  <c r="BH1251"/>
  <c r="BG1251"/>
  <c r="BE1251"/>
  <c r="T1251"/>
  <c r="R1251"/>
  <c r="P1251"/>
  <c r="BI1250"/>
  <c r="BH1250"/>
  <c r="BG1250"/>
  <c r="BE1250"/>
  <c r="T1250"/>
  <c r="R1250"/>
  <c r="P1250"/>
  <c r="BI1246"/>
  <c r="BH1246"/>
  <c r="BG1246"/>
  <c r="BE1246"/>
  <c r="T1246"/>
  <c r="T1245"/>
  <c r="R1246"/>
  <c r="R1245"/>
  <c r="P1246"/>
  <c r="P1245"/>
  <c r="BI1244"/>
  <c r="BH1244"/>
  <c r="BG1244"/>
  <c r="BE1244"/>
  <c r="T1244"/>
  <c r="R1244"/>
  <c r="P1244"/>
  <c r="BI1240"/>
  <c r="BH1240"/>
  <c r="BG1240"/>
  <c r="BE1240"/>
  <c r="T1240"/>
  <c r="R1240"/>
  <c r="P1240"/>
  <c r="BI1237"/>
  <c r="BH1237"/>
  <c r="BG1237"/>
  <c r="BE1237"/>
  <c r="T1237"/>
  <c r="R1237"/>
  <c r="P1237"/>
  <c r="BI1236"/>
  <c r="BH1236"/>
  <c r="BG1236"/>
  <c r="BE1236"/>
  <c r="T1236"/>
  <c r="R1236"/>
  <c r="P1236"/>
  <c r="BI1235"/>
  <c r="BH1235"/>
  <c r="BG1235"/>
  <c r="BE1235"/>
  <c r="T1235"/>
  <c r="R1235"/>
  <c r="P1235"/>
  <c r="BI1231"/>
  <c r="BH1231"/>
  <c r="BG1231"/>
  <c r="BE1231"/>
  <c r="T1231"/>
  <c r="R1231"/>
  <c r="P1231"/>
  <c r="BI1230"/>
  <c r="BH1230"/>
  <c r="BG1230"/>
  <c r="BE1230"/>
  <c r="T1230"/>
  <c r="R1230"/>
  <c r="P1230"/>
  <c r="BI1228"/>
  <c r="BH1228"/>
  <c r="BG1228"/>
  <c r="BE1228"/>
  <c r="T1228"/>
  <c r="R1228"/>
  <c r="P1228"/>
  <c r="BI1216"/>
  <c r="BH1216"/>
  <c r="BG1216"/>
  <c r="BE1216"/>
  <c r="T1216"/>
  <c r="R1216"/>
  <c r="P1216"/>
  <c r="BI1215"/>
  <c r="BH1215"/>
  <c r="BG1215"/>
  <c r="BE1215"/>
  <c r="T1215"/>
  <c r="R1215"/>
  <c r="P1215"/>
  <c r="BI1212"/>
  <c r="BH1212"/>
  <c r="BG1212"/>
  <c r="BE1212"/>
  <c r="T1212"/>
  <c r="R1212"/>
  <c r="P1212"/>
  <c r="BI1209"/>
  <c r="BH1209"/>
  <c r="BG1209"/>
  <c r="BE1209"/>
  <c r="T1209"/>
  <c r="R1209"/>
  <c r="P1209"/>
  <c r="BI1203"/>
  <c r="BH1203"/>
  <c r="BG1203"/>
  <c r="BE1203"/>
  <c r="T1203"/>
  <c r="R1203"/>
  <c r="P1203"/>
  <c r="BI1202"/>
  <c r="BH1202"/>
  <c r="BG1202"/>
  <c r="BE1202"/>
  <c r="T1202"/>
  <c r="R1202"/>
  <c r="P1202"/>
  <c r="BI1199"/>
  <c r="BH1199"/>
  <c r="BG1199"/>
  <c r="BE1199"/>
  <c r="T1199"/>
  <c r="R1199"/>
  <c r="P1199"/>
  <c r="BI1191"/>
  <c r="BH1191"/>
  <c r="BG1191"/>
  <c r="BE1191"/>
  <c r="T1191"/>
  <c r="R1191"/>
  <c r="P1191"/>
  <c r="BI1189"/>
  <c r="BH1189"/>
  <c r="BG1189"/>
  <c r="BE1189"/>
  <c r="T1189"/>
  <c r="R1189"/>
  <c r="P1189"/>
  <c r="BI1183"/>
  <c r="BH1183"/>
  <c r="BG1183"/>
  <c r="BE1183"/>
  <c r="T1183"/>
  <c r="R1183"/>
  <c r="P1183"/>
  <c r="BI1182"/>
  <c r="BH1182"/>
  <c r="BG1182"/>
  <c r="BE1182"/>
  <c r="T1182"/>
  <c r="R1182"/>
  <c r="P1182"/>
  <c r="BI1181"/>
  <c r="BH1181"/>
  <c r="BG1181"/>
  <c r="BE1181"/>
  <c r="T1181"/>
  <c r="R1181"/>
  <c r="P1181"/>
  <c r="BI1180"/>
  <c r="BH1180"/>
  <c r="BG1180"/>
  <c r="BE1180"/>
  <c r="T1180"/>
  <c r="R1180"/>
  <c r="P1180"/>
  <c r="BI1179"/>
  <c r="BH1179"/>
  <c r="BG1179"/>
  <c r="BE1179"/>
  <c r="T1179"/>
  <c r="R1179"/>
  <c r="P1179"/>
  <c r="BI1178"/>
  <c r="BH1178"/>
  <c r="BG1178"/>
  <c r="BE1178"/>
  <c r="T1178"/>
  <c r="R1178"/>
  <c r="P1178"/>
  <c r="BI1177"/>
  <c r="BH1177"/>
  <c r="BG1177"/>
  <c r="BE1177"/>
  <c r="T1177"/>
  <c r="R1177"/>
  <c r="P1177"/>
  <c r="BI1176"/>
  <c r="BH1176"/>
  <c r="BG1176"/>
  <c r="BE1176"/>
  <c r="T1176"/>
  <c r="R1176"/>
  <c r="P1176"/>
  <c r="BI1175"/>
  <c r="BH1175"/>
  <c r="BG1175"/>
  <c r="BE1175"/>
  <c r="T1175"/>
  <c r="R1175"/>
  <c r="P1175"/>
  <c r="BI1174"/>
  <c r="BH1174"/>
  <c r="BG1174"/>
  <c r="BE1174"/>
  <c r="T1174"/>
  <c r="R1174"/>
  <c r="P1174"/>
  <c r="BI1173"/>
  <c r="BH1173"/>
  <c r="BG1173"/>
  <c r="BE1173"/>
  <c r="T1173"/>
  <c r="R1173"/>
  <c r="P1173"/>
  <c r="BI1172"/>
  <c r="BH1172"/>
  <c r="BG1172"/>
  <c r="BE1172"/>
  <c r="T1172"/>
  <c r="R1172"/>
  <c r="P1172"/>
  <c r="BI1171"/>
  <c r="BH1171"/>
  <c r="BG1171"/>
  <c r="BE1171"/>
  <c r="T1171"/>
  <c r="R1171"/>
  <c r="P1171"/>
  <c r="BI1170"/>
  <c r="BH1170"/>
  <c r="BG1170"/>
  <c r="BE1170"/>
  <c r="T1170"/>
  <c r="R1170"/>
  <c r="P1170"/>
  <c r="BI1167"/>
  <c r="BH1167"/>
  <c r="BG1167"/>
  <c r="BE1167"/>
  <c r="T1167"/>
  <c r="R1167"/>
  <c r="P1167"/>
  <c r="BI1166"/>
  <c r="BH1166"/>
  <c r="BG1166"/>
  <c r="BE1166"/>
  <c r="T1166"/>
  <c r="R1166"/>
  <c r="P1166"/>
  <c r="BI1165"/>
  <c r="BH1165"/>
  <c r="BG1165"/>
  <c r="BE1165"/>
  <c r="T1165"/>
  <c r="R1165"/>
  <c r="P1165"/>
  <c r="BI1164"/>
  <c r="BH1164"/>
  <c r="BG1164"/>
  <c r="BE1164"/>
  <c r="T1164"/>
  <c r="R1164"/>
  <c r="P1164"/>
  <c r="BI1163"/>
  <c r="BH1163"/>
  <c r="BG1163"/>
  <c r="BE1163"/>
  <c r="T1163"/>
  <c r="R1163"/>
  <c r="P1163"/>
  <c r="BI1162"/>
  <c r="BH1162"/>
  <c r="BG1162"/>
  <c r="BE1162"/>
  <c r="T1162"/>
  <c r="R1162"/>
  <c r="P1162"/>
  <c r="BI1161"/>
  <c r="BH1161"/>
  <c r="BG1161"/>
  <c r="BE1161"/>
  <c r="T1161"/>
  <c r="R1161"/>
  <c r="P1161"/>
  <c r="BI1160"/>
  <c r="BH1160"/>
  <c r="BG1160"/>
  <c r="BE1160"/>
  <c r="T1160"/>
  <c r="R1160"/>
  <c r="P1160"/>
  <c r="BI1159"/>
  <c r="BH1159"/>
  <c r="BG1159"/>
  <c r="BE1159"/>
  <c r="T1159"/>
  <c r="R1159"/>
  <c r="P1159"/>
  <c r="BI1158"/>
  <c r="BH1158"/>
  <c r="BG1158"/>
  <c r="BE1158"/>
  <c r="T1158"/>
  <c r="R1158"/>
  <c r="P1158"/>
  <c r="BI1157"/>
  <c r="BH1157"/>
  <c r="BG1157"/>
  <c r="BE1157"/>
  <c r="T1157"/>
  <c r="R1157"/>
  <c r="P1157"/>
  <c r="BI1156"/>
  <c r="BH1156"/>
  <c r="BG1156"/>
  <c r="BE1156"/>
  <c r="T1156"/>
  <c r="R1156"/>
  <c r="P1156"/>
  <c r="BI1155"/>
  <c r="BH1155"/>
  <c r="BG1155"/>
  <c r="BE1155"/>
  <c r="T1155"/>
  <c r="R1155"/>
  <c r="P1155"/>
  <c r="BI1154"/>
  <c r="BH1154"/>
  <c r="BG1154"/>
  <c r="BE1154"/>
  <c r="T1154"/>
  <c r="R1154"/>
  <c r="P1154"/>
  <c r="BI1153"/>
  <c r="BH1153"/>
  <c r="BG1153"/>
  <c r="BE1153"/>
  <c r="T1153"/>
  <c r="R1153"/>
  <c r="P1153"/>
  <c r="BI1152"/>
  <c r="BH1152"/>
  <c r="BG1152"/>
  <c r="BE1152"/>
  <c r="T1152"/>
  <c r="R1152"/>
  <c r="P1152"/>
  <c r="BI1150"/>
  <c r="BH1150"/>
  <c r="BG1150"/>
  <c r="BE1150"/>
  <c r="T1150"/>
  <c r="R1150"/>
  <c r="P1150"/>
  <c r="BI1149"/>
  <c r="BH1149"/>
  <c r="BG1149"/>
  <c r="BE1149"/>
  <c r="T1149"/>
  <c r="R1149"/>
  <c r="P1149"/>
  <c r="BI1148"/>
  <c r="BH1148"/>
  <c r="BG1148"/>
  <c r="BE1148"/>
  <c r="T1148"/>
  <c r="R1148"/>
  <c r="P1148"/>
  <c r="BI1147"/>
  <c r="BH1147"/>
  <c r="BG1147"/>
  <c r="BE1147"/>
  <c r="T1147"/>
  <c r="R1147"/>
  <c r="P1147"/>
  <c r="BI1146"/>
  <c r="BH1146"/>
  <c r="BG1146"/>
  <c r="BE1146"/>
  <c r="T1146"/>
  <c r="R1146"/>
  <c r="P1146"/>
  <c r="BI1145"/>
  <c r="BH1145"/>
  <c r="BG1145"/>
  <c r="BE1145"/>
  <c r="T1145"/>
  <c r="R1145"/>
  <c r="P1145"/>
  <c r="BI1144"/>
  <c r="BH1144"/>
  <c r="BG1144"/>
  <c r="BE1144"/>
  <c r="T1144"/>
  <c r="R1144"/>
  <c r="P1144"/>
  <c r="BI1143"/>
  <c r="BH1143"/>
  <c r="BG1143"/>
  <c r="BE1143"/>
  <c r="T1143"/>
  <c r="R1143"/>
  <c r="P1143"/>
  <c r="BI1142"/>
  <c r="BH1142"/>
  <c r="BG1142"/>
  <c r="BE1142"/>
  <c r="T1142"/>
  <c r="R1142"/>
  <c r="P1142"/>
  <c r="BI1141"/>
  <c r="BH1141"/>
  <c r="BG1141"/>
  <c r="BE1141"/>
  <c r="T1141"/>
  <c r="R1141"/>
  <c r="P1141"/>
  <c r="BI1140"/>
  <c r="BH1140"/>
  <c r="BG1140"/>
  <c r="BE1140"/>
  <c r="T1140"/>
  <c r="R1140"/>
  <c r="P1140"/>
  <c r="BI1139"/>
  <c r="BH1139"/>
  <c r="BG1139"/>
  <c r="BE1139"/>
  <c r="T1139"/>
  <c r="R1139"/>
  <c r="P1139"/>
  <c r="BI1138"/>
  <c r="BH1138"/>
  <c r="BG1138"/>
  <c r="BE1138"/>
  <c r="T1138"/>
  <c r="R1138"/>
  <c r="P1138"/>
  <c r="BI1137"/>
  <c r="BH1137"/>
  <c r="BG1137"/>
  <c r="BE1137"/>
  <c r="T1137"/>
  <c r="R1137"/>
  <c r="P1137"/>
  <c r="BI1136"/>
  <c r="BH1136"/>
  <c r="BG1136"/>
  <c r="BE1136"/>
  <c r="T1136"/>
  <c r="R1136"/>
  <c r="P1136"/>
  <c r="BI1135"/>
  <c r="BH1135"/>
  <c r="BG1135"/>
  <c r="BE1135"/>
  <c r="T1135"/>
  <c r="R1135"/>
  <c r="P1135"/>
  <c r="BI1134"/>
  <c r="BH1134"/>
  <c r="BG1134"/>
  <c r="BE1134"/>
  <c r="T1134"/>
  <c r="R1134"/>
  <c r="P1134"/>
  <c r="BI1133"/>
  <c r="BH1133"/>
  <c r="BG1133"/>
  <c r="BE1133"/>
  <c r="T1133"/>
  <c r="R1133"/>
  <c r="P1133"/>
  <c r="BI1132"/>
  <c r="BH1132"/>
  <c r="BG1132"/>
  <c r="BE1132"/>
  <c r="T1132"/>
  <c r="R1132"/>
  <c r="P1132"/>
  <c r="BI1131"/>
  <c r="BH1131"/>
  <c r="BG1131"/>
  <c r="BE1131"/>
  <c r="T1131"/>
  <c r="R1131"/>
  <c r="P1131"/>
  <c r="BI1130"/>
  <c r="BH1130"/>
  <c r="BG1130"/>
  <c r="BE1130"/>
  <c r="T1130"/>
  <c r="R1130"/>
  <c r="P1130"/>
  <c r="BI1129"/>
  <c r="BH1129"/>
  <c r="BG1129"/>
  <c r="BE1129"/>
  <c r="T1129"/>
  <c r="R1129"/>
  <c r="P1129"/>
  <c r="BI1128"/>
  <c r="BH1128"/>
  <c r="BG1128"/>
  <c r="BE1128"/>
  <c r="T1128"/>
  <c r="R1128"/>
  <c r="P1128"/>
  <c r="BI1127"/>
  <c r="BH1127"/>
  <c r="BG1127"/>
  <c r="BE1127"/>
  <c r="T1127"/>
  <c r="R1127"/>
  <c r="P1127"/>
  <c r="BI1126"/>
  <c r="BH1126"/>
  <c r="BG1126"/>
  <c r="BE1126"/>
  <c r="T1126"/>
  <c r="R1126"/>
  <c r="P1126"/>
  <c r="BI1125"/>
  <c r="BH1125"/>
  <c r="BG1125"/>
  <c r="BE1125"/>
  <c r="T1125"/>
  <c r="R1125"/>
  <c r="P1125"/>
  <c r="BI1124"/>
  <c r="BH1124"/>
  <c r="BG1124"/>
  <c r="BE1124"/>
  <c r="T1124"/>
  <c r="R1124"/>
  <c r="P1124"/>
  <c r="BI1123"/>
  <c r="BH1123"/>
  <c r="BG1123"/>
  <c r="BE1123"/>
  <c r="T1123"/>
  <c r="R1123"/>
  <c r="P1123"/>
  <c r="BI1122"/>
  <c r="BH1122"/>
  <c r="BG1122"/>
  <c r="BE1122"/>
  <c r="T1122"/>
  <c r="R1122"/>
  <c r="P1122"/>
  <c r="BI1120"/>
  <c r="BH1120"/>
  <c r="BG1120"/>
  <c r="BE1120"/>
  <c r="T1120"/>
  <c r="R1120"/>
  <c r="P1120"/>
  <c r="BI1119"/>
  <c r="BH1119"/>
  <c r="BG1119"/>
  <c r="BE1119"/>
  <c r="T1119"/>
  <c r="R1119"/>
  <c r="P1119"/>
  <c r="BI1118"/>
  <c r="BH1118"/>
  <c r="BG1118"/>
  <c r="BE1118"/>
  <c r="T1118"/>
  <c r="R1118"/>
  <c r="P1118"/>
  <c r="BI1117"/>
  <c r="BH1117"/>
  <c r="BG1117"/>
  <c r="BE1117"/>
  <c r="T1117"/>
  <c r="R1117"/>
  <c r="P1117"/>
  <c r="BI1116"/>
  <c r="BH1116"/>
  <c r="BG1116"/>
  <c r="BE1116"/>
  <c r="T1116"/>
  <c r="R1116"/>
  <c r="P1116"/>
  <c r="BI1115"/>
  <c r="BH1115"/>
  <c r="BG1115"/>
  <c r="BE1115"/>
  <c r="T1115"/>
  <c r="R1115"/>
  <c r="P1115"/>
  <c r="BI1114"/>
  <c r="BH1114"/>
  <c r="BG1114"/>
  <c r="BE1114"/>
  <c r="T1114"/>
  <c r="R1114"/>
  <c r="P1114"/>
  <c r="BI1113"/>
  <c r="BH1113"/>
  <c r="BG1113"/>
  <c r="BE1113"/>
  <c r="T1113"/>
  <c r="R1113"/>
  <c r="P1113"/>
  <c r="BI1112"/>
  <c r="BH1112"/>
  <c r="BG1112"/>
  <c r="BE1112"/>
  <c r="T1112"/>
  <c r="R1112"/>
  <c r="P1112"/>
  <c r="BI1111"/>
  <c r="BH1111"/>
  <c r="BG1111"/>
  <c r="BE1111"/>
  <c r="T1111"/>
  <c r="R1111"/>
  <c r="P1111"/>
  <c r="BI1110"/>
  <c r="BH1110"/>
  <c r="BG1110"/>
  <c r="BE1110"/>
  <c r="T1110"/>
  <c r="R1110"/>
  <c r="P1110"/>
  <c r="BI1109"/>
  <c r="BH1109"/>
  <c r="BG1109"/>
  <c r="BE1109"/>
  <c r="T1109"/>
  <c r="R1109"/>
  <c r="P1109"/>
  <c r="BI1108"/>
  <c r="BH1108"/>
  <c r="BG1108"/>
  <c r="BE1108"/>
  <c r="T1108"/>
  <c r="R1108"/>
  <c r="P1108"/>
  <c r="BI1107"/>
  <c r="BH1107"/>
  <c r="BG1107"/>
  <c r="BE1107"/>
  <c r="T1107"/>
  <c r="R1107"/>
  <c r="P1107"/>
  <c r="BI1105"/>
  <c r="BH1105"/>
  <c r="BG1105"/>
  <c r="BE1105"/>
  <c r="T1105"/>
  <c r="R1105"/>
  <c r="P1105"/>
  <c r="BI1102"/>
  <c r="BH1102"/>
  <c r="BG1102"/>
  <c r="BE1102"/>
  <c r="T1102"/>
  <c r="R1102"/>
  <c r="P1102"/>
  <c r="BI1099"/>
  <c r="BH1099"/>
  <c r="BG1099"/>
  <c r="BE1099"/>
  <c r="T1099"/>
  <c r="R1099"/>
  <c r="P1099"/>
  <c r="BI1096"/>
  <c r="BH1096"/>
  <c r="BG1096"/>
  <c r="BE1096"/>
  <c r="T1096"/>
  <c r="R1096"/>
  <c r="P1096"/>
  <c r="BI1094"/>
  <c r="BH1094"/>
  <c r="BG1094"/>
  <c r="BE1094"/>
  <c r="T1094"/>
  <c r="R1094"/>
  <c r="P1094"/>
  <c r="BI1090"/>
  <c r="BH1090"/>
  <c r="BG1090"/>
  <c r="BE1090"/>
  <c r="T1090"/>
  <c r="R1090"/>
  <c r="P1090"/>
  <c r="BI1078"/>
  <c r="BH1078"/>
  <c r="BG1078"/>
  <c r="BE1078"/>
  <c r="T1078"/>
  <c r="R1078"/>
  <c r="P1078"/>
  <c r="BI1070"/>
  <c r="BH1070"/>
  <c r="BG1070"/>
  <c r="BE1070"/>
  <c r="T1070"/>
  <c r="R1070"/>
  <c r="P1070"/>
  <c r="BI1060"/>
  <c r="BH1060"/>
  <c r="BG1060"/>
  <c r="BE1060"/>
  <c r="T1060"/>
  <c r="R1060"/>
  <c r="P1060"/>
  <c r="BI1052"/>
  <c r="BH1052"/>
  <c r="BG1052"/>
  <c r="BE1052"/>
  <c r="T1052"/>
  <c r="R1052"/>
  <c r="P1052"/>
  <c r="BI1040"/>
  <c r="BH1040"/>
  <c r="BG1040"/>
  <c r="BE1040"/>
  <c r="T1040"/>
  <c r="R1040"/>
  <c r="P1040"/>
  <c r="BI1036"/>
  <c r="BH1036"/>
  <c r="BG1036"/>
  <c r="BE1036"/>
  <c r="T1036"/>
  <c r="R1036"/>
  <c r="P1036"/>
  <c r="BI1035"/>
  <c r="BH1035"/>
  <c r="BG1035"/>
  <c r="BE1035"/>
  <c r="T1035"/>
  <c r="R1035"/>
  <c r="P1035"/>
  <c r="BI1027"/>
  <c r="BH1027"/>
  <c r="BG1027"/>
  <c r="BE1027"/>
  <c r="T1027"/>
  <c r="R1027"/>
  <c r="P1027"/>
  <c r="BI1025"/>
  <c r="BH1025"/>
  <c r="BG1025"/>
  <c r="BE1025"/>
  <c r="T1025"/>
  <c r="R1025"/>
  <c r="P1025"/>
  <c r="BI1016"/>
  <c r="BH1016"/>
  <c r="BG1016"/>
  <c r="BE1016"/>
  <c r="T1016"/>
  <c r="R1016"/>
  <c r="P1016"/>
  <c r="BI1012"/>
  <c r="BH1012"/>
  <c r="BG1012"/>
  <c r="BE1012"/>
  <c r="T1012"/>
  <c r="R1012"/>
  <c r="P1012"/>
  <c r="BI1007"/>
  <c r="BH1007"/>
  <c r="BG1007"/>
  <c r="BE1007"/>
  <c r="T1007"/>
  <c r="R1007"/>
  <c r="P1007"/>
  <c r="BI1006"/>
  <c r="BH1006"/>
  <c r="BG1006"/>
  <c r="BE1006"/>
  <c r="T1006"/>
  <c r="R1006"/>
  <c r="P1006"/>
  <c r="BI998"/>
  <c r="BH998"/>
  <c r="BG998"/>
  <c r="BE998"/>
  <c r="T998"/>
  <c r="R998"/>
  <c r="P998"/>
  <c r="BI989"/>
  <c r="BH989"/>
  <c r="BG989"/>
  <c r="BE989"/>
  <c r="T989"/>
  <c r="R989"/>
  <c r="P989"/>
  <c r="BI988"/>
  <c r="BH988"/>
  <c r="BG988"/>
  <c r="BE988"/>
  <c r="T988"/>
  <c r="R988"/>
  <c r="P988"/>
  <c r="BI987"/>
  <c r="BH987"/>
  <c r="BG987"/>
  <c r="BE987"/>
  <c r="T987"/>
  <c r="R987"/>
  <c r="P987"/>
  <c r="BI986"/>
  <c r="BH986"/>
  <c r="BG986"/>
  <c r="BE986"/>
  <c r="T986"/>
  <c r="R986"/>
  <c r="P986"/>
  <c r="BI983"/>
  <c r="BH983"/>
  <c r="BG983"/>
  <c r="BE983"/>
  <c r="T983"/>
  <c r="R983"/>
  <c r="P983"/>
  <c r="BI975"/>
  <c r="BH975"/>
  <c r="BG975"/>
  <c r="BE975"/>
  <c r="T975"/>
  <c r="R975"/>
  <c r="P975"/>
  <c r="BI971"/>
  <c r="BH971"/>
  <c r="BG971"/>
  <c r="BE971"/>
  <c r="T971"/>
  <c r="R971"/>
  <c r="P971"/>
  <c r="BI967"/>
  <c r="BH967"/>
  <c r="BG967"/>
  <c r="BE967"/>
  <c r="T967"/>
  <c r="R967"/>
  <c r="P967"/>
  <c r="BI965"/>
  <c r="BH965"/>
  <c r="BG965"/>
  <c r="BE965"/>
  <c r="T965"/>
  <c r="R965"/>
  <c r="P965"/>
  <c r="BI958"/>
  <c r="BH958"/>
  <c r="BG958"/>
  <c r="BE958"/>
  <c r="T958"/>
  <c r="R958"/>
  <c r="P958"/>
  <c r="BI957"/>
  <c r="BH957"/>
  <c r="BG957"/>
  <c r="BE957"/>
  <c r="T957"/>
  <c r="R957"/>
  <c r="P957"/>
  <c r="BI951"/>
  <c r="BH951"/>
  <c r="BG951"/>
  <c r="BE951"/>
  <c r="T951"/>
  <c r="R951"/>
  <c r="P951"/>
  <c r="BI946"/>
  <c r="BH946"/>
  <c r="BG946"/>
  <c r="BE946"/>
  <c r="T946"/>
  <c r="R946"/>
  <c r="P946"/>
  <c r="BI938"/>
  <c r="BH938"/>
  <c r="BG938"/>
  <c r="BE938"/>
  <c r="T938"/>
  <c r="R938"/>
  <c r="P938"/>
  <c r="BI935"/>
  <c r="BH935"/>
  <c r="BG935"/>
  <c r="BE935"/>
  <c r="T935"/>
  <c r="R935"/>
  <c r="P935"/>
  <c r="BI931"/>
  <c r="BH931"/>
  <c r="BG931"/>
  <c r="BE931"/>
  <c r="T931"/>
  <c r="R931"/>
  <c r="P931"/>
  <c r="BI925"/>
  <c r="BH925"/>
  <c r="BG925"/>
  <c r="BE925"/>
  <c r="T925"/>
  <c r="R925"/>
  <c r="P925"/>
  <c r="BI917"/>
  <c r="BH917"/>
  <c r="BG917"/>
  <c r="BE917"/>
  <c r="T917"/>
  <c r="R917"/>
  <c r="P917"/>
  <c r="BI900"/>
  <c r="BH900"/>
  <c r="BG900"/>
  <c r="BE900"/>
  <c r="T900"/>
  <c r="T899"/>
  <c r="R900"/>
  <c r="R899" s="1"/>
  <c r="P900"/>
  <c r="P899"/>
  <c r="BI898"/>
  <c r="BH898"/>
  <c r="BG898"/>
  <c r="BE898"/>
  <c r="T898"/>
  <c r="T897"/>
  <c r="R898"/>
  <c r="R897"/>
  <c r="P898"/>
  <c r="P897"/>
  <c r="BI896"/>
  <c r="BH896"/>
  <c r="BG896"/>
  <c r="BE896"/>
  <c r="T896"/>
  <c r="R896"/>
  <c r="P896"/>
  <c r="BI895"/>
  <c r="BH895"/>
  <c r="BG895"/>
  <c r="BE895"/>
  <c r="T895"/>
  <c r="R895"/>
  <c r="P895"/>
  <c r="BI894"/>
  <c r="BH894"/>
  <c r="BG894"/>
  <c r="BE894"/>
  <c r="T894"/>
  <c r="R894"/>
  <c r="P894"/>
  <c r="BI886"/>
  <c r="BH886"/>
  <c r="BG886"/>
  <c r="BE886"/>
  <c r="T886"/>
  <c r="R886"/>
  <c r="P886"/>
  <c r="BI884"/>
  <c r="BH884"/>
  <c r="BG884"/>
  <c r="BE884"/>
  <c r="T884"/>
  <c r="R884"/>
  <c r="P884"/>
  <c r="BI883"/>
  <c r="BH883"/>
  <c r="BG883"/>
  <c r="BE883"/>
  <c r="T883"/>
  <c r="R883"/>
  <c r="P883"/>
  <c r="BI882"/>
  <c r="BH882"/>
  <c r="BG882"/>
  <c r="BE882"/>
  <c r="T882"/>
  <c r="R882"/>
  <c r="P882"/>
  <c r="BI871"/>
  <c r="BH871"/>
  <c r="BG871"/>
  <c r="BE871"/>
  <c r="T871"/>
  <c r="R871"/>
  <c r="P871"/>
  <c r="BI870"/>
  <c r="BH870"/>
  <c r="BG870"/>
  <c r="BE870"/>
  <c r="T870"/>
  <c r="R870"/>
  <c r="P870"/>
  <c r="BI867"/>
  <c r="BH867"/>
  <c r="BG867"/>
  <c r="BE867"/>
  <c r="T867"/>
  <c r="R867"/>
  <c r="P867"/>
  <c r="BI864"/>
  <c r="BH864"/>
  <c r="BG864"/>
  <c r="BE864"/>
  <c r="T864"/>
  <c r="R864"/>
  <c r="P864"/>
  <c r="BI854"/>
  <c r="BH854"/>
  <c r="BG854"/>
  <c r="BE854"/>
  <c r="T854"/>
  <c r="R854"/>
  <c r="P854"/>
  <c r="BI849"/>
  <c r="BH849"/>
  <c r="BG849"/>
  <c r="BE849"/>
  <c r="T849"/>
  <c r="R849"/>
  <c r="P849"/>
  <c r="BI845"/>
  <c r="BH845"/>
  <c r="BG845"/>
  <c r="BE845"/>
  <c r="T845"/>
  <c r="R845"/>
  <c r="P845"/>
  <c r="BI842"/>
  <c r="BH842"/>
  <c r="BG842"/>
  <c r="BE842"/>
  <c r="T842"/>
  <c r="R842"/>
  <c r="P842"/>
  <c r="BI839"/>
  <c r="BH839"/>
  <c r="BG839"/>
  <c r="BE839"/>
  <c r="T839"/>
  <c r="R839"/>
  <c r="P839"/>
  <c r="BI836"/>
  <c r="BH836"/>
  <c r="BG836"/>
  <c r="BE836"/>
  <c r="T836"/>
  <c r="R836"/>
  <c r="P836"/>
  <c r="BI832"/>
  <c r="BH832"/>
  <c r="BG832"/>
  <c r="BE832"/>
  <c r="T832"/>
  <c r="R832"/>
  <c r="P832"/>
  <c r="BI824"/>
  <c r="BH824"/>
  <c r="BG824"/>
  <c r="BE824"/>
  <c r="T824"/>
  <c r="R824"/>
  <c r="P824"/>
  <c r="BI821"/>
  <c r="BH821"/>
  <c r="BG821"/>
  <c r="BE821"/>
  <c r="T821"/>
  <c r="R821"/>
  <c r="P821"/>
  <c r="BI813"/>
  <c r="BH813"/>
  <c r="BG813"/>
  <c r="BE813"/>
  <c r="T813"/>
  <c r="R813"/>
  <c r="P813"/>
  <c r="BI809"/>
  <c r="BH809"/>
  <c r="BG809"/>
  <c r="BE809"/>
  <c r="T809"/>
  <c r="R809"/>
  <c r="P809"/>
  <c r="BI805"/>
  <c r="BH805"/>
  <c r="BG805"/>
  <c r="BE805"/>
  <c r="T805"/>
  <c r="R805"/>
  <c r="P805"/>
  <c r="BI802"/>
  <c r="BH802"/>
  <c r="BG802"/>
  <c r="BE802"/>
  <c r="T802"/>
  <c r="R802"/>
  <c r="P802"/>
  <c r="BI796"/>
  <c r="BH796"/>
  <c r="BG796"/>
  <c r="BE796"/>
  <c r="T796"/>
  <c r="R796"/>
  <c r="P796"/>
  <c r="BI793"/>
  <c r="BH793"/>
  <c r="BG793"/>
  <c r="BE793"/>
  <c r="T793"/>
  <c r="R793"/>
  <c r="P793"/>
  <c r="BI784"/>
  <c r="BH784"/>
  <c r="BG784"/>
  <c r="BE784"/>
  <c r="T784"/>
  <c r="R784"/>
  <c r="P784"/>
  <c r="BI765"/>
  <c r="BH765"/>
  <c r="BG765"/>
  <c r="BE765"/>
  <c r="T765"/>
  <c r="R765"/>
  <c r="P765"/>
  <c r="BI762"/>
  <c r="BH762"/>
  <c r="BG762"/>
  <c r="BE762"/>
  <c r="T762"/>
  <c r="R762"/>
  <c r="P762"/>
  <c r="BI756"/>
  <c r="BH756"/>
  <c r="BG756"/>
  <c r="BE756"/>
  <c r="T756"/>
  <c r="R756"/>
  <c r="P756"/>
  <c r="BI737"/>
  <c r="BH737"/>
  <c r="BG737"/>
  <c r="BE737"/>
  <c r="T737"/>
  <c r="R737"/>
  <c r="P737"/>
  <c r="BI720"/>
  <c r="BH720"/>
  <c r="BG720"/>
  <c r="BE720"/>
  <c r="T720"/>
  <c r="R720"/>
  <c r="P720"/>
  <c r="BI714"/>
  <c r="BH714"/>
  <c r="BG714"/>
  <c r="BE714"/>
  <c r="T714"/>
  <c r="R714"/>
  <c r="P714"/>
  <c r="BI685"/>
  <c r="BH685"/>
  <c r="BG685"/>
  <c r="BE685"/>
  <c r="T685"/>
  <c r="R685"/>
  <c r="P685"/>
  <c r="BI682"/>
  <c r="BH682"/>
  <c r="BG682"/>
  <c r="BE682"/>
  <c r="T682"/>
  <c r="R682"/>
  <c r="P682"/>
  <c r="BI679"/>
  <c r="BH679"/>
  <c r="BG679"/>
  <c r="BE679"/>
  <c r="T679"/>
  <c r="R679"/>
  <c r="P679"/>
  <c r="BI676"/>
  <c r="BH676"/>
  <c r="BG676"/>
  <c r="BE676"/>
  <c r="T676"/>
  <c r="R676"/>
  <c r="P676"/>
  <c r="BI670"/>
  <c r="BH670"/>
  <c r="BG670"/>
  <c r="BE670"/>
  <c r="T670"/>
  <c r="R670"/>
  <c r="P670"/>
  <c r="BI648"/>
  <c r="BH648"/>
  <c r="BG648"/>
  <c r="BE648"/>
  <c r="T648"/>
  <c r="R648"/>
  <c r="P648"/>
  <c r="BI642"/>
  <c r="BH642"/>
  <c r="BG642"/>
  <c r="BE642"/>
  <c r="T642"/>
  <c r="R642"/>
  <c r="P642"/>
  <c r="BI640"/>
  <c r="BH640"/>
  <c r="BG640"/>
  <c r="BE640"/>
  <c r="T640"/>
  <c r="R640"/>
  <c r="P640"/>
  <c r="BI540"/>
  <c r="BH540"/>
  <c r="BG540"/>
  <c r="BE540"/>
  <c r="T540"/>
  <c r="R540"/>
  <c r="P540"/>
  <c r="BI527"/>
  <c r="BH527"/>
  <c r="BG527"/>
  <c r="BE527"/>
  <c r="T527"/>
  <c r="R527"/>
  <c r="P527"/>
  <c r="BI521"/>
  <c r="BH521"/>
  <c r="BG521"/>
  <c r="BE521"/>
  <c r="T521"/>
  <c r="R521"/>
  <c r="P521"/>
  <c r="BI516"/>
  <c r="BH516"/>
  <c r="BG516"/>
  <c r="BE516"/>
  <c r="T516"/>
  <c r="T515" s="1"/>
  <c r="R516"/>
  <c r="R515"/>
  <c r="P516"/>
  <c r="P515" s="1"/>
  <c r="BI511"/>
  <c r="BH511"/>
  <c r="BG511"/>
  <c r="BE511"/>
  <c r="T511"/>
  <c r="R511"/>
  <c r="P511"/>
  <c r="BI507"/>
  <c r="BH507"/>
  <c r="BG507"/>
  <c r="BE507"/>
  <c r="T507"/>
  <c r="R507"/>
  <c r="P507"/>
  <c r="BI506"/>
  <c r="BH506"/>
  <c r="BG506"/>
  <c r="BE506"/>
  <c r="T506"/>
  <c r="R506"/>
  <c r="P506"/>
  <c r="BI482"/>
  <c r="BH482"/>
  <c r="BG482"/>
  <c r="BE482"/>
  <c r="T482"/>
  <c r="R482"/>
  <c r="P482"/>
  <c r="BI458"/>
  <c r="BH458"/>
  <c r="BG458"/>
  <c r="BE458"/>
  <c r="T458"/>
  <c r="R458"/>
  <c r="P458"/>
  <c r="BI457"/>
  <c r="BH457"/>
  <c r="BG457"/>
  <c r="BE457"/>
  <c r="T457"/>
  <c r="R457"/>
  <c r="P457"/>
  <c r="BI445"/>
  <c r="BH445"/>
  <c r="BG445"/>
  <c r="BE445"/>
  <c r="T445"/>
  <c r="R445"/>
  <c r="P445"/>
  <c r="BI435"/>
  <c r="BH435"/>
  <c r="BG435"/>
  <c r="BE435"/>
  <c r="T435"/>
  <c r="R435"/>
  <c r="P435"/>
  <c r="BI431"/>
  <c r="BH431"/>
  <c r="BG431"/>
  <c r="BE431"/>
  <c r="T431"/>
  <c r="R431"/>
  <c r="P431"/>
  <c r="BI428"/>
  <c r="BH428"/>
  <c r="BG428"/>
  <c r="BE428"/>
  <c r="T428"/>
  <c r="R428"/>
  <c r="P428"/>
  <c r="BI427"/>
  <c r="BH427"/>
  <c r="BG427"/>
  <c r="BE427"/>
  <c r="T427"/>
  <c r="R427"/>
  <c r="P427"/>
  <c r="BI426"/>
  <c r="BH426"/>
  <c r="BG426"/>
  <c r="BE426"/>
  <c r="T426"/>
  <c r="R426"/>
  <c r="P426"/>
  <c r="BI414"/>
  <c r="BH414"/>
  <c r="BG414"/>
  <c r="BE414"/>
  <c r="T414"/>
  <c r="R414"/>
  <c r="P414"/>
  <c r="BI413"/>
  <c r="BH413"/>
  <c r="BG413"/>
  <c r="BE413"/>
  <c r="T413"/>
  <c r="R413"/>
  <c r="P413"/>
  <c r="BI401"/>
  <c r="BH401"/>
  <c r="BG401"/>
  <c r="BE401"/>
  <c r="T401"/>
  <c r="R401"/>
  <c r="P401"/>
  <c r="BI389"/>
  <c r="BH389"/>
  <c r="BG389"/>
  <c r="BE389"/>
  <c r="T389"/>
  <c r="R389"/>
  <c r="P389"/>
  <c r="BI387"/>
  <c r="BH387"/>
  <c r="BG387"/>
  <c r="BE387"/>
  <c r="T387"/>
  <c r="R387"/>
  <c r="P387"/>
  <c r="BI381"/>
  <c r="BH381"/>
  <c r="BG381"/>
  <c r="BE381"/>
  <c r="T381"/>
  <c r="R381"/>
  <c r="P381"/>
  <c r="BI373"/>
  <c r="BH373"/>
  <c r="BG373"/>
  <c r="BE373"/>
  <c r="T373"/>
  <c r="R373"/>
  <c r="P373"/>
  <c r="BI369"/>
  <c r="BH369"/>
  <c r="BG369"/>
  <c r="BE369"/>
  <c r="T369"/>
  <c r="R369"/>
  <c r="P369"/>
  <c r="BI358"/>
  <c r="BH358"/>
  <c r="BG358"/>
  <c r="BE358"/>
  <c r="T358"/>
  <c r="R358"/>
  <c r="P358"/>
  <c r="BI352"/>
  <c r="BH352"/>
  <c r="BG352"/>
  <c r="BE352"/>
  <c r="T352"/>
  <c r="R352"/>
  <c r="P352"/>
  <c r="BI346"/>
  <c r="BH346"/>
  <c r="BG346"/>
  <c r="BE346"/>
  <c r="T346"/>
  <c r="R346"/>
  <c r="P346"/>
  <c r="BI334"/>
  <c r="BH334"/>
  <c r="BG334"/>
  <c r="BE334"/>
  <c r="T334"/>
  <c r="R334"/>
  <c r="P334"/>
  <c r="BI331"/>
  <c r="BH331"/>
  <c r="BG331"/>
  <c r="BE331"/>
  <c r="T331"/>
  <c r="R331"/>
  <c r="P331"/>
  <c r="BI327"/>
  <c r="BH327"/>
  <c r="BG327"/>
  <c r="BE327"/>
  <c r="T327"/>
  <c r="R327"/>
  <c r="P327"/>
  <c r="BI323"/>
  <c r="BH323"/>
  <c r="BG323"/>
  <c r="BE323"/>
  <c r="T323"/>
  <c r="R323"/>
  <c r="P323"/>
  <c r="BI319"/>
  <c r="BH319"/>
  <c r="BG319"/>
  <c r="BE319"/>
  <c r="T319"/>
  <c r="R319"/>
  <c r="P319"/>
  <c r="BI307"/>
  <c r="BH307"/>
  <c r="BG307"/>
  <c r="BE307"/>
  <c r="T307"/>
  <c r="R307"/>
  <c r="P307"/>
  <c r="BI301"/>
  <c r="BH301"/>
  <c r="BG301"/>
  <c r="BE301"/>
  <c r="T301"/>
  <c r="R301"/>
  <c r="P301"/>
  <c r="BI295"/>
  <c r="BH295"/>
  <c r="BG295"/>
  <c r="BE295"/>
  <c r="T295"/>
  <c r="R295"/>
  <c r="P295"/>
  <c r="BI287"/>
  <c r="BH287"/>
  <c r="BG287"/>
  <c r="BE287"/>
  <c r="T287"/>
  <c r="R287"/>
  <c r="P287"/>
  <c r="BI283"/>
  <c r="BH283"/>
  <c r="BG283"/>
  <c r="BE283"/>
  <c r="T283"/>
  <c r="R283"/>
  <c r="P283"/>
  <c r="BI277"/>
  <c r="BH277"/>
  <c r="BG277"/>
  <c r="BE277"/>
  <c r="T277"/>
  <c r="R277"/>
  <c r="P277"/>
  <c r="BI273"/>
  <c r="BH273"/>
  <c r="BG273"/>
  <c r="BE273"/>
  <c r="T273"/>
  <c r="R273"/>
  <c r="P273"/>
  <c r="BI267"/>
  <c r="BH267"/>
  <c r="BG267"/>
  <c r="BE267"/>
  <c r="T267"/>
  <c r="R267"/>
  <c r="P267"/>
  <c r="BI259"/>
  <c r="BH259"/>
  <c r="BG259"/>
  <c r="BE259"/>
  <c r="T259"/>
  <c r="R259"/>
  <c r="P259"/>
  <c r="BI238"/>
  <c r="BH238"/>
  <c r="BG238"/>
  <c r="BE238"/>
  <c r="T238"/>
  <c r="R238"/>
  <c r="P238"/>
  <c r="BI232"/>
  <c r="BH232"/>
  <c r="BG232"/>
  <c r="BE232"/>
  <c r="T232"/>
  <c r="R232"/>
  <c r="P232"/>
  <c r="BI228"/>
  <c r="BH228"/>
  <c r="BG228"/>
  <c r="BE228"/>
  <c r="T228"/>
  <c r="R228"/>
  <c r="P228"/>
  <c r="BI222"/>
  <c r="BH222"/>
  <c r="BG222"/>
  <c r="BE222"/>
  <c r="T222"/>
  <c r="R222"/>
  <c r="P222"/>
  <c r="BI221"/>
  <c r="BH221"/>
  <c r="BG221"/>
  <c r="BE221"/>
  <c r="T221"/>
  <c r="R221"/>
  <c r="P221"/>
  <c r="BI214"/>
  <c r="BH214"/>
  <c r="BG214"/>
  <c r="BE214"/>
  <c r="T214"/>
  <c r="R214"/>
  <c r="P214"/>
  <c r="BI206"/>
  <c r="BH206"/>
  <c r="BG206"/>
  <c r="BE206"/>
  <c r="T206"/>
  <c r="R206"/>
  <c r="P206"/>
  <c r="BI202"/>
  <c r="BH202"/>
  <c r="BG202"/>
  <c r="BE202"/>
  <c r="T202"/>
  <c r="R202"/>
  <c r="P202"/>
  <c r="BI201"/>
  <c r="BH201"/>
  <c r="BG201"/>
  <c r="BE201"/>
  <c r="T201"/>
  <c r="R201"/>
  <c r="P201"/>
  <c r="BI198"/>
  <c r="BH198"/>
  <c r="BG198"/>
  <c r="BE198"/>
  <c r="T198"/>
  <c r="R198"/>
  <c r="P198"/>
  <c r="BI197"/>
  <c r="BH197"/>
  <c r="BG197"/>
  <c r="BE197"/>
  <c r="T197"/>
  <c r="R197"/>
  <c r="P197"/>
  <c r="BI194"/>
  <c r="BH194"/>
  <c r="BG194"/>
  <c r="BE194"/>
  <c r="T194"/>
  <c r="R194"/>
  <c r="P194"/>
  <c r="BI191"/>
  <c r="BH191"/>
  <c r="BG191"/>
  <c r="BE191"/>
  <c r="T191"/>
  <c r="R191"/>
  <c r="P191"/>
  <c r="BI185"/>
  <c r="BH185"/>
  <c r="BG185"/>
  <c r="BE185"/>
  <c r="T185"/>
  <c r="R185"/>
  <c r="P185"/>
  <c r="BI179"/>
  <c r="BH179"/>
  <c r="BG179"/>
  <c r="BE179"/>
  <c r="T179"/>
  <c r="R179"/>
  <c r="P179"/>
  <c r="BI178"/>
  <c r="BH178"/>
  <c r="BG178"/>
  <c r="BE178"/>
  <c r="T178"/>
  <c r="R178"/>
  <c r="P178"/>
  <c r="BI175"/>
  <c r="BH175"/>
  <c r="BG175"/>
  <c r="BE175"/>
  <c r="T175"/>
  <c r="R175"/>
  <c r="P175"/>
  <c r="BI174"/>
  <c r="BH174"/>
  <c r="BG174"/>
  <c r="BE174"/>
  <c r="T174"/>
  <c r="R174"/>
  <c r="P174"/>
  <c r="BI169"/>
  <c r="BH169"/>
  <c r="BG169"/>
  <c r="BE169"/>
  <c r="T169"/>
  <c r="R169"/>
  <c r="P169"/>
  <c r="BI166"/>
  <c r="BH166"/>
  <c r="BG166"/>
  <c r="BE166"/>
  <c r="T166"/>
  <c r="R166"/>
  <c r="P166"/>
  <c r="BI159"/>
  <c r="BH159"/>
  <c r="BG159"/>
  <c r="BE159"/>
  <c r="T159"/>
  <c r="R159"/>
  <c r="P159"/>
  <c r="BI158"/>
  <c r="BH158"/>
  <c r="BG158"/>
  <c r="BE158"/>
  <c r="T158"/>
  <c r="R158"/>
  <c r="P158"/>
  <c r="BI155"/>
  <c r="BH155"/>
  <c r="BG155"/>
  <c r="BE155"/>
  <c r="T155"/>
  <c r="R155"/>
  <c r="P155"/>
  <c r="BI152"/>
  <c r="BH152"/>
  <c r="BG152"/>
  <c r="BE152"/>
  <c r="T152"/>
  <c r="R152"/>
  <c r="P152"/>
  <c r="J146"/>
  <c r="F146"/>
  <c r="F144"/>
  <c r="E142"/>
  <c r="J95"/>
  <c r="F95"/>
  <c r="F93"/>
  <c r="E91"/>
  <c r="J28"/>
  <c r="E28"/>
  <c r="J147" s="1"/>
  <c r="J27"/>
  <c r="J22"/>
  <c r="E22"/>
  <c r="F96" s="1"/>
  <c r="J21"/>
  <c r="J16"/>
  <c r="J144" s="1"/>
  <c r="E7"/>
  <c r="E85"/>
  <c r="L90" i="1"/>
  <c r="AM90"/>
  <c r="AM89"/>
  <c r="L89"/>
  <c r="AM87"/>
  <c r="L87"/>
  <c r="L85"/>
  <c r="L84"/>
  <c r="BK142" i="13"/>
  <c r="J142"/>
  <c r="BK140"/>
  <c r="J140"/>
  <c r="BK139"/>
  <c r="J139"/>
  <c r="BK138"/>
  <c r="J138"/>
  <c r="BK136"/>
  <c r="J136"/>
  <c r="BK135"/>
  <c r="J135"/>
  <c r="BK133"/>
  <c r="J133"/>
  <c r="BK132"/>
  <c r="J132"/>
  <c r="BK130"/>
  <c r="J130"/>
  <c r="BK128"/>
  <c r="J128"/>
  <c r="J128" i="12"/>
  <c r="J124"/>
  <c r="J138" i="11"/>
  <c r="J132"/>
  <c r="BK128"/>
  <c r="BK126"/>
  <c r="J191" i="10"/>
  <c r="J186"/>
  <c r="BK185"/>
  <c r="J183"/>
  <c r="BK181"/>
  <c r="J179"/>
  <c r="J169"/>
  <c r="J168"/>
  <c r="BK167"/>
  <c r="BK158"/>
  <c r="J151"/>
  <c r="J148"/>
  <c r="J147"/>
  <c r="BK141"/>
  <c r="J136"/>
  <c r="J135"/>
  <c r="J134"/>
  <c r="J138" i="9"/>
  <c r="BK136"/>
  <c r="J126"/>
  <c r="J125"/>
  <c r="J185" i="8"/>
  <c r="BK183"/>
  <c r="J181"/>
  <c r="BK171"/>
  <c r="J169"/>
  <c r="J164"/>
  <c r="J160"/>
  <c r="BK149"/>
  <c r="BK147"/>
  <c r="BK143"/>
  <c r="J142"/>
  <c r="J134"/>
  <c r="J133"/>
  <c r="BK132"/>
  <c r="BK140" i="7"/>
  <c r="J134"/>
  <c r="BK132"/>
  <c r="J130"/>
  <c r="J203" i="6"/>
  <c r="J195"/>
  <c r="J192"/>
  <c r="BK190"/>
  <c r="BK186"/>
  <c r="J178"/>
  <c r="BK174"/>
  <c r="J172"/>
  <c r="BK163"/>
  <c r="J158"/>
  <c r="J156"/>
  <c r="BK151"/>
  <c r="BK149"/>
  <c r="BK148"/>
  <c r="J147"/>
  <c r="BK136"/>
  <c r="BK133"/>
  <c r="BK267" i="5"/>
  <c r="J266"/>
  <c r="J265"/>
  <c r="J264"/>
  <c r="BK262"/>
  <c r="BK261"/>
  <c r="J260"/>
  <c r="J259"/>
  <c r="BK258"/>
  <c r="BK255"/>
  <c r="BK246"/>
  <c r="J244"/>
  <c r="BK242"/>
  <c r="BK239"/>
  <c r="BK238"/>
  <c r="J235"/>
  <c r="J230"/>
  <c r="BK228"/>
  <c r="BK226"/>
  <c r="J225"/>
  <c r="BK219"/>
  <c r="BK218"/>
  <c r="BK209"/>
  <c r="BK205"/>
  <c r="BK201"/>
  <c r="J195"/>
  <c r="J192"/>
  <c r="J185"/>
  <c r="J182"/>
  <c r="BK181"/>
  <c r="BK180"/>
  <c r="BK179"/>
  <c r="J178"/>
  <c r="J177"/>
  <c r="BK168"/>
  <c r="J161"/>
  <c r="J155"/>
  <c r="BK148"/>
  <c r="J147"/>
  <c r="BK144"/>
  <c r="BK142"/>
  <c r="J163" i="4"/>
  <c r="BK162"/>
  <c r="J160"/>
  <c r="J156"/>
  <c r="BK153"/>
  <c r="BK152"/>
  <c r="J145"/>
  <c r="J144"/>
  <c r="J143"/>
  <c r="J142"/>
  <c r="J140"/>
  <c r="J1246" i="2"/>
  <c r="J1240"/>
  <c r="J1235"/>
  <c r="J1212"/>
  <c r="J1203"/>
  <c r="BK1180"/>
  <c r="J1178"/>
  <c r="J1177"/>
  <c r="BK1159"/>
  <c r="BK1157"/>
  <c r="J1149"/>
  <c r="BK1145"/>
  <c r="J1142"/>
  <c r="BK1132"/>
  <c r="J1126"/>
  <c r="J1125"/>
  <c r="J1114"/>
  <c r="BK1113"/>
  <c r="BK1052"/>
  <c r="J1035"/>
  <c r="J1025"/>
  <c r="BK975"/>
  <c r="J971"/>
  <c r="J965"/>
  <c r="BK958"/>
  <c r="BK884"/>
  <c r="J824"/>
  <c r="BK427"/>
  <c r="BK426"/>
  <c r="BK358"/>
  <c r="BK352"/>
  <c r="BK331"/>
  <c r="J287"/>
  <c r="J267"/>
  <c r="BK259"/>
  <c r="BK129" i="12"/>
  <c r="BK124"/>
  <c r="J137" i="11"/>
  <c r="BK134"/>
  <c r="J128"/>
  <c r="BK190" i="10"/>
  <c r="J188"/>
  <c r="BK179"/>
  <c r="BK173"/>
  <c r="BK170"/>
  <c r="BK169"/>
  <c r="J167"/>
  <c r="J162"/>
  <c r="J160"/>
  <c r="BK157"/>
  <c r="J149"/>
  <c r="BK147"/>
  <c r="J144"/>
  <c r="J142"/>
  <c r="J139"/>
  <c r="BK136"/>
  <c r="BK135" i="9"/>
  <c r="BK134"/>
  <c r="J130"/>
  <c r="BK128"/>
  <c r="J182" i="8"/>
  <c r="BK180"/>
  <c r="J177"/>
  <c r="J174"/>
  <c r="J168"/>
  <c r="BK167"/>
  <c r="BK166"/>
  <c r="J165"/>
  <c r="J163"/>
  <c r="J159"/>
  <c r="J157"/>
  <c r="J156"/>
  <c r="J155"/>
  <c r="BK153"/>
  <c r="J146"/>
  <c r="BK134"/>
  <c r="J143" i="7"/>
  <c r="BK139"/>
  <c r="J132"/>
  <c r="BK130"/>
  <c r="J196" i="6"/>
  <c r="BK192"/>
  <c r="J190"/>
  <c r="BK185"/>
  <c r="J184"/>
  <c r="BK180"/>
  <c r="BK173"/>
  <c r="BK169"/>
  <c r="BK161"/>
  <c r="BK155"/>
  <c r="BK150"/>
  <c r="BK144"/>
  <c r="BK143"/>
  <c r="BK142"/>
  <c r="BK134"/>
  <c r="J258" i="5"/>
  <c r="J256"/>
  <c r="J249"/>
  <c r="BK247"/>
  <c r="J245"/>
  <c r="J228"/>
  <c r="J222"/>
  <c r="J219"/>
  <c r="BK213"/>
  <c r="J194"/>
  <c r="BK193"/>
  <c r="J191"/>
  <c r="J190"/>
  <c r="BK176"/>
  <c r="J173"/>
  <c r="J168"/>
  <c r="J167"/>
  <c r="BK166"/>
  <c r="BK161"/>
  <c r="BK160"/>
  <c r="J159"/>
  <c r="BK163" i="4"/>
  <c r="J162"/>
  <c r="BK160"/>
  <c r="BK143"/>
  <c r="J171" i="3"/>
  <c r="J165"/>
  <c r="BK143"/>
  <c r="BK1246" i="2"/>
  <c r="J1215"/>
  <c r="J1209"/>
  <c r="BK1203"/>
  <c r="J1183"/>
  <c r="J1155"/>
  <c r="BK1154"/>
  <c r="BK1140"/>
  <c r="J1139"/>
  <c r="BK1136"/>
  <c r="J1122"/>
  <c r="J1112"/>
  <c r="J1096"/>
  <c r="BK1036"/>
  <c r="BK1027"/>
  <c r="BK1025"/>
  <c r="J1016"/>
  <c r="J967"/>
  <c r="J951"/>
  <c r="BK946"/>
  <c r="BK938"/>
  <c r="J895"/>
  <c r="J894"/>
  <c r="J849"/>
  <c r="J845"/>
  <c r="J842"/>
  <c r="J836"/>
  <c r="BK832"/>
  <c r="BK805"/>
  <c r="BK802"/>
  <c r="J796"/>
  <c r="BK793"/>
  <c r="J756"/>
  <c r="BK737"/>
  <c r="J720"/>
  <c r="BK685"/>
  <c r="J682"/>
  <c r="BK679"/>
  <c r="BK670"/>
  <c r="J642"/>
  <c r="J640"/>
  <c r="BK521"/>
  <c r="BK506"/>
  <c r="J482"/>
  <c r="BK458"/>
  <c r="BK445"/>
  <c r="BK431"/>
  <c r="J414"/>
  <c r="J413"/>
  <c r="J381"/>
  <c r="BK373"/>
  <c r="J369"/>
  <c r="J358"/>
  <c r="J352"/>
  <c r="J334"/>
  <c r="J323"/>
  <c r="J319"/>
  <c r="J307"/>
  <c r="BK301"/>
  <c r="J295"/>
  <c r="BK287"/>
  <c r="J273"/>
  <c r="BK267"/>
  <c r="J238"/>
  <c r="BK232"/>
  <c r="J228"/>
  <c r="BK222"/>
  <c r="BK201"/>
  <c r="J194"/>
  <c r="BK191"/>
  <c r="BK185"/>
  <c r="BK178"/>
  <c r="BK175"/>
  <c r="BK166"/>
  <c r="BK159"/>
  <c r="BK152"/>
  <c r="AS96" i="1"/>
  <c r="BK126" i="12"/>
  <c r="J125"/>
  <c r="J131" i="11"/>
  <c r="J189" i="10"/>
  <c r="BK182"/>
  <c r="BK177"/>
  <c r="J172"/>
  <c r="J171"/>
  <c r="J157"/>
  <c r="BK154"/>
  <c r="BK139"/>
  <c r="J138"/>
  <c r="J140" i="9"/>
  <c r="J134"/>
  <c r="J132"/>
  <c r="BK181" i="8"/>
  <c r="J179"/>
  <c r="BK174"/>
  <c r="J167"/>
  <c r="J166"/>
  <c r="BK161"/>
  <c r="J151"/>
  <c r="BK150"/>
  <c r="BK142"/>
  <c r="BK141"/>
  <c r="J137"/>
  <c r="BK136"/>
  <c r="BK135"/>
  <c r="BK133"/>
  <c r="BK143" i="7"/>
  <c r="J141"/>
  <c r="J140"/>
  <c r="J131"/>
  <c r="BK201" i="6"/>
  <c r="J183"/>
  <c r="BK182"/>
  <c r="BK181"/>
  <c r="BK177"/>
  <c r="BK176"/>
  <c r="J174"/>
  <c r="J169"/>
  <c r="J168"/>
  <c r="J165"/>
  <c r="J164"/>
  <c r="J161"/>
  <c r="BK156"/>
  <c r="BK153"/>
  <c r="BK147"/>
  <c r="BK145"/>
  <c r="BK139"/>
  <c r="BK135"/>
  <c r="J133"/>
  <c r="BK254" i="5"/>
  <c r="BK253"/>
  <c r="BK249"/>
  <c r="BK235"/>
  <c r="BK232"/>
  <c r="BK211"/>
  <c r="BK203"/>
  <c r="BK194"/>
  <c r="BK192"/>
  <c r="J188"/>
  <c r="BK186"/>
  <c r="J186"/>
  <c r="BK184"/>
  <c r="BK182"/>
  <c r="J181"/>
  <c r="J180"/>
  <c r="J169"/>
  <c r="BK164"/>
  <c r="BK158"/>
  <c r="BK153"/>
  <c r="BK152"/>
  <c r="BK150"/>
  <c r="BK149"/>
  <c r="J146"/>
  <c r="J161" i="4"/>
  <c r="J153"/>
  <c r="BK144"/>
  <c r="BK138"/>
  <c r="BK136"/>
  <c r="BK215" i="3"/>
  <c r="J212"/>
  <c r="BK209"/>
  <c r="J208"/>
  <c r="BK205"/>
  <c r="BK203"/>
  <c r="J198"/>
  <c r="BK195"/>
  <c r="BK194"/>
  <c r="J190"/>
  <c r="J188"/>
  <c r="BK187"/>
  <c r="J174"/>
  <c r="BK166"/>
  <c r="BK163"/>
  <c r="J158"/>
  <c r="BK154"/>
  <c r="J142"/>
  <c r="BK138"/>
  <c r="J131"/>
  <c r="BK1413" i="2"/>
  <c r="BK1295"/>
  <c r="J1276"/>
  <c r="BK1275"/>
  <c r="J1236"/>
  <c r="J1230"/>
  <c r="BK1228"/>
  <c r="J1216"/>
  <c r="BK1199"/>
  <c r="BK1181"/>
  <c r="J1175"/>
  <c r="BK1174"/>
  <c r="BK1173"/>
  <c r="BK1172"/>
  <c r="J1166"/>
  <c r="J1165"/>
  <c r="J1160"/>
  <c r="BK1156"/>
  <c r="BK1137"/>
  <c r="BK1127"/>
  <c r="BK1126"/>
  <c r="BK1125"/>
  <c r="J1119"/>
  <c r="J1118"/>
  <c r="J1110"/>
  <c r="BK1094"/>
  <c r="J1090"/>
  <c r="J1040"/>
  <c r="J1027"/>
  <c r="BK1006"/>
  <c r="BK998"/>
  <c r="BK983"/>
  <c r="J958"/>
  <c r="J938"/>
  <c r="J935"/>
  <c r="J870"/>
  <c r="J864"/>
  <c r="J839"/>
  <c r="BK796"/>
  <c r="J762"/>
  <c r="J431"/>
  <c r="BK414"/>
  <c r="BK387"/>
  <c r="J331"/>
  <c r="J283"/>
  <c r="BK238"/>
  <c r="J206"/>
  <c r="BK130" i="12"/>
  <c r="J129"/>
  <c r="BK128"/>
  <c r="J127"/>
  <c r="BK125"/>
  <c r="BK123"/>
  <c r="BK138" i="11"/>
  <c r="BK135"/>
  <c r="J134"/>
  <c r="BK132"/>
  <c r="J129"/>
  <c r="J127"/>
  <c r="J126"/>
  <c r="BK191" i="10"/>
  <c r="J190"/>
  <c r="BK189"/>
  <c r="BK188"/>
  <c r="BK186"/>
  <c r="J185"/>
  <c r="BK184"/>
  <c r="BK183"/>
  <c r="J182"/>
  <c r="J180"/>
  <c r="BK178"/>
  <c r="J177"/>
  <c r="BK176"/>
  <c r="J175"/>
  <c r="J173"/>
  <c r="BK172"/>
  <c r="J165"/>
  <c r="BK164"/>
  <c r="BK162"/>
  <c r="BK161"/>
  <c r="BK160"/>
  <c r="J159"/>
  <c r="J158"/>
  <c r="BK155"/>
  <c r="J154"/>
  <c r="BK152"/>
  <c r="BK151"/>
  <c r="BK149"/>
  <c r="BK148"/>
  <c r="J146"/>
  <c r="BK144"/>
  <c r="BK142"/>
  <c r="J141"/>
  <c r="BK135"/>
  <c r="BK134"/>
  <c r="BK139" i="9"/>
  <c r="BK138"/>
  <c r="BK137"/>
  <c r="J135"/>
  <c r="J133"/>
  <c r="BK132"/>
  <c r="BK130"/>
  <c r="BK129"/>
  <c r="J128"/>
  <c r="BK127"/>
  <c r="BK126"/>
  <c r="BK125"/>
  <c r="BK124"/>
  <c r="BK185" i="8"/>
  <c r="J183"/>
  <c r="BK182"/>
  <c r="J180"/>
  <c r="BK179"/>
  <c r="BK177"/>
  <c r="BK176"/>
  <c r="BK173"/>
  <c r="J171"/>
  <c r="BK168"/>
  <c r="BK162"/>
  <c r="J161"/>
  <c r="BK159"/>
  <c r="J154"/>
  <c r="J153"/>
  <c r="J150"/>
  <c r="J147"/>
  <c r="BK146"/>
  <c r="J141"/>
  <c r="J140"/>
  <c r="BK139"/>
  <c r="BK138"/>
  <c r="BK137"/>
  <c r="J136"/>
  <c r="J142" i="7"/>
  <c r="BK141"/>
  <c r="J139"/>
  <c r="BK137"/>
  <c r="J136"/>
  <c r="BK134"/>
  <c r="BK131"/>
  <c r="BK129"/>
  <c r="J201" i="6"/>
  <c r="BK200"/>
  <c r="BK198"/>
  <c r="J189"/>
  <c r="J187"/>
  <c r="J186"/>
  <c r="J182"/>
  <c r="J180"/>
  <c r="BK178"/>
  <c r="J176"/>
  <c r="J175"/>
  <c r="J173"/>
  <c r="BK172"/>
  <c r="J170"/>
  <c r="J160"/>
  <c r="BK157"/>
  <c r="BK154"/>
  <c r="J151"/>
  <c r="J150"/>
  <c r="J149"/>
  <c r="BK146"/>
  <c r="J145"/>
  <c r="BK140"/>
  <c r="J136"/>
  <c r="J267" i="5"/>
  <c r="BK266"/>
  <c r="BK265"/>
  <c r="J262"/>
  <c r="J261"/>
  <c r="BK259"/>
  <c r="BK256"/>
  <c r="J255"/>
  <c r="J254"/>
  <c r="J252"/>
  <c r="BK251"/>
  <c r="J248"/>
  <c r="BK240"/>
  <c r="BK237"/>
  <c r="J236"/>
  <c r="J234"/>
  <c r="BK227"/>
  <c r="J224"/>
  <c r="BK223"/>
  <c r="BK222"/>
  <c r="BK221"/>
  <c r="BK215"/>
  <c r="J213"/>
  <c r="J211"/>
  <c r="J209"/>
  <c r="BK207"/>
  <c r="J205"/>
  <c r="J201"/>
  <c r="J199"/>
  <c r="BK197"/>
  <c r="BK195"/>
  <c r="J193"/>
  <c r="BK191"/>
  <c r="BK190"/>
  <c r="BK187"/>
  <c r="BK185"/>
  <c r="J184"/>
  <c r="J179"/>
  <c r="BK178"/>
  <c r="BK177"/>
  <c r="BK174"/>
  <c r="J174"/>
  <c r="BK173"/>
  <c r="J171"/>
  <c r="BK169"/>
  <c r="BK167"/>
  <c r="BK165"/>
  <c r="J164"/>
  <c r="J154"/>
  <c r="J153"/>
  <c r="J152"/>
  <c r="J141"/>
  <c r="BK161" i="4"/>
  <c r="BK159"/>
  <c r="BK155"/>
  <c r="BK154"/>
  <c r="BK151"/>
  <c r="J149"/>
  <c r="J146"/>
  <c r="J141"/>
  <c r="J137"/>
  <c r="BK134"/>
  <c r="J132"/>
  <c r="BK131"/>
  <c r="J226" i="3"/>
  <c r="J223"/>
  <c r="J222"/>
  <c r="J221"/>
  <c r="J216"/>
  <c r="BK213"/>
  <c r="BK211"/>
  <c r="J207"/>
  <c r="J205"/>
  <c r="BK204"/>
  <c r="BK202"/>
  <c r="J199"/>
  <c r="BK198"/>
  <c r="BK197"/>
  <c r="J196"/>
  <c r="J195"/>
  <c r="J194"/>
  <c r="BK192"/>
  <c r="J189"/>
  <c r="BK188"/>
  <c r="BK186"/>
  <c r="BK185"/>
  <c r="J184"/>
  <c r="J182"/>
  <c r="BK181"/>
  <c r="BK179"/>
  <c r="BK178"/>
  <c r="BK177"/>
  <c r="BK173"/>
  <c r="J170"/>
  <c r="J168"/>
  <c r="J167"/>
  <c r="J163"/>
  <c r="J162"/>
  <c r="J159"/>
  <c r="BK157"/>
  <c r="J156"/>
  <c r="J152"/>
  <c r="J149"/>
  <c r="J147"/>
  <c r="BK146"/>
  <c r="J145"/>
  <c r="BK144"/>
  <c r="J143"/>
  <c r="J141"/>
  <c r="BK140"/>
  <c r="J138"/>
  <c r="BK137"/>
  <c r="J136"/>
  <c r="BK134"/>
  <c r="BK133"/>
  <c r="J132"/>
  <c r="J1417" i="2"/>
  <c r="J1289"/>
  <c r="J1274"/>
  <c r="J1251"/>
  <c r="J1237"/>
  <c r="BK1236"/>
  <c r="BK1230"/>
  <c r="J1174"/>
  <c r="BK1171"/>
  <c r="J1170"/>
  <c r="J1167"/>
  <c r="BK1166"/>
  <c r="J1164"/>
  <c r="BK1161"/>
  <c r="BK1160"/>
  <c r="BK1158"/>
  <c r="BK1155"/>
  <c r="BK1150"/>
  <c r="BK1147"/>
  <c r="BK1146"/>
  <c r="J1141"/>
  <c r="BK1139"/>
  <c r="J1138"/>
  <c r="BK1128"/>
  <c r="J1123"/>
  <c r="BK1122"/>
  <c r="BK1115"/>
  <c r="BK1114"/>
  <c r="J1113"/>
  <c r="J1107"/>
  <c r="J987"/>
  <c r="BK986"/>
  <c r="J983"/>
  <c r="J957"/>
  <c r="J925"/>
  <c r="J900"/>
  <c r="J898"/>
  <c r="J896"/>
  <c r="BK895"/>
  <c r="BK894"/>
  <c r="BK871"/>
  <c r="BK867"/>
  <c r="BK839"/>
  <c r="BK824"/>
  <c r="J809"/>
  <c r="J805"/>
  <c r="J793"/>
  <c r="J784"/>
  <c r="BK720"/>
  <c r="J714"/>
  <c r="J679"/>
  <c r="J670"/>
  <c r="J648"/>
  <c r="BK642"/>
  <c r="BK640"/>
  <c r="BK540"/>
  <c r="J527"/>
  <c r="J521"/>
  <c r="BK516"/>
  <c r="BK511"/>
  <c r="J506"/>
  <c r="BK457"/>
  <c r="J445"/>
  <c r="BK435"/>
  <c r="BK428"/>
  <c r="BK401"/>
  <c r="J389"/>
  <c r="J373"/>
  <c r="BK346"/>
  <c r="J214"/>
  <c r="BK206"/>
  <c r="BK202"/>
  <c r="J198"/>
  <c r="BK197"/>
  <c r="J185"/>
  <c r="J179"/>
  <c r="J178"/>
  <c r="BK169"/>
  <c r="J155"/>
  <c r="J152"/>
  <c r="J130" i="12"/>
  <c r="BK127"/>
  <c r="J126"/>
  <c r="J123"/>
  <c r="BK137" i="11"/>
  <c r="J135"/>
  <c r="BK131"/>
  <c r="BK129"/>
  <c r="BK127"/>
  <c r="J184" i="10"/>
  <c r="J181"/>
  <c r="BK180"/>
  <c r="J178"/>
  <c r="J176"/>
  <c r="BK175"/>
  <c r="BK171"/>
  <c r="J170"/>
  <c r="BK168"/>
  <c r="BK165"/>
  <c r="J164"/>
  <c r="J161"/>
  <c r="BK159"/>
  <c r="J155"/>
  <c r="J152"/>
  <c r="BK146"/>
  <c r="BK138"/>
  <c r="BK140" i="9"/>
  <c r="J139"/>
  <c r="J137"/>
  <c r="J136"/>
  <c r="BK133"/>
  <c r="J129"/>
  <c r="J127"/>
  <c r="J124"/>
  <c r="J176" i="8"/>
  <c r="J173"/>
  <c r="BK169"/>
  <c r="BK165"/>
  <c r="J162"/>
  <c r="BK156"/>
  <c r="BK151"/>
  <c r="BK144"/>
  <c r="J143"/>
  <c r="J135"/>
  <c r="BK142" i="7"/>
  <c r="BK136"/>
  <c r="BK133"/>
  <c r="J129"/>
  <c r="BK203" i="6"/>
  <c r="J194"/>
  <c r="J188"/>
  <c r="BK184"/>
  <c r="BK170"/>
  <c r="BK168"/>
  <c r="BK159"/>
  <c r="J155"/>
  <c r="J143"/>
  <c r="J135"/>
  <c r="J134"/>
  <c r="BK248" i="5"/>
  <c r="BK236"/>
  <c r="BK234"/>
  <c r="J226"/>
  <c r="BK220"/>
  <c r="J215"/>
  <c r="J197"/>
  <c r="BK189"/>
  <c r="J176"/>
  <c r="J170"/>
  <c r="BK163"/>
  <c r="J158"/>
  <c r="J156"/>
  <c r="J150"/>
  <c r="J149"/>
  <c r="BK145"/>
  <c r="J143"/>
  <c r="J142"/>
  <c r="J159" i="4"/>
  <c r="BK158"/>
  <c r="J151"/>
  <c r="J148"/>
  <c r="BK146"/>
  <c r="BK145"/>
  <c r="BK142"/>
  <c r="J138"/>
  <c r="J136"/>
  <c r="J131"/>
  <c r="J130"/>
  <c r="J214" i="3"/>
  <c r="BK207"/>
  <c r="BK206"/>
  <c r="J201"/>
  <c r="J192"/>
  <c r="J191"/>
  <c r="J185"/>
  <c r="J180"/>
  <c r="BK176"/>
  <c r="BK167"/>
  <c r="BK162"/>
  <c r="BK160"/>
  <c r="BK155"/>
  <c r="J150"/>
  <c r="BK142"/>
  <c r="BK135"/>
  <c r="J1309" i="2"/>
  <c r="BK1308"/>
  <c r="BK1291"/>
  <c r="BK1264"/>
  <c r="J1244"/>
  <c r="BK1231"/>
  <c r="J1228"/>
  <c r="BK1202"/>
  <c r="J1199"/>
  <c r="J1191"/>
  <c r="BK1189"/>
  <c r="BK1182"/>
  <c r="BK1179"/>
  <c r="J1176"/>
  <c r="J1172"/>
  <c r="BK1165"/>
  <c r="J1159"/>
  <c r="J1158"/>
  <c r="J1157"/>
  <c r="J1156"/>
  <c r="BK1149"/>
  <c r="BK1148"/>
  <c r="J1145"/>
  <c r="J1143"/>
  <c r="J1135"/>
  <c r="BK1134"/>
  <c r="J1133"/>
  <c r="J1132"/>
  <c r="J1131"/>
  <c r="BK1130"/>
  <c r="J1129"/>
  <c r="J1128"/>
  <c r="BK1124"/>
  <c r="J1120"/>
  <c r="BK1116"/>
  <c r="BK1109"/>
  <c r="J1108"/>
  <c r="J1102"/>
  <c r="BK1099"/>
  <c r="BK1096"/>
  <c r="J1078"/>
  <c r="BK1070"/>
  <c r="BK1060"/>
  <c r="BK1016"/>
  <c r="J1012"/>
  <c r="J1007"/>
  <c r="BK989"/>
  <c r="BK988"/>
  <c r="BK987"/>
  <c r="J986"/>
  <c r="BK935"/>
  <c r="BK925"/>
  <c r="BK900"/>
  <c r="BK898"/>
  <c r="BK886"/>
  <c r="J883"/>
  <c r="BK882"/>
  <c r="J867"/>
  <c r="BK864"/>
  <c r="J854"/>
  <c r="BK836"/>
  <c r="BK821"/>
  <c r="J813"/>
  <c r="BK809"/>
  <c r="J802"/>
  <c r="BK765"/>
  <c r="BK762"/>
  <c r="BK714"/>
  <c r="BK648"/>
  <c r="J516"/>
  <c r="J511"/>
  <c r="BK507"/>
  <c r="J428"/>
  <c r="J426"/>
  <c r="J401"/>
  <c r="BK389"/>
  <c r="BK381"/>
  <c r="BK369"/>
  <c r="BK327"/>
  <c r="BK295"/>
  <c r="J277"/>
  <c r="J202"/>
  <c r="J201"/>
  <c r="AS108" i="1"/>
  <c r="BK164" i="8"/>
  <c r="BK163"/>
  <c r="BK160"/>
  <c r="BK157"/>
  <c r="BK155"/>
  <c r="BK154"/>
  <c r="J149"/>
  <c r="J144"/>
  <c r="BK140"/>
  <c r="J139"/>
  <c r="J138"/>
  <c r="J132"/>
  <c r="J202" i="6"/>
  <c r="J198"/>
  <c r="BK195"/>
  <c r="BK194"/>
  <c r="BK191"/>
  <c r="BK187"/>
  <c r="J181"/>
  <c r="J177"/>
  <c r="BK166"/>
  <c r="BK165"/>
  <c r="BK164"/>
  <c r="BK160"/>
  <c r="J159"/>
  <c r="J157"/>
  <c r="J154"/>
  <c r="J153"/>
  <c r="J152"/>
  <c r="J148"/>
  <c r="J146"/>
  <c r="J142"/>
  <c r="J140"/>
  <c r="J139"/>
  <c r="J138"/>
  <c r="J253" i="5"/>
  <c r="J251"/>
  <c r="J242"/>
  <c r="J238"/>
  <c r="J233"/>
  <c r="J227"/>
  <c r="BK225"/>
  <c r="J223"/>
  <c r="J220"/>
  <c r="J207"/>
  <c r="J203"/>
  <c r="J189"/>
  <c r="J187"/>
  <c r="BK171"/>
  <c r="J165"/>
  <c r="J163"/>
  <c r="J162"/>
  <c r="J160"/>
  <c r="BK159"/>
  <c r="BK156"/>
  <c r="BK147"/>
  <c r="BK146"/>
  <c r="J145"/>
  <c r="J144"/>
  <c r="BK141"/>
  <c r="BK148" i="4"/>
  <c r="BK137"/>
  <c r="BK132"/>
  <c r="BK130"/>
  <c r="BK228" i="3"/>
  <c r="BK226"/>
  <c r="J225"/>
  <c r="J224"/>
  <c r="BK222"/>
  <c r="BK221"/>
  <c r="BK219"/>
  <c r="J218"/>
  <c r="J217"/>
  <c r="J215"/>
  <c r="BK214"/>
  <c r="BK212"/>
  <c r="J211"/>
  <c r="BK210"/>
  <c r="J209"/>
  <c r="J206"/>
  <c r="J203"/>
  <c r="J197"/>
  <c r="BK196"/>
  <c r="BK193"/>
  <c r="J187"/>
  <c r="BK182"/>
  <c r="J181"/>
  <c r="BK180"/>
  <c r="J177"/>
  <c r="BK175"/>
  <c r="BK174"/>
  <c r="J173"/>
  <c r="BK172"/>
  <c r="BK171"/>
  <c r="BK169"/>
  <c r="BK165"/>
  <c r="J164"/>
  <c r="BK161"/>
  <c r="BK159"/>
  <c r="BK158"/>
  <c r="J155"/>
  <c r="J154"/>
  <c r="J153"/>
  <c r="BK150"/>
  <c r="BK149"/>
  <c r="BK147"/>
  <c r="J146"/>
  <c r="J144"/>
  <c r="J139"/>
  <c r="J137"/>
  <c r="BK136"/>
  <c r="J135"/>
  <c r="J134"/>
  <c r="J133"/>
  <c r="BK132"/>
  <c r="BK1417" i="2"/>
  <c r="J1413"/>
  <c r="BK1289"/>
  <c r="BK1276"/>
  <c r="BK1250"/>
  <c r="BK1237"/>
  <c r="BK1235"/>
  <c r="BK1209"/>
  <c r="J1202"/>
  <c r="J1189"/>
  <c r="BK1183"/>
  <c r="J1182"/>
  <c r="J1181"/>
  <c r="J1180"/>
  <c r="J1179"/>
  <c r="BK1178"/>
  <c r="BK1177"/>
  <c r="J1173"/>
  <c r="J1171"/>
  <c r="BK1170"/>
  <c r="BK1167"/>
  <c r="J1163"/>
  <c r="BK1162"/>
  <c r="J1161"/>
  <c r="J1150"/>
  <c r="J1147"/>
  <c r="J1146"/>
  <c r="BK1144"/>
  <c r="BK1142"/>
  <c r="BK1141"/>
  <c r="BK1138"/>
  <c r="J1137"/>
  <c r="J1136"/>
  <c r="J1130"/>
  <c r="BK1129"/>
  <c r="J1127"/>
  <c r="J1124"/>
  <c r="BK1123"/>
  <c r="BK1119"/>
  <c r="BK1118"/>
  <c r="J1117"/>
  <c r="J1116"/>
  <c r="BK1111"/>
  <c r="BK1110"/>
  <c r="BK1105"/>
  <c r="J1094"/>
  <c r="BK1090"/>
  <c r="BK1078"/>
  <c r="J1060"/>
  <c r="J1052"/>
  <c r="BK1040"/>
  <c r="BK1035"/>
  <c r="BK1012"/>
  <c r="BK1007"/>
  <c r="J989"/>
  <c r="J988"/>
  <c r="J975"/>
  <c r="BK971"/>
  <c r="BK967"/>
  <c r="J946"/>
  <c r="BK931"/>
  <c r="J917"/>
  <c r="J886"/>
  <c r="J884"/>
  <c r="J882"/>
  <c r="BK849"/>
  <c r="BK845"/>
  <c r="BK842"/>
  <c r="J832"/>
  <c r="J821"/>
  <c r="BK784"/>
  <c r="J765"/>
  <c r="BK676"/>
  <c r="BK527"/>
  <c r="J507"/>
  <c r="BK482"/>
  <c r="J458"/>
  <c r="J457"/>
  <c r="J435"/>
  <c r="J427"/>
  <c r="J387"/>
  <c r="BK334"/>
  <c r="BK323"/>
  <c r="BK319"/>
  <c r="J301"/>
  <c r="BK283"/>
  <c r="BK273"/>
  <c r="J259"/>
  <c r="BK221"/>
  <c r="BK214"/>
  <c r="J197"/>
  <c r="BK179"/>
  <c r="BK174"/>
  <c r="J169"/>
  <c r="J166"/>
  <c r="J159"/>
  <c r="BK158"/>
  <c r="J137" i="7"/>
  <c r="J133"/>
  <c r="BK202" i="6"/>
  <c r="J200"/>
  <c r="BK196"/>
  <c r="J191"/>
  <c r="BK189"/>
  <c r="BK188"/>
  <c r="J185"/>
  <c r="BK183"/>
  <c r="BK175"/>
  <c r="J166"/>
  <c r="J163"/>
  <c r="BK158"/>
  <c r="BK152"/>
  <c r="J144"/>
  <c r="BK138"/>
  <c r="BK264" i="5"/>
  <c r="BK260"/>
  <c r="BK252"/>
  <c r="J247"/>
  <c r="J246"/>
  <c r="BK245"/>
  <c r="BK244"/>
  <c r="J240"/>
  <c r="J239"/>
  <c r="J237"/>
  <c r="BK233"/>
  <c r="J232"/>
  <c r="BK230"/>
  <c r="BK224"/>
  <c r="J221"/>
  <c r="J218"/>
  <c r="BK199"/>
  <c r="BK188"/>
  <c r="BK170"/>
  <c r="J166"/>
  <c r="BK162"/>
  <c r="BK155"/>
  <c r="BK154"/>
  <c r="J148"/>
  <c r="BK143"/>
  <c r="J158" i="4"/>
  <c r="BK156"/>
  <c r="J155"/>
  <c r="J154"/>
  <c r="BK149"/>
  <c r="J147"/>
  <c r="BK141"/>
  <c r="BK140"/>
  <c r="BK135"/>
  <c r="BK133"/>
  <c r="BK225" i="3"/>
  <c r="J220"/>
  <c r="BK218"/>
  <c r="J213"/>
  <c r="J204"/>
  <c r="BK199"/>
  <c r="J193"/>
  <c r="BK189"/>
  <c r="J186"/>
  <c r="J178"/>
  <c r="J176"/>
  <c r="J172"/>
  <c r="BK168"/>
  <c r="J166"/>
  <c r="BK164"/>
  <c r="J161"/>
  <c r="J160"/>
  <c r="BK156"/>
  <c r="J148"/>
  <c r="BK145"/>
  <c r="BK1309" i="2"/>
  <c r="J1308"/>
  <c r="J1295"/>
  <c r="J1291"/>
  <c r="J1275"/>
  <c r="BK1274"/>
  <c r="J1250"/>
  <c r="J1231"/>
  <c r="BK1216"/>
  <c r="BK1191"/>
  <c r="BK1164"/>
  <c r="BK1153"/>
  <c r="J1152"/>
  <c r="J1148"/>
  <c r="J1144"/>
  <c r="J1140"/>
  <c r="BK1135"/>
  <c r="BK1120"/>
  <c r="J1109"/>
  <c r="BK1108"/>
  <c r="BK1107"/>
  <c r="J1099"/>
  <c r="J1036"/>
  <c r="BK965"/>
  <c r="BK917"/>
  <c r="BK896"/>
  <c r="J871"/>
  <c r="BK813"/>
  <c r="BK756"/>
  <c r="J685"/>
  <c r="BK682"/>
  <c r="J346"/>
  <c r="J327"/>
  <c r="BK277"/>
  <c r="BK194"/>
  <c r="J175"/>
  <c r="J174"/>
  <c r="J152" i="4"/>
  <c r="BK147"/>
  <c r="J135"/>
  <c r="J134"/>
  <c r="J133"/>
  <c r="J228" i="3"/>
  <c r="BK224"/>
  <c r="BK223"/>
  <c r="BK220"/>
  <c r="J219"/>
  <c r="BK217"/>
  <c r="BK216"/>
  <c r="J210"/>
  <c r="BK208"/>
  <c r="J202"/>
  <c r="BK201"/>
  <c r="BK191"/>
  <c r="BK190"/>
  <c r="BK184"/>
  <c r="J179"/>
  <c r="J175"/>
  <c r="BK170"/>
  <c r="J169"/>
  <c r="J157"/>
  <c r="BK153"/>
  <c r="BK152"/>
  <c r="BK148"/>
  <c r="BK141"/>
  <c r="J140"/>
  <c r="BK139"/>
  <c r="BK131"/>
  <c r="J1264" i="2"/>
  <c r="BK1251"/>
  <c r="BK1244"/>
  <c r="BK1240"/>
  <c r="BK1215"/>
  <c r="BK1212"/>
  <c r="BK1176"/>
  <c r="BK1175"/>
  <c r="BK1163"/>
  <c r="J1162"/>
  <c r="J1154"/>
  <c r="J1153"/>
  <c r="BK1152"/>
  <c r="BK1143"/>
  <c r="J1134"/>
  <c r="BK1133"/>
  <c r="BK1131"/>
  <c r="BK1117"/>
  <c r="J1115"/>
  <c r="BK1112"/>
  <c r="J1111"/>
  <c r="J1105"/>
  <c r="BK1102"/>
  <c r="J1070"/>
  <c r="J1006"/>
  <c r="J998"/>
  <c r="BK957"/>
  <c r="BK951"/>
  <c r="J931"/>
  <c r="BK883"/>
  <c r="BK870"/>
  <c r="BK854"/>
  <c r="J737"/>
  <c r="J676"/>
  <c r="J540"/>
  <c r="BK413"/>
  <c r="BK307"/>
  <c r="J232"/>
  <c r="BK228"/>
  <c r="J222"/>
  <c r="J221"/>
  <c r="BK198"/>
  <c r="J191"/>
  <c r="J158"/>
  <c r="BK155"/>
  <c r="P151" l="1"/>
  <c r="R184"/>
  <c r="R388"/>
  <c r="R641"/>
  <c r="BK853"/>
  <c r="J853" s="1"/>
  <c r="J109" s="1"/>
  <c r="R885"/>
  <c r="BK966"/>
  <c r="J966" s="1"/>
  <c r="J114" s="1"/>
  <c r="R1026"/>
  <c r="BK1121"/>
  <c r="J1121" s="1"/>
  <c r="J118" s="1"/>
  <c r="T1121"/>
  <c r="P1190"/>
  <c r="BK1249"/>
  <c r="J1249" s="1"/>
  <c r="J123" s="1"/>
  <c r="R1249"/>
  <c r="P1290"/>
  <c r="R151" i="3"/>
  <c r="T200"/>
  <c r="R129" i="4"/>
  <c r="R150"/>
  <c r="BK231" i="2"/>
  <c r="J231" s="1"/>
  <c r="J103" s="1"/>
  <c r="T388"/>
  <c r="R520"/>
  <c r="P801"/>
  <c r="BK885"/>
  <c r="J885" s="1"/>
  <c r="J110" s="1"/>
  <c r="P966"/>
  <c r="BK1095"/>
  <c r="J1095" s="1"/>
  <c r="J116" s="1"/>
  <c r="R1106"/>
  <c r="R1121"/>
  <c r="R1190"/>
  <c r="T1249"/>
  <c r="T1290"/>
  <c r="BK130" i="3"/>
  <c r="J130" s="1"/>
  <c r="J101" s="1"/>
  <c r="T151"/>
  <c r="T183"/>
  <c r="T139" i="4"/>
  <c r="BK151" i="5"/>
  <c r="J151" s="1"/>
  <c r="J102" s="1"/>
  <c r="R151"/>
  <c r="P172"/>
  <c r="T175"/>
  <c r="R196"/>
  <c r="R231"/>
  <c r="BK250"/>
  <c r="J250" s="1"/>
  <c r="J113" s="1"/>
  <c r="T263"/>
  <c r="R137" i="6"/>
  <c r="P167"/>
  <c r="BK193"/>
  <c r="J193" s="1"/>
  <c r="J106" s="1"/>
  <c r="T199"/>
  <c r="T128" i="7"/>
  <c r="T135"/>
  <c r="T151" i="2"/>
  <c r="P231"/>
  <c r="BK520"/>
  <c r="J520" s="1"/>
  <c r="J106" s="1"/>
  <c r="T520"/>
  <c r="T801"/>
  <c r="T885"/>
  <c r="R916"/>
  <c r="P1026"/>
  <c r="T1095"/>
  <c r="BK1151"/>
  <c r="J1151" s="1"/>
  <c r="J119" s="1"/>
  <c r="T1190"/>
  <c r="R1307"/>
  <c r="BK151" i="3"/>
  <c r="J151" s="1"/>
  <c r="J102" s="1"/>
  <c r="P183"/>
  <c r="R183"/>
  <c r="BK139" i="4"/>
  <c r="J139"/>
  <c r="J102" s="1"/>
  <c r="P157"/>
  <c r="BK157" i="5"/>
  <c r="J157"/>
  <c r="J103" s="1"/>
  <c r="BK175"/>
  <c r="J175" s="1"/>
  <c r="J105" s="1"/>
  <c r="T183"/>
  <c r="R217"/>
  <c r="T243"/>
  <c r="R257"/>
  <c r="P132" i="6"/>
  <c r="BK162"/>
  <c r="J162" s="1"/>
  <c r="J103" s="1"/>
  <c r="T167"/>
  <c r="R199"/>
  <c r="BK135" i="7"/>
  <c r="J135"/>
  <c r="J102" s="1"/>
  <c r="P135"/>
  <c r="R151" i="2"/>
  <c r="R231"/>
  <c r="P641"/>
  <c r="P853"/>
  <c r="BK916"/>
  <c r="J916"/>
  <c r="J113" s="1"/>
  <c r="R966"/>
  <c r="R1095"/>
  <c r="T1151"/>
  <c r="R1229"/>
  <c r="P1307"/>
  <c r="P151" i="3"/>
  <c r="P200"/>
  <c r="R139" i="4"/>
  <c r="T157"/>
  <c r="P151" i="5"/>
  <c r="T151"/>
  <c r="BK183"/>
  <c r="J183" s="1"/>
  <c r="J106" s="1"/>
  <c r="P196"/>
  <c r="T217"/>
  <c r="T250"/>
  <c r="P263"/>
  <c r="T132" i="6"/>
  <c r="T162"/>
  <c r="BK179"/>
  <c r="J179" s="1"/>
  <c r="J105" s="1"/>
  <c r="T193"/>
  <c r="R138" i="7"/>
  <c r="P131" i="8"/>
  <c r="R145"/>
  <c r="P148"/>
  <c r="P152"/>
  <c r="T152"/>
  <c r="R172"/>
  <c r="T175"/>
  <c r="BK131" i="9"/>
  <c r="J131" s="1"/>
  <c r="J100" s="1"/>
  <c r="T133" i="10"/>
  <c r="P140"/>
  <c r="BK150"/>
  <c r="J150"/>
  <c r="J104" s="1"/>
  <c r="P153"/>
  <c r="T156"/>
  <c r="P163"/>
  <c r="BK174"/>
  <c r="J174" s="1"/>
  <c r="J109" s="1"/>
  <c r="BK187"/>
  <c r="J187" s="1"/>
  <c r="J110" s="1"/>
  <c r="T125" i="11"/>
  <c r="T130"/>
  <c r="T133"/>
  <c r="BK184" i="2"/>
  <c r="J184" s="1"/>
  <c r="J102" s="1"/>
  <c r="T231"/>
  <c r="BK641"/>
  <c r="J641" s="1"/>
  <c r="J107" s="1"/>
  <c r="R801"/>
  <c r="P885"/>
  <c r="P916"/>
  <c r="T966"/>
  <c r="P1095"/>
  <c r="P1106"/>
  <c r="P1121"/>
  <c r="BK1190"/>
  <c r="J1190" s="1"/>
  <c r="J120" s="1"/>
  <c r="T1229"/>
  <c r="P1249"/>
  <c r="BK1290"/>
  <c r="J1290" s="1"/>
  <c r="J124" s="1"/>
  <c r="R1290"/>
  <c r="R130" i="3"/>
  <c r="BK183"/>
  <c r="J183" s="1"/>
  <c r="J103" s="1"/>
  <c r="R200"/>
  <c r="P129" i="4"/>
  <c r="BK150"/>
  <c r="J150"/>
  <c r="J103" s="1"/>
  <c r="R157"/>
  <c r="T140" i="5"/>
  <c r="R157"/>
  <c r="R175"/>
  <c r="BK196"/>
  <c r="J196" s="1"/>
  <c r="J107" s="1"/>
  <c r="BK231"/>
  <c r="J231" s="1"/>
  <c r="J110" s="1"/>
  <c r="P243"/>
  <c r="P250"/>
  <c r="BK263"/>
  <c r="J263" s="1"/>
  <c r="J115" s="1"/>
  <c r="BK137" i="6"/>
  <c r="J137" s="1"/>
  <c r="J102" s="1"/>
  <c r="BK167"/>
  <c r="J167" s="1"/>
  <c r="J104" s="1"/>
  <c r="T179"/>
  <c r="R193"/>
  <c r="P138" i="7"/>
  <c r="T131" i="8"/>
  <c r="T145"/>
  <c r="R148"/>
  <c r="R152"/>
  <c r="R158"/>
  <c r="BK172"/>
  <c r="J172"/>
  <c r="J105" s="1"/>
  <c r="T172"/>
  <c r="R175"/>
  <c r="R178"/>
  <c r="BK123" i="9"/>
  <c r="J123" s="1"/>
  <c r="J99" s="1"/>
  <c r="R123"/>
  <c r="R131"/>
  <c r="P133" i="10"/>
  <c r="P137"/>
  <c r="BK140"/>
  <c r="J140" s="1"/>
  <c r="J101" s="1"/>
  <c r="T140"/>
  <c r="BK145"/>
  <c r="J145" s="1"/>
  <c r="J103" s="1"/>
  <c r="T145"/>
  <c r="BK153"/>
  <c r="J153" s="1"/>
  <c r="J105" s="1"/>
  <c r="R153"/>
  <c r="R156"/>
  <c r="BK163"/>
  <c r="J163" s="1"/>
  <c r="J107" s="1"/>
  <c r="P166"/>
  <c r="R166"/>
  <c r="R174"/>
  <c r="T187"/>
  <c r="BK125" i="11"/>
  <c r="P130"/>
  <c r="R133"/>
  <c r="R136"/>
  <c r="BK151" i="2"/>
  <c r="J151" s="1"/>
  <c r="J101" s="1"/>
  <c r="T184"/>
  <c r="P388"/>
  <c r="P520"/>
  <c r="BK801"/>
  <c r="J801" s="1"/>
  <c r="J108" s="1"/>
  <c r="T853"/>
  <c r="T916"/>
  <c r="T1026"/>
  <c r="T1106"/>
  <c r="R1151"/>
  <c r="BK1229"/>
  <c r="J1229" s="1"/>
  <c r="J121" s="1"/>
  <c r="T1307"/>
  <c r="P130" i="3"/>
  <c r="P129" s="1"/>
  <c r="AU98" i="1" s="1"/>
  <c r="T130" i="3"/>
  <c r="T129" s="1"/>
  <c r="BK200"/>
  <c r="J200"/>
  <c r="J104" s="1"/>
  <c r="T129" i="4"/>
  <c r="BK157"/>
  <c r="J157"/>
  <c r="J104" s="1"/>
  <c r="R140" i="5"/>
  <c r="P157"/>
  <c r="R172"/>
  <c r="R183"/>
  <c r="P217"/>
  <c r="BK243"/>
  <c r="J243"/>
  <c r="J112" s="1"/>
  <c r="R250"/>
  <c r="R263"/>
  <c r="T137" i="6"/>
  <c r="R167"/>
  <c r="P199"/>
  <c r="BK128" i="7"/>
  <c r="T138"/>
  <c r="BK145" i="8"/>
  <c r="J145" s="1"/>
  <c r="J100" s="1"/>
  <c r="BK158"/>
  <c r="J158" s="1"/>
  <c r="J103" s="1"/>
  <c r="P175"/>
  <c r="P178"/>
  <c r="P131" i="9"/>
  <c r="BK137" i="10"/>
  <c r="J137" s="1"/>
  <c r="J100" s="1"/>
  <c r="R140"/>
  <c r="P145"/>
  <c r="T150"/>
  <c r="P156"/>
  <c r="R163"/>
  <c r="T174"/>
  <c r="P125" i="11"/>
  <c r="BK133"/>
  <c r="J133" s="1"/>
  <c r="J101" s="1"/>
  <c r="P136"/>
  <c r="P184" i="2"/>
  <c r="BK388"/>
  <c r="J388" s="1"/>
  <c r="J104" s="1"/>
  <c r="T641"/>
  <c r="R853"/>
  <c r="BK1026"/>
  <c r="J1026" s="1"/>
  <c r="J115" s="1"/>
  <c r="BK1106"/>
  <c r="J1106" s="1"/>
  <c r="J117" s="1"/>
  <c r="P1151"/>
  <c r="P1229"/>
  <c r="BK1307"/>
  <c r="J1307" s="1"/>
  <c r="J125" s="1"/>
  <c r="BK129" i="4"/>
  <c r="J129" s="1"/>
  <c r="J101" s="1"/>
  <c r="T150"/>
  <c r="BK140" i="5"/>
  <c r="T157"/>
  <c r="T172"/>
  <c r="P183"/>
  <c r="BK217"/>
  <c r="J217" s="1"/>
  <c r="J108" s="1"/>
  <c r="P231"/>
  <c r="R243"/>
  <c r="P257"/>
  <c r="P137" i="6"/>
  <c r="P162"/>
  <c r="R179"/>
  <c r="BK199"/>
  <c r="J199" s="1"/>
  <c r="J107" s="1"/>
  <c r="P128" i="7"/>
  <c r="P127" s="1"/>
  <c r="AU102" i="1" s="1"/>
  <c r="R135" i="7"/>
  <c r="BK131" i="8"/>
  <c r="J131" s="1"/>
  <c r="J99" s="1"/>
  <c r="P145"/>
  <c r="BK152"/>
  <c r="J152" s="1"/>
  <c r="J102" s="1"/>
  <c r="P158"/>
  <c r="BK175"/>
  <c r="J175" s="1"/>
  <c r="J106" s="1"/>
  <c r="T178"/>
  <c r="T123" i="9"/>
  <c r="BK133" i="10"/>
  <c r="T137"/>
  <c r="P150"/>
  <c r="T153"/>
  <c r="BK166"/>
  <c r="J166" s="1"/>
  <c r="J108" s="1"/>
  <c r="T166"/>
  <c r="R187"/>
  <c r="R125" i="11"/>
  <c r="BK136"/>
  <c r="J136" s="1"/>
  <c r="J102" s="1"/>
  <c r="P139" i="4"/>
  <c r="P150"/>
  <c r="P140" i="5"/>
  <c r="BK172"/>
  <c r="J172" s="1"/>
  <c r="J104" s="1"/>
  <c r="P175"/>
  <c r="T196"/>
  <c r="T231"/>
  <c r="BK257"/>
  <c r="J257" s="1"/>
  <c r="J114" s="1"/>
  <c r="T257"/>
  <c r="BK132" i="6"/>
  <c r="J132" s="1"/>
  <c r="J101" s="1"/>
  <c r="R132"/>
  <c r="R131"/>
  <c r="R162"/>
  <c r="P179"/>
  <c r="P193"/>
  <c r="R128" i="7"/>
  <c r="R127" s="1"/>
  <c r="BK138"/>
  <c r="J138" s="1"/>
  <c r="J103" s="1"/>
  <c r="R131" i="8"/>
  <c r="R130" s="1"/>
  <c r="BK148"/>
  <c r="J148"/>
  <c r="J101" s="1"/>
  <c r="T148"/>
  <c r="T158"/>
  <c r="P172"/>
  <c r="BK178"/>
  <c r="J178" s="1"/>
  <c r="J107" s="1"/>
  <c r="P123" i="9"/>
  <c r="P122" s="1"/>
  <c r="AU104" i="1" s="1"/>
  <c r="T131" i="9"/>
  <c r="R133" i="10"/>
  <c r="R137"/>
  <c r="R145"/>
  <c r="R150"/>
  <c r="BK156"/>
  <c r="J156" s="1"/>
  <c r="J106" s="1"/>
  <c r="T163"/>
  <c r="P174"/>
  <c r="P187"/>
  <c r="BK130" i="11"/>
  <c r="J130" s="1"/>
  <c r="J100" s="1"/>
  <c r="R130"/>
  <c r="P133"/>
  <c r="T136"/>
  <c r="BK122" i="12"/>
  <c r="J122" s="1"/>
  <c r="J99" s="1"/>
  <c r="P122"/>
  <c r="P121"/>
  <c r="AU107" i="1" s="1"/>
  <c r="R122" i="12"/>
  <c r="R121" s="1"/>
  <c r="T122"/>
  <c r="T121" s="1"/>
  <c r="BK131" i="13"/>
  <c r="J131" s="1"/>
  <c r="J101" s="1"/>
  <c r="P131"/>
  <c r="P126" s="1"/>
  <c r="AU109" i="1" s="1"/>
  <c r="AU108" s="1"/>
  <c r="R131" i="13"/>
  <c r="R126" s="1"/>
  <c r="T131"/>
  <c r="T126" s="1"/>
  <c r="BK134"/>
  <c r="J134" s="1"/>
  <c r="J102" s="1"/>
  <c r="P134"/>
  <c r="R134"/>
  <c r="T134"/>
  <c r="BK137"/>
  <c r="J137" s="1"/>
  <c r="J103" s="1"/>
  <c r="P137"/>
  <c r="R137"/>
  <c r="T137"/>
  <c r="J93" i="2"/>
  <c r="F147"/>
  <c r="BF159"/>
  <c r="BF174"/>
  <c r="BF319"/>
  <c r="BF327"/>
  <c r="BF521"/>
  <c r="BF756"/>
  <c r="BF784"/>
  <c r="BF884"/>
  <c r="BF895"/>
  <c r="BF900"/>
  <c r="BF967"/>
  <c r="BF1027"/>
  <c r="BF1108"/>
  <c r="BF1118"/>
  <c r="BF1119"/>
  <c r="BF1123"/>
  <c r="BF1125"/>
  <c r="BF1135"/>
  <c r="BF1138"/>
  <c r="BF1140"/>
  <c r="BF1145"/>
  <c r="BF1171"/>
  <c r="BF1177"/>
  <c r="BF1181"/>
  <c r="BF1189"/>
  <c r="BF1216"/>
  <c r="BF1289"/>
  <c r="BF1295"/>
  <c r="BF132" i="3"/>
  <c r="BF135"/>
  <c r="BF142"/>
  <c r="BF143"/>
  <c r="BF144"/>
  <c r="BF149"/>
  <c r="BF150"/>
  <c r="BF155"/>
  <c r="BF161"/>
  <c r="BF166"/>
  <c r="BF176"/>
  <c r="BF188"/>
  <c r="BF192"/>
  <c r="BF193"/>
  <c r="BF194"/>
  <c r="BF196"/>
  <c r="BF197"/>
  <c r="BF198"/>
  <c r="BF199"/>
  <c r="BF205"/>
  <c r="BF214"/>
  <c r="BF218"/>
  <c r="BF222"/>
  <c r="E114" i="4"/>
  <c r="BF130"/>
  <c r="BF144"/>
  <c r="BF158"/>
  <c r="J96" i="2"/>
  <c r="BF152"/>
  <c r="BF185"/>
  <c r="BF197"/>
  <c r="BF214"/>
  <c r="BF238"/>
  <c r="BF283"/>
  <c r="BF331"/>
  <c r="BF352"/>
  <c r="BF387"/>
  <c r="BF426"/>
  <c r="BF482"/>
  <c r="BF714"/>
  <c r="BF805"/>
  <c r="BF821"/>
  <c r="BF842"/>
  <c r="BF854"/>
  <c r="BF951"/>
  <c r="BF1016"/>
  <c r="BF1060"/>
  <c r="BF1116"/>
  <c r="BF1128"/>
  <c r="BF1131"/>
  <c r="BF1133"/>
  <c r="BF1136"/>
  <c r="BF1141"/>
  <c r="BF1149"/>
  <c r="BF1154"/>
  <c r="BF1156"/>
  <c r="BF1160"/>
  <c r="BF1172"/>
  <c r="BF1175"/>
  <c r="BF1178"/>
  <c r="BF1180"/>
  <c r="BF1199"/>
  <c r="BF1202"/>
  <c r="BF1228"/>
  <c r="BF1235"/>
  <c r="BF1237"/>
  <c r="BF1244"/>
  <c r="BF1251"/>
  <c r="J96" i="3"/>
  <c r="BF137"/>
  <c r="BF139"/>
  <c r="BF152"/>
  <c r="BF153"/>
  <c r="BF154"/>
  <c r="BF173"/>
  <c r="BF179"/>
  <c r="BF184"/>
  <c r="BF187"/>
  <c r="BF190"/>
  <c r="BF202"/>
  <c r="BF209"/>
  <c r="BF211"/>
  <c r="F125" i="4"/>
  <c r="BF134"/>
  <c r="BF160"/>
  <c r="BF141" i="5"/>
  <c r="BF145"/>
  <c r="BF160"/>
  <c r="BF173"/>
  <c r="BF176"/>
  <c r="BF194"/>
  <c r="BF248"/>
  <c r="BF255"/>
  <c r="E85" i="6"/>
  <c r="J93"/>
  <c r="J128"/>
  <c r="BF134"/>
  <c r="BF136"/>
  <c r="BF139"/>
  <c r="BF140"/>
  <c r="BF148"/>
  <c r="BF159"/>
  <c r="BF181"/>
  <c r="BF131" i="7"/>
  <c r="BF141"/>
  <c r="BF143"/>
  <c r="BF135" i="8"/>
  <c r="BF191" i="2"/>
  <c r="BF202"/>
  <c r="BF228"/>
  <c r="BF358"/>
  <c r="BF373"/>
  <c r="BF511"/>
  <c r="BF682"/>
  <c r="BF793"/>
  <c r="BF836"/>
  <c r="BF864"/>
  <c r="BF871"/>
  <c r="BF883"/>
  <c r="BF898"/>
  <c r="BF938"/>
  <c r="BF957"/>
  <c r="BF987"/>
  <c r="BF1006"/>
  <c r="BF1036"/>
  <c r="BF1070"/>
  <c r="BF1096"/>
  <c r="BF1102"/>
  <c r="BF1115"/>
  <c r="BF1122"/>
  <c r="BF1139"/>
  <c r="BF1159"/>
  <c r="BF1163"/>
  <c r="BF1166"/>
  <c r="BF1176"/>
  <c r="BF1203"/>
  <c r="BF1215"/>
  <c r="BF1246"/>
  <c r="BF1274"/>
  <c r="BK1245"/>
  <c r="J1245" s="1"/>
  <c r="J122" s="1"/>
  <c r="F96" i="3"/>
  <c r="J123"/>
  <c r="BF131"/>
  <c r="BF138"/>
  <c r="BF157"/>
  <c r="BF159"/>
  <c r="BF160"/>
  <c r="BF186"/>
  <c r="BF189"/>
  <c r="BF195"/>
  <c r="BF206"/>
  <c r="BF208"/>
  <c r="BF213"/>
  <c r="BF226"/>
  <c r="J122" i="4"/>
  <c r="BF140"/>
  <c r="BF141"/>
  <c r="BF152"/>
  <c r="BF153"/>
  <c r="BF154"/>
  <c r="BF155"/>
  <c r="BF159"/>
  <c r="BF161"/>
  <c r="J133" i="5"/>
  <c r="BF150"/>
  <c r="BF152"/>
  <c r="BF153"/>
  <c r="BF154"/>
  <c r="BF197"/>
  <c r="BF247"/>
  <c r="BF252"/>
  <c r="F128" i="6"/>
  <c r="BF133"/>
  <c r="BF155"/>
  <c r="BF168"/>
  <c r="BF172"/>
  <c r="BF174"/>
  <c r="BF178"/>
  <c r="BF183"/>
  <c r="F96" i="7"/>
  <c r="BF129"/>
  <c r="BF132"/>
  <c r="BF139"/>
  <c r="F94" i="8"/>
  <c r="BF133"/>
  <c r="BF134"/>
  <c r="BF143"/>
  <c r="BF147"/>
  <c r="BF149"/>
  <c r="BF150"/>
  <c r="BF161"/>
  <c r="BF162"/>
  <c r="BF167"/>
  <c r="BF169"/>
  <c r="BF173"/>
  <c r="E136" i="2"/>
  <c r="BF175"/>
  <c r="BF178"/>
  <c r="BF179"/>
  <c r="BF194"/>
  <c r="BF221"/>
  <c r="BF259"/>
  <c r="BF307"/>
  <c r="BF346"/>
  <c r="BF445"/>
  <c r="BF458"/>
  <c r="BF720"/>
  <c r="BF845"/>
  <c r="BF917"/>
  <c r="BF931"/>
  <c r="BF975"/>
  <c r="BF1012"/>
  <c r="BF1040"/>
  <c r="BF1052"/>
  <c r="BF1107"/>
  <c r="BF1112"/>
  <c r="BF1127"/>
  <c r="BF1150"/>
  <c r="BF1153"/>
  <c r="BF1209"/>
  <c r="BF1276"/>
  <c r="BF1417"/>
  <c r="BF133" i="3"/>
  <c r="BF158"/>
  <c r="BF164"/>
  <c r="BF168"/>
  <c r="BF174"/>
  <c r="BF181"/>
  <c r="BF204"/>
  <c r="BF210"/>
  <c r="BF212"/>
  <c r="BF220"/>
  <c r="BF225"/>
  <c r="BF228"/>
  <c r="BF138" i="4"/>
  <c r="BF162"/>
  <c r="E85" i="5"/>
  <c r="BF166"/>
  <c r="BF192"/>
  <c r="BF193"/>
  <c r="BF211"/>
  <c r="BF218"/>
  <c r="BF222"/>
  <c r="BF227"/>
  <c r="BF232"/>
  <c r="BF244"/>
  <c r="BK241"/>
  <c r="J241"/>
  <c r="J111"/>
  <c r="BF147" i="6"/>
  <c r="BF150"/>
  <c r="BF156"/>
  <c r="BF161"/>
  <c r="BF163"/>
  <c r="BF173"/>
  <c r="BF175"/>
  <c r="BF185"/>
  <c r="BF189"/>
  <c r="BF130" i="7"/>
  <c r="J91" i="8"/>
  <c r="E118"/>
  <c r="BF132"/>
  <c r="BF139"/>
  <c r="BF154"/>
  <c r="BF155"/>
  <c r="BF176"/>
  <c r="BF180"/>
  <c r="BK184"/>
  <c r="J184"/>
  <c r="J108" s="1"/>
  <c r="J116" i="9"/>
  <c r="BF130"/>
  <c r="BF138"/>
  <c r="BF140"/>
  <c r="J129" i="10"/>
  <c r="BF136"/>
  <c r="BF144"/>
  <c r="BF160"/>
  <c r="BF173"/>
  <c r="BF188"/>
  <c r="F121" i="11"/>
  <c r="BF126"/>
  <c r="J115" i="12"/>
  <c r="BF129"/>
  <c r="BF166" i="2"/>
  <c r="BF201"/>
  <c r="BF267"/>
  <c r="BF301"/>
  <c r="BF389"/>
  <c r="BF414"/>
  <c r="BF431"/>
  <c r="BF765"/>
  <c r="BF802"/>
  <c r="BF958"/>
  <c r="BF1025"/>
  <c r="BF1035"/>
  <c r="BF1094"/>
  <c r="BF1109"/>
  <c r="BF1129"/>
  <c r="BF1132"/>
  <c r="BF1152"/>
  <c r="BF1162"/>
  <c r="BF1179"/>
  <c r="BF1309"/>
  <c r="BF165" i="3"/>
  <c r="BF172"/>
  <c r="BF175"/>
  <c r="BF180"/>
  <c r="BF182"/>
  <c r="BF185"/>
  <c r="BF191"/>
  <c r="BF203"/>
  <c r="BF207"/>
  <c r="BF215"/>
  <c r="BF219"/>
  <c r="BF221"/>
  <c r="BF224"/>
  <c r="BF131" i="4"/>
  <c r="BF133"/>
  <c r="BF136"/>
  <c r="BF137"/>
  <c r="BF142"/>
  <c r="BF143"/>
  <c r="J96" i="5"/>
  <c r="BF146"/>
  <c r="BF148"/>
  <c r="BF174"/>
  <c r="BF177"/>
  <c r="BF189"/>
  <c r="BF199"/>
  <c r="BF201"/>
  <c r="BF223"/>
  <c r="BF225"/>
  <c r="BF226"/>
  <c r="BF237"/>
  <c r="BF242"/>
  <c r="BF245"/>
  <c r="BF249"/>
  <c r="BF251"/>
  <c r="BF262"/>
  <c r="BF265"/>
  <c r="BF267"/>
  <c r="BF138" i="6"/>
  <c r="BF143"/>
  <c r="BF145"/>
  <c r="BF146"/>
  <c r="BF153"/>
  <c r="BF157"/>
  <c r="BF158"/>
  <c r="BF166"/>
  <c r="BF195"/>
  <c r="BF198"/>
  <c r="BF203"/>
  <c r="J93" i="7"/>
  <c r="BF140"/>
  <c r="BF142"/>
  <c r="J127" i="8"/>
  <c r="BF141"/>
  <c r="BF142"/>
  <c r="BF168"/>
  <c r="BF181"/>
  <c r="BK170"/>
  <c r="J170" s="1"/>
  <c r="J104" s="1"/>
  <c r="E85" i="9"/>
  <c r="F94"/>
  <c r="J119"/>
  <c r="BF127"/>
  <c r="BF128"/>
  <c r="BF129"/>
  <c r="BF132"/>
  <c r="BF137"/>
  <c r="BF139"/>
  <c r="J91" i="10"/>
  <c r="BF138"/>
  <c r="BF149"/>
  <c r="BF154"/>
  <c r="BF155"/>
  <c r="BF157"/>
  <c r="BF158"/>
  <c r="BF161"/>
  <c r="BF164"/>
  <c r="BF165"/>
  <c r="BF168"/>
  <c r="BF169"/>
  <c r="BF170"/>
  <c r="BF172"/>
  <c r="BF176"/>
  <c r="BF180"/>
  <c r="BF181"/>
  <c r="BF185"/>
  <c r="BF189"/>
  <c r="BF191"/>
  <c r="J91" i="11"/>
  <c r="E112"/>
  <c r="BF128"/>
  <c r="BF129"/>
  <c r="BF134"/>
  <c r="BF135"/>
  <c r="E85" i="12"/>
  <c r="F118"/>
  <c r="BF123"/>
  <c r="BF124"/>
  <c r="BF125"/>
  <c r="BF126"/>
  <c r="BF127"/>
  <c r="BF130"/>
  <c r="BF155" i="2"/>
  <c r="BF222"/>
  <c r="BF287"/>
  <c r="BF323"/>
  <c r="BF334"/>
  <c r="BF401"/>
  <c r="BF427"/>
  <c r="BF516"/>
  <c r="BF670"/>
  <c r="BF679"/>
  <c r="BF737"/>
  <c r="BF809"/>
  <c r="BF867"/>
  <c r="BF894"/>
  <c r="BF896"/>
  <c r="BF965"/>
  <c r="BF971"/>
  <c r="BF1113"/>
  <c r="BF1134"/>
  <c r="BF1142"/>
  <c r="BF1144"/>
  <c r="BF1147"/>
  <c r="BF1148"/>
  <c r="BF1155"/>
  <c r="BF1157"/>
  <c r="BF1182"/>
  <c r="BF1212"/>
  <c r="BF1231"/>
  <c r="BF1240"/>
  <c r="BF1250"/>
  <c r="BF1264"/>
  <c r="BK515"/>
  <c r="J515"/>
  <c r="J105"/>
  <c r="BK897"/>
  <c r="J897" s="1"/>
  <c r="J111" s="1"/>
  <c r="BF140" i="3"/>
  <c r="BF145"/>
  <c r="BF147"/>
  <c r="BF169"/>
  <c r="BF170"/>
  <c r="BF171"/>
  <c r="BF178"/>
  <c r="BF201"/>
  <c r="BF216"/>
  <c r="BF217"/>
  <c r="BF223"/>
  <c r="BK227"/>
  <c r="J227"/>
  <c r="J105" s="1"/>
  <c r="J96" i="4"/>
  <c r="BF132"/>
  <c r="BF135"/>
  <c r="BF145"/>
  <c r="BF151"/>
  <c r="BF163"/>
  <c r="F96" i="5"/>
  <c r="BF142"/>
  <c r="BF161"/>
  <c r="BF170"/>
  <c r="BF171"/>
  <c r="BF178"/>
  <c r="BF186"/>
  <c r="BF209"/>
  <c r="BF213"/>
  <c r="BF219"/>
  <c r="BF220"/>
  <c r="BF221"/>
  <c r="BF228"/>
  <c r="BF238"/>
  <c r="BF239"/>
  <c r="BF258"/>
  <c r="BK229"/>
  <c r="J229" s="1"/>
  <c r="J109" s="1"/>
  <c r="BF142" i="6"/>
  <c r="BF151"/>
  <c r="BF154"/>
  <c r="BF184"/>
  <c r="BF186"/>
  <c r="BF187"/>
  <c r="BF190"/>
  <c r="BF191"/>
  <c r="BF192"/>
  <c r="BF194"/>
  <c r="BF202"/>
  <c r="E85" i="7"/>
  <c r="J96"/>
  <c r="BF133"/>
  <c r="BF137"/>
  <c r="BF156" i="8"/>
  <c r="BF157"/>
  <c r="BF159"/>
  <c r="BF165"/>
  <c r="BF171"/>
  <c r="BF185"/>
  <c r="BF124" i="9"/>
  <c r="BF125"/>
  <c r="BF126"/>
  <c r="BF135"/>
  <c r="E120" i="10"/>
  <c r="BF134"/>
  <c r="BF141"/>
  <c r="BF147"/>
  <c r="BF148"/>
  <c r="BF159"/>
  <c r="BF167"/>
  <c r="BF175"/>
  <c r="BF179"/>
  <c r="BF183"/>
  <c r="BF186"/>
  <c r="BF127" i="11"/>
  <c r="BF137"/>
  <c r="BF128" i="12"/>
  <c r="BF158" i="2"/>
  <c r="BF198"/>
  <c r="BF413"/>
  <c r="BF435"/>
  <c r="BF507"/>
  <c r="BF527"/>
  <c r="BF540"/>
  <c r="BF640"/>
  <c r="BF648"/>
  <c r="BF676"/>
  <c r="BF824"/>
  <c r="BF839"/>
  <c r="BF882"/>
  <c r="BF925"/>
  <c r="BF983"/>
  <c r="BF988"/>
  <c r="BF998"/>
  <c r="BF1007"/>
  <c r="BF1078"/>
  <c r="BF1099"/>
  <c r="BF1105"/>
  <c r="BF1110"/>
  <c r="BF1114"/>
  <c r="BF1124"/>
  <c r="BF1126"/>
  <c r="BF1130"/>
  <c r="BF1137"/>
  <c r="BF1143"/>
  <c r="BF1146"/>
  <c r="BF1158"/>
  <c r="BF1164"/>
  <c r="BF1167"/>
  <c r="BF1173"/>
  <c r="BF1191"/>
  <c r="BF1230"/>
  <c r="BF1275"/>
  <c r="BF1291"/>
  <c r="BF1308"/>
  <c r="BF1413"/>
  <c r="BK899"/>
  <c r="J899" s="1"/>
  <c r="J112" s="1"/>
  <c r="BK1416"/>
  <c r="J1416" s="1"/>
  <c r="J126" s="1"/>
  <c r="E85" i="3"/>
  <c r="BF134"/>
  <c r="BF136"/>
  <c r="BF141"/>
  <c r="BF146"/>
  <c r="BF148"/>
  <c r="BF156"/>
  <c r="BF162"/>
  <c r="BF163"/>
  <c r="BF167"/>
  <c r="BF177"/>
  <c r="BF144" i="5"/>
  <c r="BF149"/>
  <c r="BF155"/>
  <c r="BF158"/>
  <c r="BF162"/>
  <c r="BF163"/>
  <c r="BF164"/>
  <c r="BF169"/>
  <c r="BF188"/>
  <c r="BF215"/>
  <c r="BF230"/>
  <c r="BF233"/>
  <c r="BF254"/>
  <c r="BF259"/>
  <c r="BF261"/>
  <c r="BF135" i="6"/>
  <c r="BF164"/>
  <c r="BF170"/>
  <c r="BF177"/>
  <c r="BF188"/>
  <c r="BF200"/>
  <c r="BF201"/>
  <c r="BF134" i="7"/>
  <c r="BF136" i="8"/>
  <c r="BF137"/>
  <c r="BF140"/>
  <c r="BF144"/>
  <c r="BF151"/>
  <c r="BF160"/>
  <c r="BF164"/>
  <c r="BF179"/>
  <c r="BF133" i="9"/>
  <c r="BF136"/>
  <c r="F129" i="10"/>
  <c r="BF135"/>
  <c r="BF146"/>
  <c r="BF151"/>
  <c r="BF152"/>
  <c r="BF171"/>
  <c r="BF182"/>
  <c r="BK143"/>
  <c r="J143"/>
  <c r="J102"/>
  <c r="J121" i="11"/>
  <c r="BF131"/>
  <c r="BF132"/>
  <c r="BF138"/>
  <c r="BF169" i="2"/>
  <c r="BF206"/>
  <c r="BF232"/>
  <c r="BF273"/>
  <c r="BF277"/>
  <c r="BF295"/>
  <c r="BF369"/>
  <c r="BF381"/>
  <c r="BF428"/>
  <c r="BF457"/>
  <c r="BF506"/>
  <c r="BF642"/>
  <c r="BF685"/>
  <c r="BF762"/>
  <c r="BF796"/>
  <c r="BF813"/>
  <c r="BF832"/>
  <c r="BF849"/>
  <c r="BF870"/>
  <c r="BF886"/>
  <c r="BF935"/>
  <c r="BF946"/>
  <c r="BF986"/>
  <c r="BF989"/>
  <c r="BF1090"/>
  <c r="BF1111"/>
  <c r="BF1117"/>
  <c r="BF1120"/>
  <c r="BF1161"/>
  <c r="BF1165"/>
  <c r="BF1170"/>
  <c r="BF1174"/>
  <c r="BF1183"/>
  <c r="BF1236"/>
  <c r="BF146" i="4"/>
  <c r="BF147"/>
  <c r="BF148"/>
  <c r="BF149"/>
  <c r="BF156"/>
  <c r="BF143" i="5"/>
  <c r="BF147"/>
  <c r="BF156"/>
  <c r="BF159"/>
  <c r="BF165"/>
  <c r="BF167"/>
  <c r="BF168"/>
  <c r="BF179"/>
  <c r="BF180"/>
  <c r="BF181"/>
  <c r="BF182"/>
  <c r="BF184"/>
  <c r="BF185"/>
  <c r="BF187"/>
  <c r="BF190"/>
  <c r="BF191"/>
  <c r="BF195"/>
  <c r="BF203"/>
  <c r="BF205"/>
  <c r="BF207"/>
  <c r="BF224"/>
  <c r="BF234"/>
  <c r="BF235"/>
  <c r="BF236"/>
  <c r="BF240"/>
  <c r="BF246"/>
  <c r="BF253"/>
  <c r="BF256"/>
  <c r="BF260"/>
  <c r="BF264"/>
  <c r="BF266"/>
  <c r="BF144" i="6"/>
  <c r="BF149"/>
  <c r="BF152"/>
  <c r="BF160"/>
  <c r="BF165"/>
  <c r="BF169"/>
  <c r="BF176"/>
  <c r="BF180"/>
  <c r="BF182"/>
  <c r="BF196"/>
  <c r="BF136" i="7"/>
  <c r="BF138" i="8"/>
  <c r="BF146"/>
  <c r="BF153"/>
  <c r="BF163"/>
  <c r="BF166"/>
  <c r="BF174"/>
  <c r="BF177"/>
  <c r="BF182"/>
  <c r="BF183"/>
  <c r="BF134" i="9"/>
  <c r="BF139" i="10"/>
  <c r="BF142"/>
  <c r="BF162"/>
  <c r="BF177"/>
  <c r="BF178"/>
  <c r="BF184"/>
  <c r="BF190"/>
  <c r="J94" i="12"/>
  <c r="E85" i="13"/>
  <c r="J91"/>
  <c r="F94"/>
  <c r="J94"/>
  <c r="BF128"/>
  <c r="BF130"/>
  <c r="BF132"/>
  <c r="BF133"/>
  <c r="BF135"/>
  <c r="BF136"/>
  <c r="BF138"/>
  <c r="BF139"/>
  <c r="BF140"/>
  <c r="BF142"/>
  <c r="BK127"/>
  <c r="J127"/>
  <c r="J99"/>
  <c r="BK129"/>
  <c r="J129" s="1"/>
  <c r="J100" s="1"/>
  <c r="BK141"/>
  <c r="J141" s="1"/>
  <c r="J104" s="1"/>
  <c r="F37" i="2"/>
  <c r="AZ97" i="1"/>
  <c r="F38" i="8"/>
  <c r="BC103" i="1" s="1"/>
  <c r="F37" i="12"/>
  <c r="BB107" i="1"/>
  <c r="J37" i="5"/>
  <c r="AV100" i="1" s="1"/>
  <c r="F39" i="5"/>
  <c r="BB100" i="1"/>
  <c r="F37" i="5"/>
  <c r="AZ100" i="1" s="1"/>
  <c r="F39" i="6"/>
  <c r="BB101" i="1"/>
  <c r="F37" i="7"/>
  <c r="AZ102" i="1" s="1"/>
  <c r="F35" i="11"/>
  <c r="AZ106" i="1"/>
  <c r="F39" i="12"/>
  <c r="BD107" i="1" s="1"/>
  <c r="F39" i="13"/>
  <c r="BD109" i="1"/>
  <c r="BD108" s="1"/>
  <c r="F39" i="2"/>
  <c r="BB97" i="1"/>
  <c r="F39" i="4"/>
  <c r="BB99" i="1" s="1"/>
  <c r="F41" i="5"/>
  <c r="BD100" i="1"/>
  <c r="F39" i="9"/>
  <c r="BD104" i="1" s="1"/>
  <c r="F38" i="11"/>
  <c r="BC106" i="1"/>
  <c r="F35" i="12"/>
  <c r="AZ107" i="1" s="1"/>
  <c r="F41" i="6"/>
  <c r="BD101" i="1"/>
  <c r="J35" i="10"/>
  <c r="AV105" i="1" s="1"/>
  <c r="J35" i="11"/>
  <c r="AV106" i="1"/>
  <c r="F40" i="6"/>
  <c r="BC101" i="1" s="1"/>
  <c r="F39" i="11"/>
  <c r="BD106" i="1"/>
  <c r="J35" i="13"/>
  <c r="AV109" i="1" s="1"/>
  <c r="AS95"/>
  <c r="AS94"/>
  <c r="F41" i="3"/>
  <c r="BD98" i="1" s="1"/>
  <c r="F40" i="3"/>
  <c r="BC98" i="1" s="1"/>
  <c r="J35" i="8"/>
  <c r="AV103" i="1" s="1"/>
  <c r="F38" i="10"/>
  <c r="BC105" i="1" s="1"/>
  <c r="J37" i="7"/>
  <c r="AV102" i="1" s="1"/>
  <c r="F37" i="10"/>
  <c r="BB105" i="1" s="1"/>
  <c r="F37" i="8"/>
  <c r="BB103" i="1" s="1"/>
  <c r="F41" i="7"/>
  <c r="BD102" i="1" s="1"/>
  <c r="F38" i="9"/>
  <c r="BC104" i="1" s="1"/>
  <c r="J35" i="12"/>
  <c r="AV107" i="1" s="1"/>
  <c r="F35" i="13"/>
  <c r="AZ109" i="1" s="1"/>
  <c r="AZ108" s="1"/>
  <c r="AV108" s="1"/>
  <c r="F39" i="7"/>
  <c r="BB102" i="1" s="1"/>
  <c r="J37" i="4"/>
  <c r="AV99" i="1" s="1"/>
  <c r="F35" i="10"/>
  <c r="AZ105" i="1" s="1"/>
  <c r="F41" i="2"/>
  <c r="BD97" i="1" s="1"/>
  <c r="F39" i="3"/>
  <c r="BB98" i="1" s="1"/>
  <c r="F37" i="9"/>
  <c r="BB104" i="1" s="1"/>
  <c r="F40" i="4"/>
  <c r="BC99" i="1" s="1"/>
  <c r="F38" i="12"/>
  <c r="BC107" i="1" s="1"/>
  <c r="F37" i="13"/>
  <c r="BB109" i="1" s="1"/>
  <c r="BB108" s="1"/>
  <c r="AX108" s="1"/>
  <c r="F41" i="4"/>
  <c r="BD99" i="1" s="1"/>
  <c r="F37" i="4"/>
  <c r="AZ99" i="1" s="1"/>
  <c r="J37" i="6"/>
  <c r="AV101" i="1" s="1"/>
  <c r="F39" i="10"/>
  <c r="BD105" i="1" s="1"/>
  <c r="F40" i="5"/>
  <c r="BC100" i="1" s="1"/>
  <c r="F40" i="2"/>
  <c r="BC97" i="1" s="1"/>
  <c r="F37" i="6"/>
  <c r="AZ101" i="1" s="1"/>
  <c r="J37" i="2"/>
  <c r="AV97" i="1" s="1"/>
  <c r="J35" i="9"/>
  <c r="AV104" i="1" s="1"/>
  <c r="F37" i="3"/>
  <c r="AZ98" i="1" s="1"/>
  <c r="F37" i="11"/>
  <c r="BB106" i="1" s="1"/>
  <c r="F35" i="9"/>
  <c r="AZ104" i="1" s="1"/>
  <c r="J37" i="3"/>
  <c r="AV98" i="1" s="1"/>
  <c r="F35" i="8"/>
  <c r="AZ103" i="1" s="1"/>
  <c r="F40" i="7"/>
  <c r="BC102" i="1" s="1"/>
  <c r="F39" i="8"/>
  <c r="BD103" i="1" s="1"/>
  <c r="F38" i="13"/>
  <c r="BC109" i="1" s="1"/>
  <c r="BC108" s="1"/>
  <c r="AY108" s="1"/>
  <c r="P132" i="10" l="1"/>
  <c r="AU105" i="1" s="1"/>
  <c r="P128" i="4"/>
  <c r="AU99" i="1" s="1"/>
  <c r="T124" i="11"/>
  <c r="R128" i="4"/>
  <c r="BK132" i="10"/>
  <c r="J132" s="1"/>
  <c r="J32" s="1"/>
  <c r="AG105" i="1" s="1"/>
  <c r="P124" i="11"/>
  <c r="AU106" i="1" s="1"/>
  <c r="BK124" i="11"/>
  <c r="J124" s="1"/>
  <c r="J32" s="1"/>
  <c r="AG106" i="1" s="1"/>
  <c r="T127" i="7"/>
  <c r="P130" i="8"/>
  <c r="AU103" i="1" s="1"/>
  <c r="T131" i="6"/>
  <c r="P131"/>
  <c r="AU101" i="1" s="1"/>
  <c r="T150" i="2"/>
  <c r="BK139" i="5"/>
  <c r="J139"/>
  <c r="J100" s="1"/>
  <c r="R129" i="3"/>
  <c r="R132" i="10"/>
  <c r="P139" i="5"/>
  <c r="AU100" i="1" s="1"/>
  <c r="T122" i="9"/>
  <c r="R139" i="5"/>
  <c r="T128" i="4"/>
  <c r="R122" i="9"/>
  <c r="T130" i="8"/>
  <c r="T139" i="5"/>
  <c r="T132" i="10"/>
  <c r="R150" i="2"/>
  <c r="BK127" i="7"/>
  <c r="J127" s="1"/>
  <c r="J34" s="1"/>
  <c r="AG102" i="1" s="1"/>
  <c r="P150" i="2"/>
  <c r="AU97" i="1" s="1"/>
  <c r="R124" i="11"/>
  <c r="BK128" i="4"/>
  <c r="J128"/>
  <c r="J100" s="1"/>
  <c r="BK150" i="2"/>
  <c r="J150" s="1"/>
  <c r="J100" s="1"/>
  <c r="BK129" i="3"/>
  <c r="J129"/>
  <c r="J100" s="1"/>
  <c r="BK131" i="6"/>
  <c r="J131" s="1"/>
  <c r="J34" s="1"/>
  <c r="AG101" i="1" s="1"/>
  <c r="J140" i="5"/>
  <c r="J101" s="1"/>
  <c r="J128" i="7"/>
  <c r="J101" s="1"/>
  <c r="BK122" i="9"/>
  <c r="J122" s="1"/>
  <c r="J32" s="1"/>
  <c r="AG104" i="1" s="1"/>
  <c r="J125" i="11"/>
  <c r="J99" s="1"/>
  <c r="BK130" i="8"/>
  <c r="J130" s="1"/>
  <c r="J32" s="1"/>
  <c r="AG103" i="1" s="1"/>
  <c r="J133" i="10"/>
  <c r="J99" s="1"/>
  <c r="BK121" i="12"/>
  <c r="J121" s="1"/>
  <c r="J98" s="1"/>
  <c r="BK126" i="13"/>
  <c r="J126"/>
  <c r="J98" s="1"/>
  <c r="BD96" i="1"/>
  <c r="BD95" s="1"/>
  <c r="BD94" s="1"/>
  <c r="W33" s="1"/>
  <c r="BC96"/>
  <c r="BC95" s="1"/>
  <c r="AY95" s="1"/>
  <c r="F36" i="9"/>
  <c r="BA104" i="1"/>
  <c r="J36" i="12"/>
  <c r="AW107" i="1"/>
  <c r="AT107" s="1"/>
  <c r="F38" i="5"/>
  <c r="BA100" i="1" s="1"/>
  <c r="F36" i="8"/>
  <c r="BA103" i="1" s="1"/>
  <c r="F36" i="10"/>
  <c r="BA105" i="1" s="1"/>
  <c r="F38" i="2"/>
  <c r="BA97" i="1" s="1"/>
  <c r="J36" i="8"/>
  <c r="AW103" i="1" s="1"/>
  <c r="AT103" s="1"/>
  <c r="F38" i="6"/>
  <c r="BA101" i="1"/>
  <c r="F38" i="3"/>
  <c r="BA98" i="1"/>
  <c r="F38" i="7"/>
  <c r="BA102" i="1"/>
  <c r="F38" i="4"/>
  <c r="BA99" i="1"/>
  <c r="J36" i="9"/>
  <c r="AW104" i="1"/>
  <c r="AT104" s="1"/>
  <c r="BB96"/>
  <c r="AX96" s="1"/>
  <c r="J38" i="4"/>
  <c r="AW99" i="1" s="1"/>
  <c r="AT99" s="1"/>
  <c r="J36" i="10"/>
  <c r="AW105" i="1"/>
  <c r="AT105" s="1"/>
  <c r="F36" i="13"/>
  <c r="BA109" i="1"/>
  <c r="BA108" s="1"/>
  <c r="AW108" s="1"/>
  <c r="AT108" s="1"/>
  <c r="J38" i="7"/>
  <c r="AW102" i="1"/>
  <c r="AT102" s="1"/>
  <c r="J36" i="11"/>
  <c r="AW106" i="1" s="1"/>
  <c r="AT106" s="1"/>
  <c r="F36" i="11"/>
  <c r="BA106" i="1"/>
  <c r="J38" i="2"/>
  <c r="AW97" i="1" s="1"/>
  <c r="AT97" s="1"/>
  <c r="AZ96"/>
  <c r="AV96" s="1"/>
  <c r="J38" i="3"/>
  <c r="AW98" i="1"/>
  <c r="AT98" s="1"/>
  <c r="J36" i="13"/>
  <c r="AW109" i="1" s="1"/>
  <c r="AT109" s="1"/>
  <c r="J38" i="5"/>
  <c r="AW100" i="1"/>
  <c r="AT100" s="1"/>
  <c r="F36" i="12"/>
  <c r="BA107" i="1"/>
  <c r="J38" i="6"/>
  <c r="AW101" i="1" s="1"/>
  <c r="AT101" s="1"/>
  <c r="AN104" l="1"/>
  <c r="J41" i="8"/>
  <c r="J41" i="10"/>
  <c r="J41" i="9"/>
  <c r="J43" i="6"/>
  <c r="J43" i="7"/>
  <c r="J41" i="11"/>
  <c r="J100" i="7"/>
  <c r="J100" i="6"/>
  <c r="J98" i="10"/>
  <c r="J98" i="9"/>
  <c r="J98" i="11"/>
  <c r="J98" i="8"/>
  <c r="AN105" i="1"/>
  <c r="AN106"/>
  <c r="AN102"/>
  <c r="AN103"/>
  <c r="AN101"/>
  <c r="BA96"/>
  <c r="AW96" s="1"/>
  <c r="AT96" s="1"/>
  <c r="AU96"/>
  <c r="AU95" s="1"/>
  <c r="AU94" s="1"/>
  <c r="J34" i="3"/>
  <c r="AG98" i="1"/>
  <c r="AN98" s="1"/>
  <c r="AZ95"/>
  <c r="AZ94" s="1"/>
  <c r="W29" s="1"/>
  <c r="J32" i="12"/>
  <c r="AG107" i="1" s="1"/>
  <c r="AN107" s="1"/>
  <c r="BC94"/>
  <c r="W32" s="1"/>
  <c r="BB95"/>
  <c r="AX95"/>
  <c r="J34" i="5"/>
  <c r="AG100" i="1" s="1"/>
  <c r="AN100" s="1"/>
  <c r="AY96"/>
  <c r="J32" i="13"/>
  <c r="AG109" i="1" s="1"/>
  <c r="AG108" s="1"/>
  <c r="AN108" s="1"/>
  <c r="J34" i="2"/>
  <c r="AG97" i="1" s="1"/>
  <c r="AN97" s="1"/>
  <c r="J34" i="4"/>
  <c r="AG99" i="1"/>
  <c r="AN99" s="1"/>
  <c r="J43" i="3" l="1"/>
  <c r="AN109" i="1"/>
  <c r="J43" i="2"/>
  <c r="J43" i="4"/>
  <c r="J43" i="5"/>
  <c r="J41" i="12"/>
  <c r="J41" i="13"/>
  <c r="AV94" i="1"/>
  <c r="AK29"/>
  <c r="AY94"/>
  <c r="BA95"/>
  <c r="BA94" s="1"/>
  <c r="AW94" s="1"/>
  <c r="AK30" s="1"/>
  <c r="AV95"/>
  <c r="BB94"/>
  <c r="W31" s="1"/>
  <c r="AG96"/>
  <c r="AN96" s="1"/>
  <c r="AT94" l="1"/>
  <c r="AX94"/>
  <c r="AG95"/>
  <c r="AG94" s="1"/>
  <c r="AK26" s="1"/>
  <c r="AK35" s="1"/>
  <c r="W30"/>
  <c r="AW95"/>
  <c r="AT95" s="1"/>
  <c r="AN95" l="1"/>
  <c r="AN94"/>
</calcChain>
</file>

<file path=xl/sharedStrings.xml><?xml version="1.0" encoding="utf-8"?>
<sst xmlns="http://schemas.openxmlformats.org/spreadsheetml/2006/main" count="22022" uniqueCount="2539">
  <si>
    <t>Export Komplet</t>
  </si>
  <si>
    <t/>
  </si>
  <si>
    <t>2.0</t>
  </si>
  <si>
    <t>ZAMOK</t>
  </si>
  <si>
    <t>False</t>
  </si>
  <si>
    <t>{ef730a07-c9ac-4ae3-998c-11552a2cb0ef}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</si>
  <si>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</si>
  <si>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</si>
  <si>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</si>
  <si>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</si>
  <si>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</si>
  <si>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</si>
  <si>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0,0001</t>
  </si>
  <si>
    <t>Kód:</t>
  </si>
  <si>
    <t>2020_05_11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</si>
  <si>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</si>
  <si>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</si>
  <si>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NOVOSTAVBA SOCIÁLNÍCH BYTŮ NA PARC. Č. 789/2</t>
  </si>
  <si>
    <t>KSO:</t>
  </si>
  <si>
    <t>CC-CZ:</t>
  </si>
  <si>
    <t>Místo:</t>
  </si>
  <si>
    <t>Protivanov, ul.Na Balkáně</t>
  </si>
  <si>
    <t>Datum:</t>
  </si>
  <si>
    <t>11. 12. 2019</t>
  </si>
  <si>
    <t>Zadavatel:</t>
  </si>
  <si>
    <t>IČ:</t>
  </si>
  <si>
    <t>00288675</t>
  </si>
  <si>
    <t>Městys Protivanov, Náměstí 32, 798 48 Protivanov</t>
  </si>
  <si>
    <t>DIČ:</t>
  </si>
  <si>
    <t>CZ00288675</t>
  </si>
  <si>
    <t>Uchazeč:</t>
  </si>
  <si>
    <t>Vyplň údaj</t>
  </si>
  <si>
    <t>Projektant:</t>
  </si>
  <si>
    <t>PROMED Brno, spol. s r.o</t>
  </si>
  <si>
    <t>True</t>
  </si>
  <si>
    <t>Zpracovatel:</t>
  </si>
  <si>
    <t xml:space="preserve"> </t>
  </si>
  <si>
    <t>Poznámka:</t>
  </si>
  <si>
    <t>OBJEKT SO 05 PŘÍPOJKA NN NENÍ SOUČÁSTÍ NACENĚNÍ, BUDE REALIZOVÁNO SAMOSTATNĚ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</si>
  <si>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</si>
  <si>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</si>
  <si>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</si>
  <si>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</si>
  <si>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</si>
  <si>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</si>
  <si>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</si>
  <si>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</si>
  <si>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</si>
  <si>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</si>
  <si>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</si>
  <si>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</si>
  <si>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</si>
  <si>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</si>
  <si>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</si>
  <si>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</si>
  <si>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</si>
  <si>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</si>
  <si>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</si>
  <si>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</si>
  <si>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</si>
  <si>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</si>
  <si>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</si>
  <si>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</si>
  <si>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</si>
  <si>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</si>
  <si>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</si>
  <si>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</si>
  <si>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</si>
  <si>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</si>
  <si>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</si>
  <si>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</si>
  <si>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</si>
  <si>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</si>
  <si>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</si>
  <si>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</si>
  <si>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</si>
  <si>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</si>
  <si>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</si>
  <si>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</si>
  <si>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</si>
  <si>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</si>
  <si>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</si>
  <si>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</si>
  <si>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UZN</t>
  </si>
  <si>
    <t>UZNATELNÉ NÁKLADY</t>
  </si>
  <si>
    <t>STA</t>
  </si>
  <si>
    <t>1</t>
  </si>
  <si>
    <t>{b3b7c780-f89c-4b50-81b4-b0d877468562}</t>
  </si>
  <si>
    <t>SO 01</t>
  </si>
  <si>
    <t>NOVOSTAVBA SOCIÁLNÍCH BYTŮ</t>
  </si>
  <si>
    <t>Soupis</t>
  </si>
  <si>
    <t>2</t>
  </si>
  <si>
    <t>{51977d09-832f-4786-996d-1eb1b48fd640}</t>
  </si>
  <si>
    <t>/</t>
  </si>
  <si>
    <t>D.1.1</t>
  </si>
  <si>
    <t>Architektonické a stavebně technické řešení</t>
  </si>
  <si>
    <t>3</t>
  </si>
  <si>
    <t>{6bc6a8e0-9751-41e0-8b63-aeaad6d0c9ea}</t>
  </si>
  <si>
    <t>D.1.4.1-1</t>
  </si>
  <si>
    <t>Zdravotně technické instalace - vnitřní ZTI</t>
  </si>
  <si>
    <t>{2279a868-674b-4512-8b63-9411a9720b69}</t>
  </si>
  <si>
    <t>D.1.4.1-2</t>
  </si>
  <si>
    <t>Zdravotně technické instalace - ležatá kanalizace</t>
  </si>
  <si>
    <t>{cc38d7f3-a6c7-4746-b6fa-1f1d12e6d2ce}</t>
  </si>
  <si>
    <t>D.1.4.2</t>
  </si>
  <si>
    <t>Silnoproudá elektrotechnika a hromosvod</t>
  </si>
  <si>
    <t>{ec508bb4-a617-424e-964b-1fc6fd5b18e2}</t>
  </si>
  <si>
    <t>D.1.4.3</t>
  </si>
  <si>
    <t>Zařízení pro vytápění staveb</t>
  </si>
  <si>
    <t>{cacc2450-f702-46c7-9976-8fb1ad0cf7bc}</t>
  </si>
  <si>
    <t>D.1.4.4</t>
  </si>
  <si>
    <t>Vzduchotechnika</t>
  </si>
  <si>
    <t>{55de6866-68d8-4c2c-954f-8fca262b4c2f}</t>
  </si>
  <si>
    <t>SO 02, 03, 07</t>
  </si>
  <si>
    <t>PŘÍPOJKA SPLAŠKOVÉ KANALIZACE, PŘÍPOJKA VODOVODU, PRŮLEH SE VSAKOVÁNÍM</t>
  </si>
  <si>
    <t>{cd8a4cce-7249-4fed-a54d-309550e5dfc8}</t>
  </si>
  <si>
    <t>SO 04</t>
  </si>
  <si>
    <t>PŘÍPOJKA STL PLYNOVODU</t>
  </si>
  <si>
    <t>{0cb118f8-4f8c-436c-bbc7-da6bf456a0ff}</t>
  </si>
  <si>
    <t>SO 06</t>
  </si>
  <si>
    <t>PŘÍJEZDOVÁ KOMUNIKACE A CHODNÍK</t>
  </si>
  <si>
    <t>{4e0b4158-1ab8-453a-a10c-50cfaed39a2c}</t>
  </si>
  <si>
    <t>SO 08</t>
  </si>
  <si>
    <t>AREÁLOVÉ ROZVODY A OSVĚTLENÍ</t>
  </si>
  <si>
    <t>{ed858b76-7254-4849-9694-b1c371593284}</t>
  </si>
  <si>
    <t>OST</t>
  </si>
  <si>
    <t>VEDLEJŠÍ A OSTATNÍ NÁKLADY</t>
  </si>
  <si>
    <t>{a92827f5-3ddf-4128-a576-00eb488a8305}</t>
  </si>
  <si>
    <t>NEU</t>
  </si>
  <si>
    <t>NEUZNATELNÉ NÁKLADY</t>
  </si>
  <si>
    <t>{fba32638-e121-4e69-8b1a-7c67cc423a6e}</t>
  </si>
  <si>
    <t>{d6f906d0-e4e9-4dd6-b18f-7f210b65350f}</t>
  </si>
  <si>
    <t>KRYCÍ LIST SOUPISU PRACÍ</t>
  </si>
  <si>
    <t>Objekt:</t>
  </si>
  <si>
    <t>UZN - UZNATELNÉ NÁKLADY</t>
  </si>
  <si>
    <t>Soupis:</t>
  </si>
  <si>
    <t>SO 01 - NOVOSTAVBA SOCIÁLNÍCH BYTŮ</t>
  </si>
  <si>
    <t>Úroveň 3:</t>
  </si>
  <si>
    <t>D.1.1 - Architektonické a stavebně technické řešení</t>
  </si>
  <si>
    <t>REKAPITULACE ČLENĚNÍ SOUPISU PRACÍ</t>
  </si>
  <si>
    <t>Kód dílu - Popis</t>
  </si>
  <si>
    <t>Cena celkem [CZK]</t>
  </si>
  <si>
    <t>Náklady ze soupisu prací</t>
  </si>
  <si>
    <t>-1</t>
  </si>
  <si>
    <t>1 - Zemní práce</t>
  </si>
  <si>
    <t>2 - Základy a zvláštní zakládání</t>
  </si>
  <si>
    <t>3 - Svislé a kompletní konstrukce</t>
  </si>
  <si>
    <t>4 - Vodorovné konstrukce</t>
  </si>
  <si>
    <t>5 - Komunikace</t>
  </si>
  <si>
    <t>61 - Úpravy povrchů vnitřní</t>
  </si>
  <si>
    <t>62 - Úpravy povrchů vnější</t>
  </si>
  <si>
    <t>63 - Podlahy a podlahové konstrukce</t>
  </si>
  <si>
    <t>94 - Lešení a stavební výtahy</t>
  </si>
  <si>
    <t>95 - Dokončovací konstrukce na pozemních stavbách</t>
  </si>
  <si>
    <t>99 - Staveništní přesun hmot</t>
  </si>
  <si>
    <t>999 - Skladby konstrukcí-neoceňovat</t>
  </si>
  <si>
    <t>711 - Izolace proti vodě</t>
  </si>
  <si>
    <t>712 - Povlakové krytiny</t>
  </si>
  <si>
    <t>713 - Izolace tepelné</t>
  </si>
  <si>
    <t>762 - Konstrukce tesařské</t>
  </si>
  <si>
    <t>764 - Konstrukce klempířské</t>
  </si>
  <si>
    <t>766 - Konstrukce truhlářské</t>
  </si>
  <si>
    <t>767 - Konstrukce zámečnické</t>
  </si>
  <si>
    <t>771 - Podlahy z dlaždic a obklady</t>
  </si>
  <si>
    <t>775 - Podlahy vlysové a parketové</t>
  </si>
  <si>
    <t>777 - Podlahy ze syntetických hmot</t>
  </si>
  <si>
    <t>781 - Obklady keramické</t>
  </si>
  <si>
    <t>783 - Nátěry</t>
  </si>
  <si>
    <t>784 - Malby</t>
  </si>
  <si>
    <t>M33 - Montáže dopravních zařízení a vah-výtahy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</si>
  <si>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</si>
  <si>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</si>
  <si>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</si>
  <si>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</si>
  <si>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</si>
  <si>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</si>
  <si>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</si>
  <si>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</si>
  <si>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</si>
  <si>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</si>
  <si>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</si>
  <si>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</si>
  <si>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</si>
  <si>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Zemní práce</t>
  </si>
  <si>
    <t>ROZPOCET</t>
  </si>
  <si>
    <t>K</t>
  </si>
  <si>
    <t>121101101R00</t>
  </si>
  <si>
    <t>Sejmutí ornice s přemístěním do 50 m</t>
  </si>
  <si>
    <t>m3</t>
  </si>
  <si>
    <t>RTS 19/ II</t>
  </si>
  <si>
    <t>4</t>
  </si>
  <si>
    <t>VV</t>
  </si>
  <si>
    <t>0,15*(12*18,5+17*12+6,5*3,5)</t>
  </si>
  <si>
    <t>Součet</t>
  </si>
  <si>
    <t>131201112R00</t>
  </si>
  <si>
    <t>Hloubení nezapaž. jam hor.3 do 1000 m3, STROJNĚ</t>
  </si>
  <si>
    <t>0,84*(12*18,5+17*12+4,5*4+4,5*2+6,5*1,5+3,9*2,5)</t>
  </si>
  <si>
    <t>131201119R00</t>
  </si>
  <si>
    <t>Příplatek za lepivost - hloubení nezap.jam v hor.3</t>
  </si>
  <si>
    <t>6</t>
  </si>
  <si>
    <t>162701105R00</t>
  </si>
  <si>
    <t>Vodorovné přemístění výkopku z hor.1-4 do 10000 m</t>
  </si>
  <si>
    <t>8</t>
  </si>
  <si>
    <t xml:space="preserve">zemina z jam : </t>
  </si>
  <si>
    <t>396,9</t>
  </si>
  <si>
    <t xml:space="preserve">zemina z pilot : </t>
  </si>
  <si>
    <t>3,14*0,4*0,4*4*16</t>
  </si>
  <si>
    <t>3,14*0,6*0,6*8*14</t>
  </si>
  <si>
    <t>5</t>
  </si>
  <si>
    <t>162701109R00</t>
  </si>
  <si>
    <t>Příplatek k vod. přemístění hor.1-4 za další 1 km</t>
  </si>
  <si>
    <t>10</t>
  </si>
  <si>
    <t>555,658*5</t>
  </si>
  <si>
    <t>167101102R00</t>
  </si>
  <si>
    <t>Nakládání výkopku z hor.1-4 v množství nad 100 m3</t>
  </si>
  <si>
    <t>12</t>
  </si>
  <si>
    <t>7</t>
  </si>
  <si>
    <t>171201101R00</t>
  </si>
  <si>
    <t>Uložení sypaniny do násypů nezhutněných</t>
  </si>
  <si>
    <t>14</t>
  </si>
  <si>
    <t>181301106R00</t>
  </si>
  <si>
    <t>Rozprostření ornice, rovina, tl. 30-40 cm,do 500m2</t>
  </si>
  <si>
    <t>m2</t>
  </si>
  <si>
    <t>16</t>
  </si>
  <si>
    <t>0,3*(12*18,5+17*12+6,5*3,5)</t>
  </si>
  <si>
    <t>9</t>
  </si>
  <si>
    <t>199000002R00</t>
  </si>
  <si>
    <t>Poplatek za skládku horniny 1- 4</t>
  </si>
  <si>
    <t>18</t>
  </si>
  <si>
    <t>174100050RAD</t>
  </si>
  <si>
    <t>Zásyp jam,rýh a šachet štěrkopískem dovoz štěrkopísku ze vzdálenosti 15 km</t>
  </si>
  <si>
    <t>20</t>
  </si>
  <si>
    <t>67,3125+396,9</t>
  </si>
  <si>
    <t xml:space="preserve">odpočet základů : </t>
  </si>
  <si>
    <t>-67,24</t>
  </si>
  <si>
    <t>Základy a zvláštní zakládání</t>
  </si>
  <si>
    <t>11</t>
  </si>
  <si>
    <t>224311412R00</t>
  </si>
  <si>
    <t>Výplň pilot z C 25/30 XC2</t>
  </si>
  <si>
    <t>22</t>
  </si>
  <si>
    <t>3,14*0,6*0,6*112</t>
  </si>
  <si>
    <t>3,14*0,4*0,4*44</t>
  </si>
  <si>
    <t>3,14*0,4*0,4*24</t>
  </si>
  <si>
    <t>3,14*0,4*0,4*16</t>
  </si>
  <si>
    <t>224361113R00</t>
  </si>
  <si>
    <t>Výztuž pilot beton. do země, ocel B500B</t>
  </si>
  <si>
    <t>t</t>
  </si>
  <si>
    <t>24</t>
  </si>
  <si>
    <t>2,8119</t>
  </si>
  <si>
    <t>13</t>
  </si>
  <si>
    <t>224383122R00</t>
  </si>
  <si>
    <t>Zřízení pilot,vytaž.pažnic, z ŽB do 20 m, D 1200mm</t>
  </si>
  <si>
    <t>m</t>
  </si>
  <si>
    <t>26</t>
  </si>
  <si>
    <t>8*14</t>
  </si>
  <si>
    <t>264321511R00</t>
  </si>
  <si>
    <t>Vrty zapažené do 850 mm hl.do 5 m hor.3</t>
  </si>
  <si>
    <t>28</t>
  </si>
  <si>
    <t>264321512R00</t>
  </si>
  <si>
    <t>Vrty zapažené do 850 mm hl.do 10 m hor.3</t>
  </si>
  <si>
    <t>30</t>
  </si>
  <si>
    <t>24+16</t>
  </si>
  <si>
    <t>264322212R00</t>
  </si>
  <si>
    <t>Vrty zapažené do 1250 mm hl.do 10 m hor.3</t>
  </si>
  <si>
    <t>32</t>
  </si>
  <si>
    <t>17</t>
  </si>
  <si>
    <t>273361921RT8</t>
  </si>
  <si>
    <t>Výztuž základových desek ze svařovaných sítí průměr drátu  8,0, oka 100/100 mm</t>
  </si>
  <si>
    <t>34</t>
  </si>
  <si>
    <t xml:space="preserve">základová jímka výtahu : </t>
  </si>
  <si>
    <t>0,298</t>
  </si>
  <si>
    <t>274321321R00</t>
  </si>
  <si>
    <t>Železobeton základových pasů C 20/25</t>
  </si>
  <si>
    <t>36</t>
  </si>
  <si>
    <t xml:space="preserve">pasy : </t>
  </si>
  <si>
    <t>0,84*0,5*165</t>
  </si>
  <si>
    <t>0,35*2,25*2,61</t>
  </si>
  <si>
    <t>0,35*1,15*2,61*2</t>
  </si>
  <si>
    <t>0,35*1,15*2,25*2</t>
  </si>
  <si>
    <t>19</t>
  </si>
  <si>
    <t>274351215R00</t>
  </si>
  <si>
    <t>Bednění stěn základových pasů - zřízení</t>
  </si>
  <si>
    <t>38</t>
  </si>
  <si>
    <t>165*0,84*2</t>
  </si>
  <si>
    <t xml:space="preserve">výtahová jímka : </t>
  </si>
  <si>
    <t>1,5*(2,61*2+2,225*2)</t>
  </si>
  <si>
    <t>1,15*(1,91*2+1,525*2)</t>
  </si>
  <si>
    <t>274351216R00</t>
  </si>
  <si>
    <t>Bednění stěn základových pasů - odstranění</t>
  </si>
  <si>
    <t>40</t>
  </si>
  <si>
    <t>274361721R00</t>
  </si>
  <si>
    <t>Výztuž základových pasů z oceli BSt 500 S</t>
  </si>
  <si>
    <t>42</t>
  </si>
  <si>
    <t>5,5618</t>
  </si>
  <si>
    <t>0,484</t>
  </si>
  <si>
    <t>224383111R01</t>
  </si>
  <si>
    <t>Zřízení pilot,vytaž.pažnic, z ŽB do 10 m, D 800 mm</t>
  </si>
  <si>
    <t>Vlastní</t>
  </si>
  <si>
    <t>44</t>
  </si>
  <si>
    <t>44+24+16</t>
  </si>
  <si>
    <t>Svislé a kompletní konstrukce</t>
  </si>
  <si>
    <t>23</t>
  </si>
  <si>
    <t>311238142R00</t>
  </si>
  <si>
    <t>Zdivo voštonové 17,5 Profi P10, tl. 175 mm</t>
  </si>
  <si>
    <t>46</t>
  </si>
  <si>
    <t xml:space="preserve">2np : </t>
  </si>
  <si>
    <t>2,8*0,9*4</t>
  </si>
  <si>
    <t xml:space="preserve">3np : </t>
  </si>
  <si>
    <t>311238154R00</t>
  </si>
  <si>
    <t>Zdivo voštinové 30 Profi P15, tl. 300 mm</t>
  </si>
  <si>
    <t>48</t>
  </si>
  <si>
    <t xml:space="preserve">1np : </t>
  </si>
  <si>
    <t>2,8*(8,27*2+3,15*2+6,655*2+3,15*2+9,7*2+3,2*2)</t>
  </si>
  <si>
    <t>-0,7*2*8</t>
  </si>
  <si>
    <t>2,75*(9,6+12,9+15,8+9+16,2+6,5+9,2+15,8)</t>
  </si>
  <si>
    <t>-2,5*1,5*10</t>
  </si>
  <si>
    <t>-1*0,75*4</t>
  </si>
  <si>
    <t>-0,5*0,75*4</t>
  </si>
  <si>
    <t>-1,05*2,4*4</t>
  </si>
  <si>
    <t>-0,89*1,5*5</t>
  </si>
  <si>
    <t>-1,68*1,5</t>
  </si>
  <si>
    <t>25</t>
  </si>
  <si>
    <t>311238323R00</t>
  </si>
  <si>
    <t>Zdivo voštinové 25 AKU Z Profi P15, tl. 250 mm</t>
  </si>
  <si>
    <t>50</t>
  </si>
  <si>
    <t>2,75*(9*4)</t>
  </si>
  <si>
    <t>-0,8*1,97*8</t>
  </si>
  <si>
    <t>311238325R00</t>
  </si>
  <si>
    <t>Zdivo voštinové 30 AKU Z Profi P15, tl. 300 mm</t>
  </si>
  <si>
    <t>52</t>
  </si>
  <si>
    <t>2,75*(9*2+2,65)</t>
  </si>
  <si>
    <t>27</t>
  </si>
  <si>
    <t>317168111R00</t>
  </si>
  <si>
    <t>Překlad KERAM. plochý 115x71x1000 mm</t>
  </si>
  <si>
    <t>kus</t>
  </si>
  <si>
    <t>54</t>
  </si>
  <si>
    <t>317168112R00</t>
  </si>
  <si>
    <t>Překlad KERAM. plochý 115x71x1250 mm</t>
  </si>
  <si>
    <t>56</t>
  </si>
  <si>
    <t>1*16</t>
  </si>
  <si>
    <t>29</t>
  </si>
  <si>
    <t>317168130R00</t>
  </si>
  <si>
    <t>Překlad KERAM. 7 vysoký 70x238x1000 mm</t>
  </si>
  <si>
    <t>58</t>
  </si>
  <si>
    <t>317168131R00</t>
  </si>
  <si>
    <t>Překlad KERAM. 7 vysoký 70x238x1250 mm</t>
  </si>
  <si>
    <t>60</t>
  </si>
  <si>
    <t>31</t>
  </si>
  <si>
    <t>317168135R00</t>
  </si>
  <si>
    <t>Překlad KERAM 7 vysoký 70x238x2250 mm</t>
  </si>
  <si>
    <t>62</t>
  </si>
  <si>
    <t>317168138R00</t>
  </si>
  <si>
    <t>Překlad KERAMM 7 vysoký 70x238x3000 mm</t>
  </si>
  <si>
    <t>64</t>
  </si>
  <si>
    <t>33</t>
  </si>
  <si>
    <t>317998111R00</t>
  </si>
  <si>
    <t>Izolace mezi překlady polystyren tl. 50 mm</t>
  </si>
  <si>
    <t>66</t>
  </si>
  <si>
    <t>2,8*10</t>
  </si>
  <si>
    <t>1,3*4</t>
  </si>
  <si>
    <t>0,8*4</t>
  </si>
  <si>
    <t>1,2*5</t>
  </si>
  <si>
    <t>317941121RT2</t>
  </si>
  <si>
    <t>Osazení ocelových válcovaných nosníků do č.12 včetně dodávky profilu L50/50/5</t>
  </si>
  <si>
    <t>68</t>
  </si>
  <si>
    <t>0,00377*0,8*8</t>
  </si>
  <si>
    <t>0,00377*0,6*8</t>
  </si>
  <si>
    <t>35</t>
  </si>
  <si>
    <t>330321311R00</t>
  </si>
  <si>
    <t>Beton sloupů a pilířů železový C 20/25</t>
  </si>
  <si>
    <t>70</t>
  </si>
  <si>
    <t>3,14*0,15*0,15*2,85*3</t>
  </si>
  <si>
    <t>3,14*0,15*0,15*2,52*6</t>
  </si>
  <si>
    <t>332351131RU4</t>
  </si>
  <si>
    <t>Bednění sloupů oblých - jednorázové hladké, průměr 300 mm</t>
  </si>
  <si>
    <t>72</t>
  </si>
  <si>
    <t>2,85*3</t>
  </si>
  <si>
    <t>2,52*6</t>
  </si>
  <si>
    <t>37</t>
  </si>
  <si>
    <t>332361721R00</t>
  </si>
  <si>
    <t>Výztuž sloupů oblých z oceli BSt 500 S</t>
  </si>
  <si>
    <t>74</t>
  </si>
  <si>
    <t>0,744</t>
  </si>
  <si>
    <t>342248112R00</t>
  </si>
  <si>
    <t>Příčky voštinové 11,5 P+D na MVC 5, tl. 115 mm</t>
  </si>
  <si>
    <t>76</t>
  </si>
  <si>
    <t>2,8*(3,15*5+0,98*2+0,35+1,015*4+0,35*4+1,13*2)</t>
  </si>
  <si>
    <t>2,75*(3*4+0,4*4+0,6*4)</t>
  </si>
  <si>
    <t>2,75*(2,9+2,8+0,9)*4</t>
  </si>
  <si>
    <t>-0,7*1,97*12</t>
  </si>
  <si>
    <t>39</t>
  </si>
  <si>
    <t>342248114R00</t>
  </si>
  <si>
    <t>Příčky voštinové 14 P+D na MVC 5, tl. 140 mm</t>
  </si>
  <si>
    <t>78</t>
  </si>
  <si>
    <t>2,8*(4,43+2,2)*4</t>
  </si>
  <si>
    <t>342248120R00</t>
  </si>
  <si>
    <t>Příčky voštinové 11,5 AKU na MVC 5, tl. 115 mm</t>
  </si>
  <si>
    <t>80</t>
  </si>
  <si>
    <t>2,75*(3*4)</t>
  </si>
  <si>
    <t>41</t>
  </si>
  <si>
    <t>342255020R00</t>
  </si>
  <si>
    <t>Příčky z desek pórobetonových tl. 5 cm</t>
  </si>
  <si>
    <t>82</t>
  </si>
  <si>
    <t xml:space="preserve">instalační přizdívky : </t>
  </si>
  <si>
    <t>2,75*(1,2+2,805+0,6)*4</t>
  </si>
  <si>
    <t>-0,8*2,1*4</t>
  </si>
  <si>
    <t xml:space="preserve">obezdívka pro odkouření v koupelnách ve 3 np : </t>
  </si>
  <si>
    <t>2,75*(0,2+0,2)*4</t>
  </si>
  <si>
    <t>342255024RT1</t>
  </si>
  <si>
    <t>Příčky z desek pórobetonových tl. 10 cm</t>
  </si>
  <si>
    <t>84</t>
  </si>
  <si>
    <t xml:space="preserve">1np za plynoměry : </t>
  </si>
  <si>
    <t>0,5*1*4</t>
  </si>
  <si>
    <t>43</t>
  </si>
  <si>
    <t>342948111R00</t>
  </si>
  <si>
    <t>Ukotvení příček k cihel.konstr. kotvami na hmožd.</t>
  </si>
  <si>
    <t>86</t>
  </si>
  <si>
    <t>2,8*14</t>
  </si>
  <si>
    <t>2,75*40</t>
  </si>
  <si>
    <t>2,75*48</t>
  </si>
  <si>
    <t>346244351RT3</t>
  </si>
  <si>
    <t>Obezdívka koupelnových van tl. 6,5 cm z tvárnic Ytong</t>
  </si>
  <si>
    <t>RTS 17/ I</t>
  </si>
  <si>
    <t>88</t>
  </si>
  <si>
    <t>0,6*(1,8+0,7)*4</t>
  </si>
  <si>
    <t>45</t>
  </si>
  <si>
    <t>342267112R00</t>
  </si>
  <si>
    <t>Obklad trámů sádrokartonem třístranný do 0,5/0,5 m</t>
  </si>
  <si>
    <t>90</t>
  </si>
  <si>
    <t>Vodorovné konstrukce</t>
  </si>
  <si>
    <t>411321515R00</t>
  </si>
  <si>
    <t>Stropy deskové ze železobetonu C 30/37</t>
  </si>
  <si>
    <t>92</t>
  </si>
  <si>
    <t>0,24*(9,6*16,24)*2</t>
  </si>
  <si>
    <t>-0,24*0,3*3,45</t>
  </si>
  <si>
    <t>0,18*(4,525*2,07+2,3*4,48+2,29*1,53+1,63*5,47)</t>
  </si>
  <si>
    <t>80,3618</t>
  </si>
  <si>
    <t>0,20*(9,6*16,24)*2</t>
  </si>
  <si>
    <t>0,15*(4,525*2,07+5,47*1,63)</t>
  </si>
  <si>
    <t>47</t>
  </si>
  <si>
    <t>411351205R00</t>
  </si>
  <si>
    <t>Bednění stropů deskových, podepřen, do 3,5m, 12kPa</t>
  </si>
  <si>
    <t>94</t>
  </si>
  <si>
    <t>(9,6*16,24)*2</t>
  </si>
  <si>
    <t>-0,3*(8,27*2+3,15*4+6,335*2+3,205*2+9,6*2)</t>
  </si>
  <si>
    <t>(4,525*2,07+2,3*4,48+2,29*1,53+1,63*5,47)</t>
  </si>
  <si>
    <t>9*(3*4+4,43*4)</t>
  </si>
  <si>
    <t>(4,525*2,07+5,47*1,63)</t>
  </si>
  <si>
    <t>411351206R00</t>
  </si>
  <si>
    <t>Odstranění bednění stropů deskových do 3,5m, 12kPa</t>
  </si>
  <si>
    <t>96</t>
  </si>
  <si>
    <t>49</t>
  </si>
  <si>
    <t>411351801R00</t>
  </si>
  <si>
    <t>Bednění čel stropních desek, zřízení</t>
  </si>
  <si>
    <t>98</t>
  </si>
  <si>
    <t>16,24*4-3,8</t>
  </si>
  <si>
    <t>9,6*4-3,8</t>
  </si>
  <si>
    <t>2,07+2,4+3,42+2,05+4,52+1,725+2,29+1,63</t>
  </si>
  <si>
    <t>115,865</t>
  </si>
  <si>
    <t>2,07*2+4,525+1,63*2+5,47</t>
  </si>
  <si>
    <t>411351802R00</t>
  </si>
  <si>
    <t>Bednění čel stropních desek, odstranění</t>
  </si>
  <si>
    <t>100</t>
  </si>
  <si>
    <t>51</t>
  </si>
  <si>
    <t>411351901R00</t>
  </si>
  <si>
    <t>Bednění prostupu plochy do 0,06 m2</t>
  </si>
  <si>
    <t>102</t>
  </si>
  <si>
    <t>411351903R00</t>
  </si>
  <si>
    <t>Bednění prostupu plochy do 0,48 m2</t>
  </si>
  <si>
    <t>104</t>
  </si>
  <si>
    <t>8*2</t>
  </si>
  <si>
    <t>53</t>
  </si>
  <si>
    <t>411361721R00</t>
  </si>
  <si>
    <t>Výztuž stropů z oceli Bst 500 S</t>
  </si>
  <si>
    <t>106</t>
  </si>
  <si>
    <t xml:space="preserve">1np-3 np : </t>
  </si>
  <si>
    <t>5+0,46+0,536</t>
  </si>
  <si>
    <t>411361921RT8</t>
  </si>
  <si>
    <t>Výztuž stropů svařovanou sítí  průměr drátu  8,0, oka 100/100 mm KY85</t>
  </si>
  <si>
    <t>108</t>
  </si>
  <si>
    <t>0,185+2,898</t>
  </si>
  <si>
    <t>2,475+1,906</t>
  </si>
  <si>
    <t>2,376+1,873</t>
  </si>
  <si>
    <t xml:space="preserve">atika : </t>
  </si>
  <si>
    <t>0,226</t>
  </si>
  <si>
    <t>55</t>
  </si>
  <si>
    <t>413351213R00</t>
  </si>
  <si>
    <t>Podpěrná konstr.nosníků do 4 m,do 10 kPa - zřízení</t>
  </si>
  <si>
    <t>110</t>
  </si>
  <si>
    <t xml:space="preserve">průvlak P4 : </t>
  </si>
  <si>
    <t>0,33*6,255</t>
  </si>
  <si>
    <t xml:space="preserve">průvlak P5 : </t>
  </si>
  <si>
    <t>0,33*16,24</t>
  </si>
  <si>
    <t xml:space="preserve">průvlak P6 : </t>
  </si>
  <si>
    <t>0,33*9,6</t>
  </si>
  <si>
    <t xml:space="preserve">průvlak P7 : </t>
  </si>
  <si>
    <t>0,33*5,7</t>
  </si>
  <si>
    <t xml:space="preserve">průvlak P8 : </t>
  </si>
  <si>
    <t>0,33*15,915</t>
  </si>
  <si>
    <t>413351214R00</t>
  </si>
  <si>
    <t>Podpěrná konstr.nosníků do 4 m,10 kPa - odstranění</t>
  </si>
  <si>
    <t>112</t>
  </si>
  <si>
    <t>57</t>
  </si>
  <si>
    <t>417321415R00</t>
  </si>
  <si>
    <t>Ztužující pásy a věnce z betonu železového C 30/37</t>
  </si>
  <si>
    <t>114</t>
  </si>
  <si>
    <t>0,71*0,2*(9,3*2+16,5*2+9,3+5,83)</t>
  </si>
  <si>
    <t xml:space="preserve">průvlak P1 : </t>
  </si>
  <si>
    <t>0,3*0,5*6,15*2</t>
  </si>
  <si>
    <t xml:space="preserve">průvlak P2 : </t>
  </si>
  <si>
    <t>0,3*0,5*16,24</t>
  </si>
  <si>
    <t xml:space="preserve">průvlak P3 : </t>
  </si>
  <si>
    <t>0,3*0,5*6,15</t>
  </si>
  <si>
    <t>0,3*0,33*6,255</t>
  </si>
  <si>
    <t>0,3*0,33*16,24</t>
  </si>
  <si>
    <t>0,3*0,33*9,6</t>
  </si>
  <si>
    <t>0,3*0,33*5,7</t>
  </si>
  <si>
    <t>0,3*0,33*15,915</t>
  </si>
  <si>
    <t xml:space="preserve">průvlak P9 : </t>
  </si>
  <si>
    <t>0,3*0,25*5,508</t>
  </si>
  <si>
    <t xml:space="preserve">průvlak P10 : </t>
  </si>
  <si>
    <t>0,3*0,25*7,1</t>
  </si>
  <si>
    <t>417351115R00</t>
  </si>
  <si>
    <t>Bednění ztužujících pásů a věnců - zřízení</t>
  </si>
  <si>
    <t>116</t>
  </si>
  <si>
    <t>2*0,71*(9,3*2+16,5*2+9,3+5,83)</t>
  </si>
  <si>
    <t>2*0,5*6,15*2</t>
  </si>
  <si>
    <t>2*0,5*16,24</t>
  </si>
  <si>
    <t>2*0,5*6,15</t>
  </si>
  <si>
    <t>2*0,33*6,255</t>
  </si>
  <si>
    <t>2*0,33*16,24</t>
  </si>
  <si>
    <t>2*0,33*9,6</t>
  </si>
  <si>
    <t>2*0,33*5,7</t>
  </si>
  <si>
    <t>2*0,33*15,915</t>
  </si>
  <si>
    <t>2*0,25*5,508</t>
  </si>
  <si>
    <t>2*0,25*7,1</t>
  </si>
  <si>
    <t>59</t>
  </si>
  <si>
    <t>417351116R00</t>
  </si>
  <si>
    <t>Bednění ztužujících pásů a věnců - odstranění</t>
  </si>
  <si>
    <t>118</t>
  </si>
  <si>
    <t>417361721R00</t>
  </si>
  <si>
    <t>Výztuž ztuž. pásů a věnců, ocel BSt 500 S</t>
  </si>
  <si>
    <t>120</t>
  </si>
  <si>
    <t xml:space="preserve">průvlaky : </t>
  </si>
  <si>
    <t>3,956</t>
  </si>
  <si>
    <t>61</t>
  </si>
  <si>
    <t>411364352R01</t>
  </si>
  <si>
    <t>Prvek Isokorb výška 200-250 mm</t>
  </si>
  <si>
    <t>122</t>
  </si>
  <si>
    <t>4,525*3</t>
  </si>
  <si>
    <t>5,47*3</t>
  </si>
  <si>
    <t>Komunikace</t>
  </si>
  <si>
    <t>591050020RAA</t>
  </si>
  <si>
    <t>Komunikace z dlažby zámkové, podklad štěrkopísek dlažba přírodní tloušťka 8 cm</t>
  </si>
  <si>
    <t>124</t>
  </si>
  <si>
    <t xml:space="preserve">venkovní sklad : </t>
  </si>
  <si>
    <t>96,3</t>
  </si>
  <si>
    <t>Úpravy povrchů vnitřní</t>
  </si>
  <si>
    <t>63</t>
  </si>
  <si>
    <t>611473112R00</t>
  </si>
  <si>
    <t>Omítka vnitř.stropů ze suché směsi,štuková,strojně</t>
  </si>
  <si>
    <t>126</t>
  </si>
  <si>
    <t>63,7*4</t>
  </si>
  <si>
    <t>612473181R00</t>
  </si>
  <si>
    <t>Omítka vnitř.zdiva ze suché směsi, hladká, strojně</t>
  </si>
  <si>
    <t>128</t>
  </si>
  <si>
    <t xml:space="preserve">pod obklad byt č 1 : </t>
  </si>
  <si>
    <t xml:space="preserve">1.2 : </t>
  </si>
  <si>
    <t>2*(0,9*2+1,6*2)</t>
  </si>
  <si>
    <t>-0,7*1,97</t>
  </si>
  <si>
    <t xml:space="preserve">1.3 : </t>
  </si>
  <si>
    <t>2*(2,805*2+2,8*2)</t>
  </si>
  <si>
    <t xml:space="preserve">1.4 : </t>
  </si>
  <si>
    <t>0,5*3,3</t>
  </si>
  <si>
    <t>Mezisoučet</t>
  </si>
  <si>
    <t>31,312*8</t>
  </si>
  <si>
    <t>65</t>
  </si>
  <si>
    <t>612473182R00</t>
  </si>
  <si>
    <t>Omítka vnitř.zdiva ze such.směsi, štuková, strojně</t>
  </si>
  <si>
    <t>130</t>
  </si>
  <si>
    <t>2,46*(2,48*2+3,15*2)-0,7*2</t>
  </si>
  <si>
    <t>2,46*(2,48*2+3,15*2+0,98*2)-0,7*2</t>
  </si>
  <si>
    <t>2,46*(2,968*2+3,15*2)-0,7*2</t>
  </si>
  <si>
    <t>2,46*(2,973*2+3,15*2+1,015*2)-0,7*2</t>
  </si>
  <si>
    <t>2,46*(2,9*2+3,2*2)-0,7*2</t>
  </si>
  <si>
    <t>2,46*(2,97*2+3,2*2)-0,7*2</t>
  </si>
  <si>
    <t xml:space="preserve">Byt č.1 : </t>
  </si>
  <si>
    <t xml:space="preserve">1.1 : </t>
  </si>
  <si>
    <t>2,65*(4,1*2+4,43*2)</t>
  </si>
  <si>
    <t>-0,7*1,97*2</t>
  </si>
  <si>
    <t>-0,8*1,97</t>
  </si>
  <si>
    <t>2,65*(0,9*2+1,6*2)</t>
  </si>
  <si>
    <t>2,65*(2,805*2+2,8*2)</t>
  </si>
  <si>
    <t>2,65*(4,74*2+4,43*2)</t>
  </si>
  <si>
    <t>-2,5*1,5</t>
  </si>
  <si>
    <t xml:space="preserve">1.5 : </t>
  </si>
  <si>
    <t>2,65*(4*2+3*2)</t>
  </si>
  <si>
    <t xml:space="preserve">1.6 : </t>
  </si>
  <si>
    <t>2,65*(3,47*2+3*2)</t>
  </si>
  <si>
    <t xml:space="preserve">1.7 : </t>
  </si>
  <si>
    <t>2,65*(1,3*2+3*2)</t>
  </si>
  <si>
    <t xml:space="preserve">Byt č 4+5+8 : </t>
  </si>
  <si>
    <t>208,2715*3</t>
  </si>
  <si>
    <t xml:space="preserve">Byt č.2 : </t>
  </si>
  <si>
    <t xml:space="preserve">2.1 : </t>
  </si>
  <si>
    <t xml:space="preserve">2.2 : </t>
  </si>
  <si>
    <t xml:space="preserve">2.3 : </t>
  </si>
  <si>
    <t xml:space="preserve">2.4 : </t>
  </si>
  <si>
    <t xml:space="preserve">2.5 : </t>
  </si>
  <si>
    <t xml:space="preserve">2.6 : </t>
  </si>
  <si>
    <t xml:space="preserve">2.7 : </t>
  </si>
  <si>
    <t xml:space="preserve">Byt č 6 : </t>
  </si>
  <si>
    <t>209,5015</t>
  </si>
  <si>
    <t xml:space="preserve">Byt č.3 : </t>
  </si>
  <si>
    <t xml:space="preserve">3.1 : </t>
  </si>
  <si>
    <t xml:space="preserve">3.2 : </t>
  </si>
  <si>
    <t xml:space="preserve">3.3 : </t>
  </si>
  <si>
    <t xml:space="preserve">3.4 : </t>
  </si>
  <si>
    <t xml:space="preserve">3.5 : </t>
  </si>
  <si>
    <t xml:space="preserve">3.6 : </t>
  </si>
  <si>
    <t xml:space="preserve">3.7 : </t>
  </si>
  <si>
    <t xml:space="preserve">Byt č 7 : </t>
  </si>
  <si>
    <t>212,0215</t>
  </si>
  <si>
    <t xml:space="preserve">odpočet omítky hladké : </t>
  </si>
  <si>
    <t>-281,808</t>
  </si>
  <si>
    <t>612473185R00</t>
  </si>
  <si>
    <t>Příplatek za zabudované omítníky v ploše stěn</t>
  </si>
  <si>
    <t>132</t>
  </si>
  <si>
    <t>Úpravy povrchů vnější</t>
  </si>
  <si>
    <t>67</t>
  </si>
  <si>
    <t>601019187R00</t>
  </si>
  <si>
    <t>Omítka podhledů organická tenkovrstvá probarvená zrno 1,4 mm</t>
  </si>
  <si>
    <t>134</t>
  </si>
  <si>
    <t xml:space="preserve">S3 : </t>
  </si>
  <si>
    <t>7,2+6,4</t>
  </si>
  <si>
    <t xml:space="preserve">S2 : </t>
  </si>
  <si>
    <t>4,3*1,8*4</t>
  </si>
  <si>
    <t>620991121R00</t>
  </si>
  <si>
    <t>Zakrývání výplní vnějších otvorů z lešení</t>
  </si>
  <si>
    <t>136</t>
  </si>
  <si>
    <t xml:space="preserve">pohled západní : </t>
  </si>
  <si>
    <t>0,89*1,5*6</t>
  </si>
  <si>
    <t>2,5*1,5*6</t>
  </si>
  <si>
    <t>0,7*2*3</t>
  </si>
  <si>
    <t xml:space="preserve">pohled jižní : </t>
  </si>
  <si>
    <t>1,68*1,5*2</t>
  </si>
  <si>
    <t>0,89*1,5*4</t>
  </si>
  <si>
    <t xml:space="preserve">pohled východní : </t>
  </si>
  <si>
    <t>2,5*1,5*4</t>
  </si>
  <si>
    <t>1*0,75*4</t>
  </si>
  <si>
    <t>0,5*0,75*4</t>
  </si>
  <si>
    <t>1,05*2,4*4</t>
  </si>
  <si>
    <t>0,7*2*5</t>
  </si>
  <si>
    <t xml:space="preserve">pohled severní : </t>
  </si>
  <si>
    <t>69</t>
  </si>
  <si>
    <t>621481211RT2</t>
  </si>
  <si>
    <t>Montáž výztužné sítě (perlinky) do stěrky-podhledy včetně výztužné sítě a stěrkového tmelu</t>
  </si>
  <si>
    <t>138</t>
  </si>
  <si>
    <t>622323041R00</t>
  </si>
  <si>
    <t>Penetrace podkladu</t>
  </si>
  <si>
    <t>140</t>
  </si>
  <si>
    <t>584,734+299,081+14,85+47,41</t>
  </si>
  <si>
    <t>71</t>
  </si>
  <si>
    <t>622311521RT1</t>
  </si>
  <si>
    <t>Zateplovací systém , sokl, XPS tl. 80 mm omítka organická tenkovrstvá probarvená zrno 1,4 mm</t>
  </si>
  <si>
    <t>142</t>
  </si>
  <si>
    <t>0,3*(1,015*2+0,78*3+0,9*2)</t>
  </si>
  <si>
    <t>622311831R00X</t>
  </si>
  <si>
    <t>Zatepl.syst. , fasáda, miner.desky PV 80 mm omítka silikonová tenkovrstvá probarvená zrno 1,4 mm</t>
  </si>
  <si>
    <t>144</t>
  </si>
  <si>
    <t>2,18*(1,015*2+0,78*3+0,9*2)</t>
  </si>
  <si>
    <t>73</t>
  </si>
  <si>
    <t>622311834R00X</t>
  </si>
  <si>
    <t>Zatepl.syst. , fasáda, miner.desky PV 140 mm omítka silikonová tenkovrstvá probarvená zrno 1,4 mm</t>
  </si>
  <si>
    <t>146</t>
  </si>
  <si>
    <t>7,15*22,7</t>
  </si>
  <si>
    <t>7,15*25,7</t>
  </si>
  <si>
    <t>10,9*0,3</t>
  </si>
  <si>
    <t>7,5*9,9+7,2*12,92</t>
  </si>
  <si>
    <t>7,2*9,9+7,5*15,92</t>
  </si>
  <si>
    <t xml:space="preserve">odpočet výplní otvorů : </t>
  </si>
  <si>
    <t>-0,89*1,5*6</t>
  </si>
  <si>
    <t>-2,5*1,5*6</t>
  </si>
  <si>
    <t>-1,68*1,5*2</t>
  </si>
  <si>
    <t>-0,89*1,5*4</t>
  </si>
  <si>
    <t>-2,5*1,5*4</t>
  </si>
  <si>
    <t>622311837R00X</t>
  </si>
  <si>
    <t>Zatepl.syst. , fasáda, miner.desky PV 200 mm omítka silikonová tenkovrstvá probarvená zrno 1,4 mm</t>
  </si>
  <si>
    <t>148</t>
  </si>
  <si>
    <t xml:space="preserve">F3 : </t>
  </si>
  <si>
    <t>7,8+7,8+7,2+8,8+9,3+9,3+9,5+9,3</t>
  </si>
  <si>
    <t>6*16,54+1,315*3,75</t>
  </si>
  <si>
    <t>1,8*10+10,9*9,9</t>
  </si>
  <si>
    <t>75</t>
  </si>
  <si>
    <t>622311563R00</t>
  </si>
  <si>
    <t>Zateplovací systém, parapet, XPS tl. 30 mm</t>
  </si>
  <si>
    <t>150</t>
  </si>
  <si>
    <t>0,2*(0,89)*6</t>
  </si>
  <si>
    <t>0,2*(2,5)*6</t>
  </si>
  <si>
    <t>0,2*(1,68)*2</t>
  </si>
  <si>
    <t>0,2*(0,89)*4</t>
  </si>
  <si>
    <t>0,2*(2,5)*4</t>
  </si>
  <si>
    <t>0,2*(1)*4</t>
  </si>
  <si>
    <t>0,2*(0,5)*4</t>
  </si>
  <si>
    <t>622311850R00X</t>
  </si>
  <si>
    <t>Povrchová úprava ostění KZS z miner.desky PV omítka silikonová tenkovrstvá probarvená zrno 1,4 mm</t>
  </si>
  <si>
    <t>152</t>
  </si>
  <si>
    <t>0,2*(0,89+1,5*2)*6</t>
  </si>
  <si>
    <t>0,2*(2,5+1,5*2)*6</t>
  </si>
  <si>
    <t>0,2*(1,68+1,5*2)*2</t>
  </si>
  <si>
    <t>0,2*(0,89+1,5*2)*4</t>
  </si>
  <si>
    <t>0,2*(2,5+1,5*2)*4</t>
  </si>
  <si>
    <t>0,2*(1*0,75*2)*4</t>
  </si>
  <si>
    <t>0,2*(0,5+0,75*2)*4</t>
  </si>
  <si>
    <t>0,2*(1,05+2,4*2)*4</t>
  </si>
  <si>
    <t>0,2*(1+0,75*2)*4</t>
  </si>
  <si>
    <t>77</t>
  </si>
  <si>
    <t>622391001R00</t>
  </si>
  <si>
    <t>Příplatek-mtž KZS podhledu,izolant,tenkovrst.om.</t>
  </si>
  <si>
    <t>154</t>
  </si>
  <si>
    <t>622311014R00</t>
  </si>
  <si>
    <t>Soklová lišta hliník KZS  tl. 140 mm</t>
  </si>
  <si>
    <t>156</t>
  </si>
  <si>
    <t>25,84+22,82+9,9*2+12,92+15,92</t>
  </si>
  <si>
    <t>79</t>
  </si>
  <si>
    <t>622473187RT2</t>
  </si>
  <si>
    <t>Příplatek za okenní lištu (APU) - montáž včetně dodávky lišty</t>
  </si>
  <si>
    <t>158</t>
  </si>
  <si>
    <t>(0,89+1,5*2)*6</t>
  </si>
  <si>
    <t>(2,5+1,5*2)*6</t>
  </si>
  <si>
    <t>(1,68+1,5*2)*2</t>
  </si>
  <si>
    <t>(0,89+1,5*2)*4</t>
  </si>
  <si>
    <t>(2,5+1,5*2)*4</t>
  </si>
  <si>
    <t>(1*0,75*2)*4</t>
  </si>
  <si>
    <t>(0,5+0,75*2)*4</t>
  </si>
  <si>
    <t>(1,05+2,4*2)*4</t>
  </si>
  <si>
    <t>(1+0,75*2)*4</t>
  </si>
  <si>
    <t>622476314RT1</t>
  </si>
  <si>
    <t>Omítka vnější organická , 3.vrst., slož.1-2, postřik, jádrová omítka, penetrace, organická.omítka</t>
  </si>
  <si>
    <t>160</t>
  </si>
  <si>
    <t>2,48*(8,27*2+3,75*2)</t>
  </si>
  <si>
    <t>-0,7*2*3</t>
  </si>
  <si>
    <t>2,48*(6,655*2+3,75*2)</t>
  </si>
  <si>
    <t>-0,7*2*2</t>
  </si>
  <si>
    <t>2,48*(9,7*2+3,805*2-0,7)</t>
  </si>
  <si>
    <t>81</t>
  </si>
  <si>
    <t>622904112R00</t>
  </si>
  <si>
    <t>Očištění fasád tlakovou vodou složitost 1 - 2</t>
  </si>
  <si>
    <t>162</t>
  </si>
  <si>
    <t>62-01</t>
  </si>
  <si>
    <t>D+M opláštění výtahové šachty desky cetris+povrch úprava,fólie profily, tepelná izolace,cementotřískové desky, viz skladba OP1</t>
  </si>
  <si>
    <t>164</t>
  </si>
  <si>
    <t>9,508*(1,92*2+2,28*2)</t>
  </si>
  <si>
    <t>0,1*(1,14+2,18*2)*3</t>
  </si>
  <si>
    <t>-1,14*2,18*3</t>
  </si>
  <si>
    <t>Podlahy a podlahové konstrukce</t>
  </si>
  <si>
    <t>83</t>
  </si>
  <si>
    <t>596291111R00</t>
  </si>
  <si>
    <t>Řezání zámkové dlažby tl. 60 mm</t>
  </si>
  <si>
    <t>166</t>
  </si>
  <si>
    <t>(1,7*4,2)*4</t>
  </si>
  <si>
    <t>631315611R00</t>
  </si>
  <si>
    <t>Mazanina betonová tl. 12 - 24 cm C 16/20</t>
  </si>
  <si>
    <t>168</t>
  </si>
  <si>
    <t>0,15*(3,75*8,27+6,655*3,75+3,805*9,9)</t>
  </si>
  <si>
    <t>85</t>
  </si>
  <si>
    <t>631416211R00</t>
  </si>
  <si>
    <t>Mazanina betonová  tloušťka 5 - 8 cm</t>
  </si>
  <si>
    <t>170</t>
  </si>
  <si>
    <t xml:space="preserve">ochrana HI v instal šachtě : </t>
  </si>
  <si>
    <t>0,05*(0,9*0,35)*4</t>
  </si>
  <si>
    <t>631416221R00</t>
  </si>
  <si>
    <t>Mazanina samonivelační, tloušťka 5 - 8 cm</t>
  </si>
  <si>
    <t>172</t>
  </si>
  <si>
    <t xml:space="preserve">D1 : </t>
  </si>
  <si>
    <t>0,04*(20,7+12+10,4+3,9)*8</t>
  </si>
  <si>
    <t xml:space="preserve">C1 : </t>
  </si>
  <si>
    <t>0,038*9,7*8</t>
  </si>
  <si>
    <t xml:space="preserve">C2 : </t>
  </si>
  <si>
    <t>0,036*(1,4+5,6)*8</t>
  </si>
  <si>
    <t>87</t>
  </si>
  <si>
    <t>631571003R00</t>
  </si>
  <si>
    <t>Násyp ze štěrkopísku 0 - 32,  zpevňující</t>
  </si>
  <si>
    <t>174</t>
  </si>
  <si>
    <t>0,15*(7,8*2+7,2+8,8+9,3*2+9,5+9,3)</t>
  </si>
  <si>
    <t>632441491R00</t>
  </si>
  <si>
    <t>Broušení anhydritových potěrů - odstranění šlemu</t>
  </si>
  <si>
    <t>176</t>
  </si>
  <si>
    <t>(20,7+12+10,4+3,9)*8</t>
  </si>
  <si>
    <t>9,7*8</t>
  </si>
  <si>
    <t>(1,4+5,6)*8</t>
  </si>
  <si>
    <t>89</t>
  </si>
  <si>
    <t>632922951RT2</t>
  </si>
  <si>
    <t>Kladení dlaždic 30x30 cm na stavitel. terče plast. výškově stavitelné podstavce 25-75 mm</t>
  </si>
  <si>
    <t>178</t>
  </si>
  <si>
    <t>(1,7*3,9+1,6*4+4,25*2+4,6*2)*2</t>
  </si>
  <si>
    <t>639571215R00</t>
  </si>
  <si>
    <t>Kačírek pro okapový chodník tl. 150 mm</t>
  </si>
  <si>
    <t>180</t>
  </si>
  <si>
    <t>0,6*(3,75*2+15+7+9,3)</t>
  </si>
  <si>
    <t>91</t>
  </si>
  <si>
    <t>639571311R00</t>
  </si>
  <si>
    <t>Okapový chodník - textilie proti prorůstání 45g/m2</t>
  </si>
  <si>
    <t>182</t>
  </si>
  <si>
    <t>0,6*(3,75*2+15+7+9,3)*1,1</t>
  </si>
  <si>
    <t>639561121R00</t>
  </si>
  <si>
    <t>Obrubník zahradní betonový výšky 250 mm, šedý</t>
  </si>
  <si>
    <t>184</t>
  </si>
  <si>
    <t>3,75+0,6+3,75+7+10,6+15+0,6</t>
  </si>
  <si>
    <t>93</t>
  </si>
  <si>
    <t>631320031RAA</t>
  </si>
  <si>
    <t>Mazanina vyztužená sítí, beton C 20/25, tl. 8,2 cm vyztužená sítí - drát 4,0 oka 150/150 mm</t>
  </si>
  <si>
    <t>186</t>
  </si>
  <si>
    <t>(3,75*8,27+6,655*3,75+3,805*9,9)</t>
  </si>
  <si>
    <t>592453320R</t>
  </si>
  <si>
    <t>Dlaždice betonová 30x30x4 cm hladká standard šedá</t>
  </si>
  <si>
    <t>188</t>
  </si>
  <si>
    <t>4,2*1,7*4*1,05</t>
  </si>
  <si>
    <t>Lešení a stavební výtahy</t>
  </si>
  <si>
    <t>95</t>
  </si>
  <si>
    <t>941941041R00</t>
  </si>
  <si>
    <t>Montáž lešení leh.řad.s podlahami,š.1,2 m, H 10 m</t>
  </si>
  <si>
    <t>190</t>
  </si>
  <si>
    <t>9,6*(22,7+1,2*2)</t>
  </si>
  <si>
    <t>9,6*(25,7+1,2*2)</t>
  </si>
  <si>
    <t>9,6*(9,9+12,92+1,2*2)</t>
  </si>
  <si>
    <t>9,6*(9,9+15,92+1,2*2)</t>
  </si>
  <si>
    <t>941941501R00</t>
  </si>
  <si>
    <t>Doprava 1 m2 lešení rámové (dovoz a odvoz)</t>
  </si>
  <si>
    <t>km</t>
  </si>
  <si>
    <t>RTS 18/ II</t>
  </si>
  <si>
    <t>192</t>
  </si>
  <si>
    <t>(1023,744+299,08125)*20</t>
  </si>
  <si>
    <t>97</t>
  </si>
  <si>
    <t>941941291R00</t>
  </si>
  <si>
    <t>Příplatek za každý měsíc použití lešení k pol.1041</t>
  </si>
  <si>
    <t>194</t>
  </si>
  <si>
    <t>1023,744*2</t>
  </si>
  <si>
    <t>941941841R00</t>
  </si>
  <si>
    <t>Demontáž lešení leh.řad.s podlahami,š.1,2 m,H 10 m</t>
  </si>
  <si>
    <t>196</t>
  </si>
  <si>
    <t>99</t>
  </si>
  <si>
    <t>941955001R00</t>
  </si>
  <si>
    <t>Lešení lehké pomocné, výška podlahy do 1,2 m</t>
  </si>
  <si>
    <t>198</t>
  </si>
  <si>
    <t xml:space="preserve">podhled podest vstupních : </t>
  </si>
  <si>
    <t>944944011R00</t>
  </si>
  <si>
    <t>Montáž ochranné sítě z umělých vláken</t>
  </si>
  <si>
    <t>200</t>
  </si>
  <si>
    <t>101</t>
  </si>
  <si>
    <t>944944031R00</t>
  </si>
  <si>
    <t>Příplatek za každý měsíc použití sítí k pol. 4011</t>
  </si>
  <si>
    <t>202</t>
  </si>
  <si>
    <t>944944081R00</t>
  </si>
  <si>
    <t>Demontáž ochranné sítě z umělých vláken</t>
  </si>
  <si>
    <t>204</t>
  </si>
  <si>
    <t>Dokončovací konstrukce na pozemních stavbách</t>
  </si>
  <si>
    <t>103</t>
  </si>
  <si>
    <t>952901111R00</t>
  </si>
  <si>
    <t>Vyčištění budov o výšce podlaží do 4 m</t>
  </si>
  <si>
    <t>206</t>
  </si>
  <si>
    <t>3,75*8,27+6,655*3,75+3,805*9,9</t>
  </si>
  <si>
    <t>9,9*16,54*2</t>
  </si>
  <si>
    <t>952902110R00</t>
  </si>
  <si>
    <t>Čištění zametáním v místnostech a chodbách</t>
  </si>
  <si>
    <t>208</t>
  </si>
  <si>
    <t>105</t>
  </si>
  <si>
    <t>95-001</t>
  </si>
  <si>
    <t>001 D+M přenosný hasící práškový přístroj 21A</t>
  </si>
  <si>
    <t>210</t>
  </si>
  <si>
    <t>95-002</t>
  </si>
  <si>
    <t>002 D+M autonomní bateriový hlásič požáru v bytech</t>
  </si>
  <si>
    <t>212</t>
  </si>
  <si>
    <t>Staveništní přesun hmot</t>
  </si>
  <si>
    <t>107</t>
  </si>
  <si>
    <t>998011002R00</t>
  </si>
  <si>
    <t>Přesun hmot pro budovy zděné výšky do 12 m</t>
  </si>
  <si>
    <t>214</t>
  </si>
  <si>
    <t>999</t>
  </si>
  <si>
    <t>Skladby konstrukcí-neoceňovat</t>
  </si>
  <si>
    <t>999-01</t>
  </si>
  <si>
    <t>-</t>
  </si>
  <si>
    <t>262144</t>
  </si>
  <si>
    <t>216</t>
  </si>
  <si>
    <t xml:space="preserve">S1 : </t>
  </si>
  <si>
    <t>9,45*15,64*2</t>
  </si>
  <si>
    <t>9,1+6,4</t>
  </si>
  <si>
    <t xml:space="preserve">S4 : </t>
  </si>
  <si>
    <t>4,7</t>
  </si>
  <si>
    <t>711</t>
  </si>
  <si>
    <t>Izolace proti vodě</t>
  </si>
  <si>
    <t>109</t>
  </si>
  <si>
    <t>711111001RZ1</t>
  </si>
  <si>
    <t>Izolace proti vlhkosti vodor. nátěr ALP za studena 1x nátěr - včetně dodávky penetračního laku ALP</t>
  </si>
  <si>
    <t>218</t>
  </si>
  <si>
    <t xml:space="preserve">svislé vytažení : </t>
  </si>
  <si>
    <t>0,15*(6,6+9,7+2,3+0,3+0,5)</t>
  </si>
  <si>
    <t>711141559RT1</t>
  </si>
  <si>
    <t>Izolace proti vlhk. vodorovná pásy přitavením 1 vrstva - materiál ve specifikaci</t>
  </si>
  <si>
    <t>220</t>
  </si>
  <si>
    <t>111</t>
  </si>
  <si>
    <t>711141559RT2</t>
  </si>
  <si>
    <t>Izolace proti vlhk. vodorovná pásy přitavením 2 vrstvy - materiál ve specifikaci</t>
  </si>
  <si>
    <t>222</t>
  </si>
  <si>
    <t>711212901R00</t>
  </si>
  <si>
    <t>Provedení penetrace podkladů pod hydroizol.stěrky</t>
  </si>
  <si>
    <t>224</t>
  </si>
  <si>
    <t>124+13,6</t>
  </si>
  <si>
    <t>113</t>
  </si>
  <si>
    <t>711212002R00</t>
  </si>
  <si>
    <t>Hydroizolační povlak - nátěr nebo stěrka</t>
  </si>
  <si>
    <t>226</t>
  </si>
  <si>
    <t>56*0,1</t>
  </si>
  <si>
    <t xml:space="preserve">za vanou : </t>
  </si>
  <si>
    <t>2*(2,2+1,7)*8</t>
  </si>
  <si>
    <t>711212129R00</t>
  </si>
  <si>
    <t>Stěrka hydroizol.cementová odolná olejům</t>
  </si>
  <si>
    <t>228</t>
  </si>
  <si>
    <t xml:space="preserve">B2 prohlubeň výtahu : </t>
  </si>
  <si>
    <t>2*2</t>
  </si>
  <si>
    <t>1,2*(2*4)</t>
  </si>
  <si>
    <t>115</t>
  </si>
  <si>
    <t>711212601R00</t>
  </si>
  <si>
    <t>Těsnicí pás do spoje podlaha - stěna</t>
  </si>
  <si>
    <t>230</t>
  </si>
  <si>
    <t xml:space="preserve">schodišťové podesty : </t>
  </si>
  <si>
    <t>4,2*4</t>
  </si>
  <si>
    <t>711212602R00</t>
  </si>
  <si>
    <t>Těsnicí roh vnější, vnitřní do spoje podlaha-stěna</t>
  </si>
  <si>
    <t>232</t>
  </si>
  <si>
    <t>117</t>
  </si>
  <si>
    <t>628522559R</t>
  </si>
  <si>
    <t>Pás modifikovaný asfalt  40 standard mine</t>
  </si>
  <si>
    <t>234</t>
  </si>
  <si>
    <t>(3,75*8,27+6,655*3,75+3,805*9,9)*2*1,15</t>
  </si>
  <si>
    <t>(1,7*3,9+1,6*4+4,25*2+4,6*2)*2*1,15</t>
  </si>
  <si>
    <t>0,15*(6,6+9,7+2,3+0,3+0,5)*2*1,15</t>
  </si>
  <si>
    <t>998711202R0X</t>
  </si>
  <si>
    <t>Přesun hmot pro izolace proti vodě, výšky do 12 m</t>
  </si>
  <si>
    <t>soubor</t>
  </si>
  <si>
    <t>236</t>
  </si>
  <si>
    <t>712</t>
  </si>
  <si>
    <t>Povlakové krytiny</t>
  </si>
  <si>
    <t>119</t>
  </si>
  <si>
    <t>712311101RZ1</t>
  </si>
  <si>
    <t>Povlaková krytina střech do 10°, za studena ALP 1 x nátěr - včetně dodávky ALP</t>
  </si>
  <si>
    <t>238</t>
  </si>
  <si>
    <t>16,54*9,9*2</t>
  </si>
  <si>
    <t>0,7*(9,45*3+6,4+15,64*2)</t>
  </si>
  <si>
    <t>712341559RT1</t>
  </si>
  <si>
    <t>Povlaková krytina střech do 10°, NAIP přitavením 1 vrstva - materiál ve specifikaci</t>
  </si>
  <si>
    <t>240</t>
  </si>
  <si>
    <t>121</t>
  </si>
  <si>
    <t>712372111RV1</t>
  </si>
  <si>
    <t>Krytina střech do 10° fólie, 4 kotvy/m2, na beton tl. izolace do 300 mm, fólie ve specifikaci</t>
  </si>
  <si>
    <t>242</t>
  </si>
  <si>
    <t>712378006R00</t>
  </si>
  <si>
    <t>Rohová lišta vnější poplastovaná RŠ 100 mm</t>
  </si>
  <si>
    <t>244</t>
  </si>
  <si>
    <t>9,9*3+6,7+15,64*2</t>
  </si>
  <si>
    <t>123</t>
  </si>
  <si>
    <t>712378007R00</t>
  </si>
  <si>
    <t>Rohová lišta vnitřní poplastovaná RŠ 100 mm</t>
  </si>
  <si>
    <t>246</t>
  </si>
  <si>
    <t>712378101R00</t>
  </si>
  <si>
    <t>Komínek odvětrání kanalizace s manžetou z PVC</t>
  </si>
  <si>
    <t>248</t>
  </si>
  <si>
    <t>125</t>
  </si>
  <si>
    <t>712378105RT4</t>
  </si>
  <si>
    <t>Prostup parozábranou s manžetou PVC průměr prostupu 125 mm</t>
  </si>
  <si>
    <t>250</t>
  </si>
  <si>
    <t>712391172RT1</t>
  </si>
  <si>
    <t>Povlaková krytina střech do 10°, ochran. textilie 1 vrstva - materiál ve specifikaci</t>
  </si>
  <si>
    <t>252</t>
  </si>
  <si>
    <t>127</t>
  </si>
  <si>
    <t>712861702RT1</t>
  </si>
  <si>
    <t>Samostatné vytažení izolace,fólií lepenou bodově 1 vrstva - folie ve specifikaci</t>
  </si>
  <si>
    <t>254</t>
  </si>
  <si>
    <t xml:space="preserve">střecha : </t>
  </si>
  <si>
    <t xml:space="preserve">podesty : </t>
  </si>
  <si>
    <t>0,3*4,2*2</t>
  </si>
  <si>
    <t xml:space="preserve">markýzy : </t>
  </si>
  <si>
    <t>0,3*(4,5+4,1)</t>
  </si>
  <si>
    <t>712-01</t>
  </si>
  <si>
    <t>Provedení kotevního plánu střechy</t>
  </si>
  <si>
    <t>256</t>
  </si>
  <si>
    <t>129</t>
  </si>
  <si>
    <t>28322012R</t>
  </si>
  <si>
    <t>Fólie PVC tl. 1,5 mm š. 1050 mm pro mechanické kotvení šedá</t>
  </si>
  <si>
    <t>258</t>
  </si>
  <si>
    <t>(342,99+51,32)*1,12</t>
  </si>
  <si>
    <t>4,7*1,12</t>
  </si>
  <si>
    <t>62852265R</t>
  </si>
  <si>
    <t>Pás modifikovaný asfalt s vložkou z skleněné tkaniny a minerálním posypem</t>
  </si>
  <si>
    <t>260</t>
  </si>
  <si>
    <t>16,54*9,9*2*1,12</t>
  </si>
  <si>
    <t>0,7*(9,45*3+6,4+15,64*2)*1,12</t>
  </si>
  <si>
    <t>131</t>
  </si>
  <si>
    <t>69366198R</t>
  </si>
  <si>
    <t>Geotextilie  300 g/m2 š. 200cm 100% PP</t>
  </si>
  <si>
    <t>262</t>
  </si>
  <si>
    <t>(9,1+6,4)*1,12</t>
  </si>
  <si>
    <t>998712202R0X</t>
  </si>
  <si>
    <t>Přesun hmot pro povlakové krytiny, výšky do 12 m</t>
  </si>
  <si>
    <t>264</t>
  </si>
  <si>
    <t>713</t>
  </si>
  <si>
    <t>Izolace tepelné</t>
  </si>
  <si>
    <t>133</t>
  </si>
  <si>
    <t>713121111RT1</t>
  </si>
  <si>
    <t>Izolace tepelná podlah na sucho, jednovrstvá materiál ve specifikaci</t>
  </si>
  <si>
    <t>266</t>
  </si>
  <si>
    <t xml:space="preserve">  (20,7+12+10,4+3,9)*8</t>
  </si>
  <si>
    <t xml:space="preserve">  9,7*8</t>
  </si>
  <si>
    <t xml:space="preserve">  (1,4+5,6)*8</t>
  </si>
  <si>
    <t>713121118R00</t>
  </si>
  <si>
    <t>Montáž dilatačního pásku podél stěn</t>
  </si>
  <si>
    <t>268</t>
  </si>
  <si>
    <t>135</t>
  </si>
  <si>
    <t>713131131R00</t>
  </si>
  <si>
    <t>Izolace tepelná stěn lepením</t>
  </si>
  <si>
    <t>270</t>
  </si>
  <si>
    <t xml:space="preserve"> poznámka P3 izolace za hydrantem : </t>
  </si>
  <si>
    <t>(0,8*0,6+0,1*0,6*2)*2</t>
  </si>
  <si>
    <t>713141125R00</t>
  </si>
  <si>
    <t>Izolace tepelná střech, desky, na lepidlo PUK</t>
  </si>
  <si>
    <t>272</t>
  </si>
  <si>
    <t xml:space="preserve">S1 dvě vrstvy : </t>
  </si>
  <si>
    <t>2*(9,45*15,64*2)</t>
  </si>
  <si>
    <t xml:space="preserve">svislé stěny atiky : </t>
  </si>
  <si>
    <t>0,5*(9,45*3+6,4+15,64*2)</t>
  </si>
  <si>
    <t xml:space="preserve">vodorovná plocha atiky : </t>
  </si>
  <si>
    <t>0,45*(9,9*3+6,7+15,64*2)</t>
  </si>
  <si>
    <t>(9,1+6,4)</t>
  </si>
  <si>
    <t>2*4,7</t>
  </si>
  <si>
    <t>137</t>
  </si>
  <si>
    <t>713191100R00</t>
  </si>
  <si>
    <t>Položení separační fólie</t>
  </si>
  <si>
    <t>274</t>
  </si>
  <si>
    <t>28375704R</t>
  </si>
  <si>
    <t>Deska izolační stabilizov. EPS 100  1000 x 500 mm</t>
  </si>
  <si>
    <t>276</t>
  </si>
  <si>
    <t>(9,45*15,64*2)*0,14*1,02</t>
  </si>
  <si>
    <t>0,5*(9,45*3+6,4+15,64*2)*0,1*1,02</t>
  </si>
  <si>
    <t>0,45*(9,9*3+6,7+15,64*2)*0,05*1,02</t>
  </si>
  <si>
    <t>4,7*0,05*1,02</t>
  </si>
  <si>
    <t>139</t>
  </si>
  <si>
    <t>28375971R</t>
  </si>
  <si>
    <t xml:space="preserve">Deska spádová EPS 100 </t>
  </si>
  <si>
    <t>278</t>
  </si>
  <si>
    <t>(9,45*15,64*2)*0,115*1,02</t>
  </si>
  <si>
    <t>(9,1+6,4)*0,045*1,02</t>
  </si>
  <si>
    <t>4,7*0,0375*1,02</t>
  </si>
  <si>
    <t>283762861R</t>
  </si>
  <si>
    <t>Deska polystyren EPS T 4000 1000x500x50 mm</t>
  </si>
  <si>
    <t>280</t>
  </si>
  <si>
    <t>Začátek provozního součtu</t>
  </si>
  <si>
    <t xml:space="preserve">  D1 : </t>
  </si>
  <si>
    <t xml:space="preserve">    (20,7+12+10,4+3,9)*8</t>
  </si>
  <si>
    <t xml:space="preserve">  C1 : </t>
  </si>
  <si>
    <t xml:space="preserve">    9,7*8</t>
  </si>
  <si>
    <t xml:space="preserve">  C2 : </t>
  </si>
  <si>
    <t xml:space="preserve">    (1,4+5,6)*8</t>
  </si>
  <si>
    <t xml:space="preserve">provozní součet </t>
  </si>
  <si>
    <t>Konec provozního součtu</t>
  </si>
  <si>
    <t>509,6*1,02</t>
  </si>
  <si>
    <t>141</t>
  </si>
  <si>
    <t>28376546R</t>
  </si>
  <si>
    <t>Deska izolační PIR - Alu fólie 1250x625x 50 mm rovná hrana</t>
  </si>
  <si>
    <t>282</t>
  </si>
  <si>
    <t>(0,8*0,6+0,1*0,6*2)*2*1,02</t>
  </si>
  <si>
    <t>998713202R0X</t>
  </si>
  <si>
    <t>Přesun hmot pro izolace tepelné, výšky do 12 m</t>
  </si>
  <si>
    <t>284</t>
  </si>
  <si>
    <t>762</t>
  </si>
  <si>
    <t>Konstrukce tesařské</t>
  </si>
  <si>
    <t>762395000R00</t>
  </si>
  <si>
    <t>Spojovací a ochranné prostředky pro střechy</t>
  </si>
  <si>
    <t>292</t>
  </si>
  <si>
    <t>0,45*(9,45*3+6,4+15,64*2)*2*0,021</t>
  </si>
  <si>
    <t>147</t>
  </si>
  <si>
    <t>762441122R00</t>
  </si>
  <si>
    <t>Montáž obložení atiky,OSB desky 2vrst.,šroubováním</t>
  </si>
  <si>
    <t>294</t>
  </si>
  <si>
    <t>0,45*(9,45*3+6,4+15,64*2)</t>
  </si>
  <si>
    <t>60725016R</t>
  </si>
  <si>
    <t>Deska dřevoštěpková OSB 3 N tl. 22 mm</t>
  </si>
  <si>
    <t>296</t>
  </si>
  <si>
    <t>0,45*(9,45*3+6,4+15,64*2)*2*1,08</t>
  </si>
  <si>
    <t>149</t>
  </si>
  <si>
    <t>998762202R0X</t>
  </si>
  <si>
    <t>Přesun hmot pro tesařské konstrukce, výšky do 12 m</t>
  </si>
  <si>
    <t>298</t>
  </si>
  <si>
    <t>764</t>
  </si>
  <si>
    <t>Konstrukce klempířské</t>
  </si>
  <si>
    <t>764-801</t>
  </si>
  <si>
    <t>K 801 D+M oplechování vnějšího parapetu r.š. 320 mm délky 2500 mm Al s povrchovou úpravou  kompletní provedení dle výpisu prvků</t>
  </si>
  <si>
    <t>300</t>
  </si>
  <si>
    <t>151</t>
  </si>
  <si>
    <t>764-802</t>
  </si>
  <si>
    <t>K 802 D+M oplechování vnějšího parapetu r.š. 320 mm délky 890 mm Al s povrchovou úpravou  kompletní provedení dle výpisu prvků</t>
  </si>
  <si>
    <t>302</t>
  </si>
  <si>
    <t>764-803</t>
  </si>
  <si>
    <t>K 803 D+M oplechování vnějšího parapetu r.š. 320 mm délky 1680 mm Al s povrchovou úpravou  kompletní provedení dle výpisu prvků</t>
  </si>
  <si>
    <t>304</t>
  </si>
  <si>
    <t>153</t>
  </si>
  <si>
    <t>764-804</t>
  </si>
  <si>
    <t>K 804 D+M oplechování vnějšího parapetu r.š. 320 mm délky 1000 mm Al s povrchovou úpravou  kompletní provedení dle výpisu prvků</t>
  </si>
  <si>
    <t>306</t>
  </si>
  <si>
    <t>764-805</t>
  </si>
  <si>
    <t>K 805 D+M oplechování vnějšího parapetu r.š. 320 mm délky 500 mm Al s povrchovou úpravou  kompletní provedení dle výpisu prvků</t>
  </si>
  <si>
    <t>308</t>
  </si>
  <si>
    <t>155</t>
  </si>
  <si>
    <t>764-806</t>
  </si>
  <si>
    <t>K 806 D+M oplechování římsové r.š. 390 mm, TiZn plech tl. 0,8mm  kompletní provedení dle výpisu prvků</t>
  </si>
  <si>
    <t>bm</t>
  </si>
  <si>
    <t>310</t>
  </si>
  <si>
    <t>764-807</t>
  </si>
  <si>
    <t>K 807 D+M podokapní žlab hranatý 130x130 mm r.š. 500 mm, vč. čel a kotlíků, kompletní provedení dle výpisu prvků</t>
  </si>
  <si>
    <t>312</t>
  </si>
  <si>
    <t>157</t>
  </si>
  <si>
    <t>764-808</t>
  </si>
  <si>
    <t>K 808 D+M podokapní žlab hranatý 80x80 mm r.š. 330 mm, vč. čel a kotlíků, kompletní provedení dle výpisu prvků</t>
  </si>
  <si>
    <t>314</t>
  </si>
  <si>
    <t>764-809</t>
  </si>
  <si>
    <t>K 809 D+M podokapní žlab hranatý 70x25 mm r.š. 190 mm, vč. čel a kotlíků, kompletní provedení dle výpisu prvků</t>
  </si>
  <si>
    <t>316</t>
  </si>
  <si>
    <t>159</t>
  </si>
  <si>
    <t>764-810</t>
  </si>
  <si>
    <t>K 810 D+M okapní svod čtvercový 120x120 mm, r.š. 500 mm, vč. kotevních háků, kompletní provedení dle výpisu prvků</t>
  </si>
  <si>
    <t>318</t>
  </si>
  <si>
    <t>764-811</t>
  </si>
  <si>
    <t>K 811 D+M okapní svod čtvercový 80x80 mm, r.š. 330 mm, vč. kotevních háků, kompletní provedení dle výpisu prvků</t>
  </si>
  <si>
    <t>320</t>
  </si>
  <si>
    <t>161</t>
  </si>
  <si>
    <t>764-812</t>
  </si>
  <si>
    <t>K 812 D+M okapnice pro ukončení hydroizolace na atice r.š. 200 mm,v Al s povrchovou úpravou kompletní provedení dle výpisu prvků</t>
  </si>
  <si>
    <t>322</t>
  </si>
  <si>
    <t>764-813</t>
  </si>
  <si>
    <t>K 813 D+M okapnice pro ukončení hydroizolace u okapu r.š. 200 mm,v Al s povrchovou úpravou kompletní provedení dle výpisu prvků</t>
  </si>
  <si>
    <t>324</t>
  </si>
  <si>
    <t>163</t>
  </si>
  <si>
    <t>998764202R0X</t>
  </si>
  <si>
    <t>Přesun hmot pro klempířské konstr., výšky do 12 m</t>
  </si>
  <si>
    <t>Soubor</t>
  </si>
  <si>
    <t>326</t>
  </si>
  <si>
    <t>766</t>
  </si>
  <si>
    <t>Konstrukce truhlářské</t>
  </si>
  <si>
    <t>766-101</t>
  </si>
  <si>
    <t>T 101 D+M dveře dřevěné 700*2100 mm včetně kování  kompletní provedení dle výpisu prvků</t>
  </si>
  <si>
    <t>328</t>
  </si>
  <si>
    <t>165</t>
  </si>
  <si>
    <t>766-102</t>
  </si>
  <si>
    <t>T 102 D+M dveře dřevěné 700*2100 mm včetně kování  kompletní provedení dle výpisu prvků</t>
  </si>
  <si>
    <t>330</t>
  </si>
  <si>
    <t>766-103</t>
  </si>
  <si>
    <t>T 103 D+M dveře dřevěné 700*2100 mm včetně kování  kompletní provedení dle výpisu prvků</t>
  </si>
  <si>
    <t>332</t>
  </si>
  <si>
    <t>167</t>
  </si>
  <si>
    <t>766-104</t>
  </si>
  <si>
    <t>T 104 D+M dveře dřevěné 700*2100 mm včetně kování  kompletní provedení dle výpisu prvků</t>
  </si>
  <si>
    <t>334</t>
  </si>
  <si>
    <t>766-105</t>
  </si>
  <si>
    <t>T 105 D+M dveře dřevěné 800*2100 mm včetně kování, Rw= 27dB  kompletní provedení dle výpisu prvků</t>
  </si>
  <si>
    <t>336</t>
  </si>
  <si>
    <t>169</t>
  </si>
  <si>
    <t>766-106</t>
  </si>
  <si>
    <t>T 106 D+M dveře dřevěné 800*2100 mm včetně kování, Rw= 27dB  kompletní provedení dle výpisu prvků</t>
  </si>
  <si>
    <t>338</t>
  </si>
  <si>
    <t>766-107</t>
  </si>
  <si>
    <t>T 107 D+M dveře dřevěné 800*2100 mm včetně kování  kompletní provedení dle výpisu prvků</t>
  </si>
  <si>
    <t>340</t>
  </si>
  <si>
    <t>171</t>
  </si>
  <si>
    <t>766-108</t>
  </si>
  <si>
    <t>T 108 D+M dveře dřevěné 800*2100 mm včetně kování  kompletní provedení dle výpisu prvků</t>
  </si>
  <si>
    <t>342</t>
  </si>
  <si>
    <t>766-109</t>
  </si>
  <si>
    <t>T 109 D+M dveře dřevěné 2/3 prosklené 800*2100 mm včetně kování  kompletní provedení dle výpisu prvků</t>
  </si>
  <si>
    <t>344</t>
  </si>
  <si>
    <t>173</t>
  </si>
  <si>
    <t>766-110</t>
  </si>
  <si>
    <t>T 110 D+M dveře dřevěné 2/3 prosklené 800*2100 mm včetně kování  kompletní provedení dle výpisu prvků</t>
  </si>
  <si>
    <t>346</t>
  </si>
  <si>
    <t>766-113</t>
  </si>
  <si>
    <t>T 113 D+M okenní parapet z DTD 2500x250 mm desky tl. 0,6 mm,  kompletní provedení dle výpisu prvků</t>
  </si>
  <si>
    <t>348</t>
  </si>
  <si>
    <t>175</t>
  </si>
  <si>
    <t>766-114</t>
  </si>
  <si>
    <t>T 114 D+M okenní parapet z DTD 890x250 mm desky tl. 0,6 mm,  kompletní provedení dle výpisu prvků</t>
  </si>
  <si>
    <t>350</t>
  </si>
  <si>
    <t>766-115</t>
  </si>
  <si>
    <t>T 115 D+M okenní parapet z DTD 1680x250 mm desky tl. 0,6 mm,  kompletní provedení dle výpisu prvků</t>
  </si>
  <si>
    <t>352</t>
  </si>
  <si>
    <t>177</t>
  </si>
  <si>
    <t>766-116</t>
  </si>
  <si>
    <t>T 116 D+M okenní parapet z DTD 1000x300 mm desky tl. 0,6 mm,  kompletní provedení dle výpisu prvků</t>
  </si>
  <si>
    <t>354</t>
  </si>
  <si>
    <t>766-117</t>
  </si>
  <si>
    <t>T 117 D+M okenní parapet z DTD 500x250 mm desky tl. 0,6 mm,  kompletní provedení dle výpisu prvků</t>
  </si>
  <si>
    <t>356</t>
  </si>
  <si>
    <t>179</t>
  </si>
  <si>
    <t>766-118</t>
  </si>
  <si>
    <t>T 118 D+M kuchyňská linka, kompletní provedení dle výpisu prvků</t>
  </si>
  <si>
    <t>358</t>
  </si>
  <si>
    <t>766-119</t>
  </si>
  <si>
    <t>T 119 D+M kuchyňská linka, kompletní provedení dle výpisu prvků</t>
  </si>
  <si>
    <t>360</t>
  </si>
  <si>
    <t>181</t>
  </si>
  <si>
    <t>766-301</t>
  </si>
  <si>
    <t>T 301 D+M plastové okno 2500*1500 mm kompletní provedení dle výpisu prvků</t>
  </si>
  <si>
    <t>362</t>
  </si>
  <si>
    <t>766-302</t>
  </si>
  <si>
    <t>T 302 D+M plastové okno 2500*1500 mm kompletní provedení dle výpisu prvků</t>
  </si>
  <si>
    <t>364</t>
  </si>
  <si>
    <t>183</t>
  </si>
  <si>
    <t>766-303</t>
  </si>
  <si>
    <t>T 303 D+M plastové okno 890*1500 mm kompletní provedení dle výpisu prvků</t>
  </si>
  <si>
    <t>366</t>
  </si>
  <si>
    <t>766-304</t>
  </si>
  <si>
    <t>T 304 D+M plastové okno 890*1500 mm kompletní provedení dle výpisu prvků</t>
  </si>
  <si>
    <t>368</t>
  </si>
  <si>
    <t>185</t>
  </si>
  <si>
    <t>766-305</t>
  </si>
  <si>
    <t>T 305 D+M plastové okno 1680*1500 mm kompletní provedení dle výpisu prvků</t>
  </si>
  <si>
    <t>370</t>
  </si>
  <si>
    <t>766-306</t>
  </si>
  <si>
    <t>T 306 D+M plastové okno 1000*750 mm kompletní provedení dle výpisu prvků</t>
  </si>
  <si>
    <t>372</t>
  </si>
  <si>
    <t>187</t>
  </si>
  <si>
    <t>766-307</t>
  </si>
  <si>
    <t>T 307 D+M plastové okno 1000*750 mm kompletní provedení dle výpisu prvků</t>
  </si>
  <si>
    <t>374</t>
  </si>
  <si>
    <t>766-308</t>
  </si>
  <si>
    <t>T 308 D+M plastové okno 500*750 mm kompletní provedení dle výpisu prvků</t>
  </si>
  <si>
    <t>376</t>
  </si>
  <si>
    <t>189</t>
  </si>
  <si>
    <t>766-309</t>
  </si>
  <si>
    <t>T 309 D+M plastové okno 500*750 mm kompletní provedení dle výpisu prvků</t>
  </si>
  <si>
    <t>378</t>
  </si>
  <si>
    <t>766-310</t>
  </si>
  <si>
    <t>T 310 D+M vchodové dveře plastové 2500*1050 mm Rw=32dB kompletní provedení dle výpisu prvků</t>
  </si>
  <si>
    <t>380</t>
  </si>
  <si>
    <t>191</t>
  </si>
  <si>
    <t>766-311</t>
  </si>
  <si>
    <t>T 311 D+M vchodové dveře plastové 2500*1050 mm Rw=32dB kompletní provedení dle výpisu prvků</t>
  </si>
  <si>
    <t>382</t>
  </si>
  <si>
    <t>998766202R0X</t>
  </si>
  <si>
    <t>Přesun hmot pro truhlářské konstr., výšky do 12 m</t>
  </si>
  <si>
    <t>384</t>
  </si>
  <si>
    <t>767</t>
  </si>
  <si>
    <t>Konstrukce zámečnické</t>
  </si>
  <si>
    <t>193</t>
  </si>
  <si>
    <t>767-501</t>
  </si>
  <si>
    <t>Z 501 D+M zárubně ocelové 700*2100 mm tl. 115 mm kompletní provedení dle výpisu prvků</t>
  </si>
  <si>
    <t>386</t>
  </si>
  <si>
    <t>767-502</t>
  </si>
  <si>
    <t>Z 502 D+M zárubně ocelové 700*2100 mm tl. 115 mm kompletní provedení dle výpisu prvků</t>
  </si>
  <si>
    <t>388</t>
  </si>
  <si>
    <t>195</t>
  </si>
  <si>
    <t>767-503</t>
  </si>
  <si>
    <t>Z 503 D+M zárubně ocelové 800*2100 mm tl. 115 mm kompletní provedení dle výpisu prvků</t>
  </si>
  <si>
    <t>390</t>
  </si>
  <si>
    <t>767-504</t>
  </si>
  <si>
    <t>Z 504 D+M zárubně ocelové 800*2100 mm tl. 115 mm kompletní provedení dle výpisu prvků</t>
  </si>
  <si>
    <t>392</t>
  </si>
  <si>
    <t>197</t>
  </si>
  <si>
    <t>767-505</t>
  </si>
  <si>
    <t>Z 505 D+M zárubně ocelové 800*2100 mm tl. 240 mm kompletní provedení dle výpisu prvků</t>
  </si>
  <si>
    <t>394</t>
  </si>
  <si>
    <t>767-506</t>
  </si>
  <si>
    <t>Z 506 D+M zárubně ocelové 800*2100 mm tl. 240 mm kompletní provedení dle výpisu prvků</t>
  </si>
  <si>
    <t>396</t>
  </si>
  <si>
    <t>199</t>
  </si>
  <si>
    <t>767-507</t>
  </si>
  <si>
    <t>Z 507 D+M zárubně ocelové 800*2100 mm tl. 290 mm kompletní provedení dle výpisu prvků</t>
  </si>
  <si>
    <t>398</t>
  </si>
  <si>
    <t>767-508</t>
  </si>
  <si>
    <t>Z 508 D+M zárubně ocelové 800*2100 mm tl. 290 mm kompletní provedení dle výpisu prvků</t>
  </si>
  <si>
    <t>400</t>
  </si>
  <si>
    <t>201</t>
  </si>
  <si>
    <t>767-509</t>
  </si>
  <si>
    <t>Z 509 D+M zárubně ocelové 700*2100 mm tl. 300 mm kompletní provedení dle výpisu prvků</t>
  </si>
  <si>
    <t>402</t>
  </si>
  <si>
    <t>767-510</t>
  </si>
  <si>
    <t>Z 510 D+M zárubně ocelové 700*2100 mm tl. 300 mm kompletní provedení dle výpisu prvků</t>
  </si>
  <si>
    <t>404</t>
  </si>
  <si>
    <t>203</t>
  </si>
  <si>
    <t>767-513</t>
  </si>
  <si>
    <t>Z 513 D+M ocelové dveře falcové 700*2100 mm, kompletní provedení dle výpisu prvků</t>
  </si>
  <si>
    <t>406</t>
  </si>
  <si>
    <t>767-514</t>
  </si>
  <si>
    <t>Z 514 D+M ocelové dveře falcové 700*2100 mm, kompletní provedení dle výpisu prvků</t>
  </si>
  <si>
    <t>408</t>
  </si>
  <si>
    <t>205</t>
  </si>
  <si>
    <t>767-515</t>
  </si>
  <si>
    <t>Z 515 D+M revizní dvířka plechová do zdiva 400*400 mm, kompletní provedení dle výpisu prvků</t>
  </si>
  <si>
    <t>410</t>
  </si>
  <si>
    <t>767-517</t>
  </si>
  <si>
    <t>Z 517 D+M revizní dvířka hliníková pod keram. obklad 600*600 mm, kompletní provedení dle výpisu prvků</t>
  </si>
  <si>
    <t>412</t>
  </si>
  <si>
    <t>207</t>
  </si>
  <si>
    <t>767-519</t>
  </si>
  <si>
    <t>Z 519 D+M revizní dvířka plechová 600*600 mm, kompletní provedení dle výpisu prvků</t>
  </si>
  <si>
    <t>414</t>
  </si>
  <si>
    <t>767-521</t>
  </si>
  <si>
    <t>Z 521 D+M kotvící body, kompletní provedení dle výpisu prvků</t>
  </si>
  <si>
    <t>416</t>
  </si>
  <si>
    <t>1+8+4+4+1</t>
  </si>
  <si>
    <t>209</t>
  </si>
  <si>
    <t>767-522</t>
  </si>
  <si>
    <t>Z 522 D+M ventilační hlavice pro odvětrání výtahu, kompletní provedení dle výpisu prvků</t>
  </si>
  <si>
    <t>ks</t>
  </si>
  <si>
    <t>418</t>
  </si>
  <si>
    <t>767-523</t>
  </si>
  <si>
    <t>Z 523 D+M Ocelový pevný žebřík, kompletní provedení dle výpisu prvků</t>
  </si>
  <si>
    <t>420</t>
  </si>
  <si>
    <t>211</t>
  </si>
  <si>
    <t>767-524</t>
  </si>
  <si>
    <t>Z 524 D+M Nerezový ukončovací profil přechodový, kompletní provedení dle výpisu prvků</t>
  </si>
  <si>
    <t>422</t>
  </si>
  <si>
    <t>767-525</t>
  </si>
  <si>
    <t>Z 525 D+M sestava domovních schránek  370*330*100 mm, opláštění Al plech tl. 1,6 mm, kompletní provedení dle výpisu prvků</t>
  </si>
  <si>
    <t>kpl</t>
  </si>
  <si>
    <t>424</t>
  </si>
  <si>
    <t>213</t>
  </si>
  <si>
    <t>767-526</t>
  </si>
  <si>
    <t>Z 526 D+M třídílný mnohoúčelový žebřík š. 500 mm, výsuvná délka 3,8 m, kompletní provedení dle výpisu prvků</t>
  </si>
  <si>
    <t>426</t>
  </si>
  <si>
    <t>767-528</t>
  </si>
  <si>
    <t>Z 528 D+M skleněná stříška nad výtahovými dveřmi 1600x800 mm, kompletní provedení dle výpisu prvků</t>
  </si>
  <si>
    <t>428</t>
  </si>
  <si>
    <t>215</t>
  </si>
  <si>
    <t>767-529</t>
  </si>
  <si>
    <t>D+M 529 drobné ocelové konstrukce, kompletní provedení dle výpisu prvků</t>
  </si>
  <si>
    <t>kg</t>
  </si>
  <si>
    <t>430</t>
  </si>
  <si>
    <t>767-530</t>
  </si>
  <si>
    <t>D+M 530 drobné ocelové konstrukce, kompletní provedení dle výpisu prvků</t>
  </si>
  <si>
    <t>432</t>
  </si>
  <si>
    <t>217</t>
  </si>
  <si>
    <t>767-531</t>
  </si>
  <si>
    <t>D+M 531 ocelové konstrukce, kompletní provedení dle výpisu prvků</t>
  </si>
  <si>
    <t>434</t>
  </si>
  <si>
    <t>767-532</t>
  </si>
  <si>
    <t>Z 532 D+M hliníková oboustranná větrací dveřní mřížka 150*60 mm, kompletní provedení dle výpisu prvků</t>
  </si>
  <si>
    <t>436</t>
  </si>
  <si>
    <t>219</t>
  </si>
  <si>
    <t>767-534</t>
  </si>
  <si>
    <t>Z 534 D+M ocelový plechový rám pro osazení hydrantu 800x800x125 mm žár. pozink, kompletní provedení dle výpisu prvků</t>
  </si>
  <si>
    <t>438</t>
  </si>
  <si>
    <t>767-535</t>
  </si>
  <si>
    <t>Z 535 D+M protidešťová hliníková žaluzie 250x250 mm, kompletní provedení dle výpisu prvků</t>
  </si>
  <si>
    <t>440</t>
  </si>
  <si>
    <t>221</t>
  </si>
  <si>
    <t>767-537</t>
  </si>
  <si>
    <t>D+M 537 ocelové konstrukce včetně nátěru , kompletní provedení dle výpisu prvků</t>
  </si>
  <si>
    <t>442</t>
  </si>
  <si>
    <t>767990010RA1</t>
  </si>
  <si>
    <t>Atypické ocelové konstrukce včetně nátěru 10 - 50 kg/kus</t>
  </si>
  <si>
    <t>444</t>
  </si>
  <si>
    <t xml:space="preserve">výtahová šachta : </t>
  </si>
  <si>
    <t>2641</t>
  </si>
  <si>
    <t xml:space="preserve">venkovní schodiště : </t>
  </si>
  <si>
    <t>4285</t>
  </si>
  <si>
    <t>223</t>
  </si>
  <si>
    <t>998767202R0X</t>
  </si>
  <si>
    <t>Přesun hmot pro zámečnické konstr., výšky do 12 m</t>
  </si>
  <si>
    <t>446</t>
  </si>
  <si>
    <t>771</t>
  </si>
  <si>
    <t>Podlahy z dlaždic a obklady</t>
  </si>
  <si>
    <t>771101210R00</t>
  </si>
  <si>
    <t>Penetrace podkladu pod dlažby</t>
  </si>
  <si>
    <t>448</t>
  </si>
  <si>
    <t xml:space="preserve">sokl : </t>
  </si>
  <si>
    <t>0,1*(4,4*2+4,1*2-0,7-0,8*2-1,05)*8</t>
  </si>
  <si>
    <t>225</t>
  </si>
  <si>
    <t>771475014R00</t>
  </si>
  <si>
    <t>Obklad soklíků keram.rovných, tmel,výška 10 cm</t>
  </si>
  <si>
    <t>450</t>
  </si>
  <si>
    <t>(4,4*2+4,1*2-0,7-0,8*2-1,05)*8</t>
  </si>
  <si>
    <t>771479001R00</t>
  </si>
  <si>
    <t>Řezání dlaždic keramických pro soklíky</t>
  </si>
  <si>
    <t>452</t>
  </si>
  <si>
    <t>227</t>
  </si>
  <si>
    <t>771575109R00</t>
  </si>
  <si>
    <t>Montáž podlah keram.,hladké, tmel,</t>
  </si>
  <si>
    <t>454</t>
  </si>
  <si>
    <t>771578011R00</t>
  </si>
  <si>
    <t>Spára podlaha - stěna, silikonem</t>
  </si>
  <si>
    <t>456</t>
  </si>
  <si>
    <t>133,6+109,2</t>
  </si>
  <si>
    <t>229</t>
  </si>
  <si>
    <t>771579791R00</t>
  </si>
  <si>
    <t>Příplatek za plochu podlah keram. do 5 m2 jednotl.</t>
  </si>
  <si>
    <t>458</t>
  </si>
  <si>
    <t>1,4*8</t>
  </si>
  <si>
    <t>771578011R01</t>
  </si>
  <si>
    <t>Spára - stěna, akrylát</t>
  </si>
  <si>
    <t>460</t>
  </si>
  <si>
    <t>231</t>
  </si>
  <si>
    <t>59764210R</t>
  </si>
  <si>
    <t>Dlažba keramická dodávka</t>
  </si>
  <si>
    <t>462</t>
  </si>
  <si>
    <t xml:space="preserve">  sokl : </t>
  </si>
  <si>
    <t xml:space="preserve">    0,1*(4,4*2+4,1*2-0,7-0,8*2-1,05)*8</t>
  </si>
  <si>
    <t>Provozní součet</t>
  </si>
  <si>
    <t>144,52*1,1</t>
  </si>
  <si>
    <t>998771202R0X</t>
  </si>
  <si>
    <t>Přesun hmot pro podlahy z dlaždic, výšky do 12 m</t>
  </si>
  <si>
    <t>464</t>
  </si>
  <si>
    <t>775</t>
  </si>
  <si>
    <t>Podlahy vlysové a parketové</t>
  </si>
  <si>
    <t>233</t>
  </si>
  <si>
    <t>775413030R00</t>
  </si>
  <si>
    <t>Montáž podlahové lišty</t>
  </si>
  <si>
    <t>466</t>
  </si>
  <si>
    <t>775541400R00</t>
  </si>
  <si>
    <t>Položení podlah lamelových</t>
  </si>
  <si>
    <t>468</t>
  </si>
  <si>
    <t>235</t>
  </si>
  <si>
    <t>775542022R00</t>
  </si>
  <si>
    <t>Podložka 3 mm pod lamelové podlahy</t>
  </si>
  <si>
    <t>470</t>
  </si>
  <si>
    <t>775541600R00</t>
  </si>
  <si>
    <t>Přirážka za plošné lepení k podkladu</t>
  </si>
  <si>
    <t>472</t>
  </si>
  <si>
    <t>237</t>
  </si>
  <si>
    <t>611936864R</t>
  </si>
  <si>
    <t>Lišta soklová dodávka</t>
  </si>
  <si>
    <t>474</t>
  </si>
  <si>
    <t>376*1,05</t>
  </si>
  <si>
    <t>61193703R</t>
  </si>
  <si>
    <t>Podlaha laminátová dodávka</t>
  </si>
  <si>
    <t>476</t>
  </si>
  <si>
    <t>(20,7+12+10,4+3,9)*8*1,05</t>
  </si>
  <si>
    <t>239</t>
  </si>
  <si>
    <t>998775202R0X</t>
  </si>
  <si>
    <t>Přesun hmot pro podlahy vlysové, výšky do 12 m</t>
  </si>
  <si>
    <t>478</t>
  </si>
  <si>
    <t>777</t>
  </si>
  <si>
    <t>Podlahy ze syntetických hmot</t>
  </si>
  <si>
    <t>777615215R00</t>
  </si>
  <si>
    <t>Nátěry podlah betonových  2x</t>
  </si>
  <si>
    <t>480</t>
  </si>
  <si>
    <t>(7,8*2+7,2+8,8+9,3*2+9,5+9,3)</t>
  </si>
  <si>
    <t>781</t>
  </si>
  <si>
    <t>Obklady keramické</t>
  </si>
  <si>
    <t>241</t>
  </si>
  <si>
    <t>781101210R00</t>
  </si>
  <si>
    <t>Penetrace podkladu pod obklady</t>
  </si>
  <si>
    <t>482</t>
  </si>
  <si>
    <t>781475114RT1</t>
  </si>
  <si>
    <t>Obklad vnitřní stěn keramický, do tmele, (lep),(sp)</t>
  </si>
  <si>
    <t>484</t>
  </si>
  <si>
    <t>243</t>
  </si>
  <si>
    <t>781479711R00</t>
  </si>
  <si>
    <t>Příplatek k obkladu stěn keram.,za plochu do 10 m2</t>
  </si>
  <si>
    <t>486</t>
  </si>
  <si>
    <t>10,271*8</t>
  </si>
  <si>
    <t>781491001R00</t>
  </si>
  <si>
    <t>Montáž lišt k obkladům</t>
  </si>
  <si>
    <t>488</t>
  </si>
  <si>
    <t>245</t>
  </si>
  <si>
    <t>59760100.AR</t>
  </si>
  <si>
    <t>Lišta rohová plastová na obklad ukončovací 6 mm</t>
  </si>
  <si>
    <t>RTS 14/ I</t>
  </si>
  <si>
    <t>490</t>
  </si>
  <si>
    <t>597813700R</t>
  </si>
  <si>
    <t>Obkládačka 25x33 bílá mat</t>
  </si>
  <si>
    <t>492</t>
  </si>
  <si>
    <t>31,312*8*1,1</t>
  </si>
  <si>
    <t>247</t>
  </si>
  <si>
    <t>998781202R0X</t>
  </si>
  <si>
    <t>Přesun hmot pro obklady keramické, výšky do 12 m</t>
  </si>
  <si>
    <t>494</t>
  </si>
  <si>
    <t>783</t>
  </si>
  <si>
    <t>Nátěry</t>
  </si>
  <si>
    <t>783893122R00</t>
  </si>
  <si>
    <t>Nátěr betonových stěn dvojnásobný</t>
  </si>
  <si>
    <t>496</t>
  </si>
  <si>
    <t>3*9*(2*3,14*0,15)</t>
  </si>
  <si>
    <t>249</t>
  </si>
  <si>
    <t>783220010RAC</t>
  </si>
  <si>
    <t>Nátěr kovových doplňkových konstrukcí syntetický dvojnásobný krycí s 1x emailováním</t>
  </si>
  <si>
    <t>498</t>
  </si>
  <si>
    <t>0,3*(0,7+1,97*2)*12</t>
  </si>
  <si>
    <t>0,3*(0,8+1,97*2)*12</t>
  </si>
  <si>
    <t>0,3*(0,7+1,97*2)*8</t>
  </si>
  <si>
    <t>784</t>
  </si>
  <si>
    <t>Malby</t>
  </si>
  <si>
    <t>784191101R00</t>
  </si>
  <si>
    <t>Penetrace podkladu univerzální 1x</t>
  </si>
  <si>
    <t>500</t>
  </si>
  <si>
    <t>251</t>
  </si>
  <si>
    <t>784195112R00</t>
  </si>
  <si>
    <t>Malba Standard, bílá, bez penetrace, 2 x</t>
  </si>
  <si>
    <t>502</t>
  </si>
  <si>
    <t xml:space="preserve">stropy : </t>
  </si>
  <si>
    <t>509,6</t>
  </si>
  <si>
    <t xml:space="preserve">stěny : </t>
  </si>
  <si>
    <t>784442021RT1</t>
  </si>
  <si>
    <t>Malba disperzní interiér.,výška do 3,8m pro sádrokartony, 2 x nátěr</t>
  </si>
  <si>
    <t>504</t>
  </si>
  <si>
    <t>0,5*3*40</t>
  </si>
  <si>
    <t>M33</t>
  </si>
  <si>
    <t>Montáže dopravních zařízení a vah-výtahy</t>
  </si>
  <si>
    <t>255</t>
  </si>
  <si>
    <t>D+M výtahu bez ocelové nosné konstrukce a opláštění</t>
  </si>
  <si>
    <t>510</t>
  </si>
  <si>
    <t>D.1.4.1-1 - Zdravotně technické instalace - vnitřní ZTI</t>
  </si>
  <si>
    <t>721 - Vnitřní kanalizace</t>
  </si>
  <si>
    <t>722 - Vnitřní vodovod</t>
  </si>
  <si>
    <t>723 - Vnitřní plynovod</t>
  </si>
  <si>
    <t>725 - Zařizovací předměty</t>
  </si>
  <si>
    <t>721</t>
  </si>
  <si>
    <t>Vnitřní kanalizace</t>
  </si>
  <si>
    <t>28349014R</t>
  </si>
  <si>
    <t>Dvířka revizní plná SI 3030 rozměr 300x300 mm</t>
  </si>
  <si>
    <t>665745570</t>
  </si>
  <si>
    <t>28349063R</t>
  </si>
  <si>
    <t>Mřížka větrací  150*150 mm se síťkou bílá, RR 120 S</t>
  </si>
  <si>
    <t>-598747156</t>
  </si>
  <si>
    <t>28654741R</t>
  </si>
  <si>
    <t>Sifon kondenzační DN 40  PP vodorovný odtok, stavební výška 95 mm</t>
  </si>
  <si>
    <t>1018757256</t>
  </si>
  <si>
    <t>55162428.AR</t>
  </si>
  <si>
    <t>Uzávěrka zápachová podomítková DN40/50, pro pračky, myčky, s připojením rozvodu vody</t>
  </si>
  <si>
    <t>-691411067</t>
  </si>
  <si>
    <t>55162537.AR</t>
  </si>
  <si>
    <t>Hlavice větrací střešní DN 110 - souprava</t>
  </si>
  <si>
    <t>2046677692</t>
  </si>
  <si>
    <t>55162545.AR</t>
  </si>
  <si>
    <t>Ventil(hlavice) přivzdušňovací DN 50/75/100</t>
  </si>
  <si>
    <t>1707301718</t>
  </si>
  <si>
    <t>713571113RT2</t>
  </si>
  <si>
    <t>Požárně ochranná manžeta hl. 60 mm, EI 90, D 75 mm</t>
  </si>
  <si>
    <t>336864527</t>
  </si>
  <si>
    <t>713571115RT2</t>
  </si>
  <si>
    <t>Požárně ochranná manžeta hl. 60mm, EI 90, D 110 mm</t>
  </si>
  <si>
    <t>-1619514590</t>
  </si>
  <si>
    <t>721176102R00</t>
  </si>
  <si>
    <t>Potrubí HT připojovací D 40 x 1,8 mm</t>
  </si>
  <si>
    <t>-426017787</t>
  </si>
  <si>
    <t>721176103R00</t>
  </si>
  <si>
    <t>Potrubí HT připojovací D 50 x 1,8 mm</t>
  </si>
  <si>
    <t>2113044668</t>
  </si>
  <si>
    <t>721176114R00</t>
  </si>
  <si>
    <t>Potrubí HT odpadní svislé D 75 x 1,9 mm</t>
  </si>
  <si>
    <t>1788083480</t>
  </si>
  <si>
    <t>721176115R00</t>
  </si>
  <si>
    <t>Potrubí HT odpadní svislé D 110 x 2,7 mm</t>
  </si>
  <si>
    <t>-1712452079</t>
  </si>
  <si>
    <t>721194104R00</t>
  </si>
  <si>
    <t>Vyvedení odpadních výpustek D 40 x 1,8</t>
  </si>
  <si>
    <t>-1661311849</t>
  </si>
  <si>
    <t>721194105R00</t>
  </si>
  <si>
    <t>Vyvedení odpadních výpustek D 50 x 1,8</t>
  </si>
  <si>
    <t>-263375511</t>
  </si>
  <si>
    <t>721194109R00</t>
  </si>
  <si>
    <t>Vyvedení odpadních výpustek D 110 x 2,3</t>
  </si>
  <si>
    <t>1888497478</t>
  </si>
  <si>
    <t>721290111R00</t>
  </si>
  <si>
    <t>Zkouška těsnosti kanalizace vodou DN 125</t>
  </si>
  <si>
    <t>540471145</t>
  </si>
  <si>
    <t>721290112R00</t>
  </si>
  <si>
    <t>Zkouška těsnosti kanalizace vodou DN 200</t>
  </si>
  <si>
    <t>-1728363993</t>
  </si>
  <si>
    <t>722181213RY7</t>
  </si>
  <si>
    <t>Izolace návleková  tl. stěny 13 mm, vnitřní průměr 89 mm</t>
  </si>
  <si>
    <t>-1051125427</t>
  </si>
  <si>
    <t>722181213RZ2</t>
  </si>
  <si>
    <t>Izolace návleková  tl. stěny 13 mm, vnitřní průměr 110 mm</t>
  </si>
  <si>
    <t>1864717063</t>
  </si>
  <si>
    <t>998721202R0X</t>
  </si>
  <si>
    <t>Přesun hmot pro vnitřní kanalizaci, výšky do 12 m</t>
  </si>
  <si>
    <t>-665824583</t>
  </si>
  <si>
    <t>722</t>
  </si>
  <si>
    <t>Vnitřní vodovod</t>
  </si>
  <si>
    <t>551100011R</t>
  </si>
  <si>
    <t>Kohout kulový voda FIV.8363 3/4"</t>
  </si>
  <si>
    <t>2032873683</t>
  </si>
  <si>
    <t>551100022R</t>
  </si>
  <si>
    <t>Kohout kulový voda FIV.8366 1"</t>
  </si>
  <si>
    <t>-874444032</t>
  </si>
  <si>
    <t>5511001811R</t>
  </si>
  <si>
    <t>Zpětná klapka - G3/4</t>
  </si>
  <si>
    <t>634054469</t>
  </si>
  <si>
    <t>722131115R00</t>
  </si>
  <si>
    <t>Potrubí ocel. vně pozink.  D 28x1,5</t>
  </si>
  <si>
    <t>279309254</t>
  </si>
  <si>
    <t>722176112R00</t>
  </si>
  <si>
    <t>Montáž rozvodů z plastů polyfúz. svařováním D 20mm</t>
  </si>
  <si>
    <t>1332075796</t>
  </si>
  <si>
    <t>722176113R00</t>
  </si>
  <si>
    <t>Montáž rozvodů z plastů polyfúz. svařováním D 25mm</t>
  </si>
  <si>
    <t>200071257</t>
  </si>
  <si>
    <t>722176114R00</t>
  </si>
  <si>
    <t>Montáž rozvodů z plastů polyfúz. svařováním D 32mm</t>
  </si>
  <si>
    <t>-565318412</t>
  </si>
  <si>
    <t>722182001RT1</t>
  </si>
  <si>
    <t>Montáž izol.skruží na potrubí přímé DN 25,sam.spoj, samolepicí spoj nebo rychlouzávěr</t>
  </si>
  <si>
    <t>-1063789557</t>
  </si>
  <si>
    <t>722182004RT2</t>
  </si>
  <si>
    <t>Montáž izol.skruží na potrubí přímé DN 40,sam.spoj, samolepicí spoj a příčné stažení páskou</t>
  </si>
  <si>
    <t>-1941576910</t>
  </si>
  <si>
    <t>722190401R00</t>
  </si>
  <si>
    <t>Vyvedení a upevnění výpustek DN 15</t>
  </si>
  <si>
    <t>370488638</t>
  </si>
  <si>
    <t>722235812R00</t>
  </si>
  <si>
    <t>Ventil redukční s manometrem  DN 20</t>
  </si>
  <si>
    <t>1134941393</t>
  </si>
  <si>
    <t>722239101R00</t>
  </si>
  <si>
    <t>Montáž vodovodních armatur 2závity, G 1/2</t>
  </si>
  <si>
    <t>-2114952072</t>
  </si>
  <si>
    <t>722239102R00</t>
  </si>
  <si>
    <t>Montáž vodovodních armatur 2závity, G 3/4</t>
  </si>
  <si>
    <t>1399053411</t>
  </si>
  <si>
    <t>722239103R00</t>
  </si>
  <si>
    <t>Montáž vodovodních armatur 2závity, G 1</t>
  </si>
  <si>
    <t>1615982151</t>
  </si>
  <si>
    <t>722264322R00</t>
  </si>
  <si>
    <t>Vodoměr bytový SV DN 15x110 mm, Qn 2,5</t>
  </si>
  <si>
    <t>-289887028</t>
  </si>
  <si>
    <t>722269111R00</t>
  </si>
  <si>
    <t>Montáž vodoměru závitového jdnovt. suchob. G1/2"</t>
  </si>
  <si>
    <t>1228120167</t>
  </si>
  <si>
    <t>722280108R00</t>
  </si>
  <si>
    <t>Tlaková zkouška vodovodního potrubí DN 50</t>
  </si>
  <si>
    <t>746989882</t>
  </si>
  <si>
    <t>722290234R00</t>
  </si>
  <si>
    <t>Proplach a dezinfekce vodovod.potrubí DN 80</t>
  </si>
  <si>
    <t>1632514683</t>
  </si>
  <si>
    <t>722PC</t>
  </si>
  <si>
    <t>Kohout kulový voda s odvodněním 3/4"</t>
  </si>
  <si>
    <t>-987021269</t>
  </si>
  <si>
    <t>722-PC</t>
  </si>
  <si>
    <t>Izolace návleková  tl.6mm, d22</t>
  </si>
  <si>
    <t>1880563718</t>
  </si>
  <si>
    <t>722PC.1</t>
  </si>
  <si>
    <t>Potrubní oddělovač BA G1"</t>
  </si>
  <si>
    <t>-2097325165</t>
  </si>
  <si>
    <t>722-PC.1</t>
  </si>
  <si>
    <t>Izolace návleková  tl.6mm, d28</t>
  </si>
  <si>
    <t>1707062239</t>
  </si>
  <si>
    <t>722-PC.2</t>
  </si>
  <si>
    <t>Izolace návleková  tl.6mm, d35</t>
  </si>
  <si>
    <t>1962454450</t>
  </si>
  <si>
    <t>722-PC.3</t>
  </si>
  <si>
    <t>Izolace návleková  tl.10mm, d42</t>
  </si>
  <si>
    <t>110357330</t>
  </si>
  <si>
    <t>722-PC.4</t>
  </si>
  <si>
    <t>Izolace návleková, tl.30mm, d35</t>
  </si>
  <si>
    <t>-731291674</t>
  </si>
  <si>
    <t>722-PC.5</t>
  </si>
  <si>
    <t>Tr.PP-RCT D20 +tv., +uložení do korýtek</t>
  </si>
  <si>
    <t>1036227148</t>
  </si>
  <si>
    <t>722-PC.6</t>
  </si>
  <si>
    <t>Tr.PP-RCT D25 +tv., +uložení do korýtek</t>
  </si>
  <si>
    <t>1442380138</t>
  </si>
  <si>
    <t>722-PC.7</t>
  </si>
  <si>
    <t>Tr.-PP-RCT D32 +tv., +uložení do korýtek</t>
  </si>
  <si>
    <t>-947096961</t>
  </si>
  <si>
    <t>722-PC.8</t>
  </si>
  <si>
    <t>Expanzní nádoba  DD 8/10 - 8l/ 10barů, + FLOWJET G3/4"</t>
  </si>
  <si>
    <t>-1500306510</t>
  </si>
  <si>
    <t>734255115R00</t>
  </si>
  <si>
    <t>Ventil pojistný,  DN 15 x 6,0 bar</t>
  </si>
  <si>
    <t>816593366</t>
  </si>
  <si>
    <t>998722202R0X</t>
  </si>
  <si>
    <t>Přesun hmot pro vnitřní vodovod, výšky do 12 m</t>
  </si>
  <si>
    <t>-1416496049</t>
  </si>
  <si>
    <t>723</t>
  </si>
  <si>
    <t>Vnitřní plynovod</t>
  </si>
  <si>
    <t>42243409.MR</t>
  </si>
  <si>
    <t>Regulátor tlaku plynu Francel B 6</t>
  </si>
  <si>
    <t>1326682731</t>
  </si>
  <si>
    <t>551310050R</t>
  </si>
  <si>
    <t>Kohout kulový plyn G 1/2"</t>
  </si>
  <si>
    <t>1140720631</t>
  </si>
  <si>
    <t>551310051R</t>
  </si>
  <si>
    <t>Kohout kulový plyn G 3/4"</t>
  </si>
  <si>
    <t>-1181462705</t>
  </si>
  <si>
    <t>551310053R</t>
  </si>
  <si>
    <t>Kohout kulový plyn G 5/4"</t>
  </si>
  <si>
    <t>300816510</t>
  </si>
  <si>
    <t>723120203R00</t>
  </si>
  <si>
    <t>Potrubí ocelové závitové černé svařované DN 20</t>
  </si>
  <si>
    <t>913347446</t>
  </si>
  <si>
    <t>723120204R00</t>
  </si>
  <si>
    <t>Potrubí ocelové závitové černé svařované DN 25</t>
  </si>
  <si>
    <t>-651506247</t>
  </si>
  <si>
    <t>723150312R00</t>
  </si>
  <si>
    <t>Potrubí ocelové hladké černé svařované D 57x2,9</t>
  </si>
  <si>
    <t>-1707085532</t>
  </si>
  <si>
    <t>723160204R00</t>
  </si>
  <si>
    <t>Přípojka k plynoměru, závitová bez ochozu G 1</t>
  </si>
  <si>
    <t>-78189942</t>
  </si>
  <si>
    <t>723160334R00</t>
  </si>
  <si>
    <t>Rozpěrka přípojky plynoměru G 1</t>
  </si>
  <si>
    <t>788623058</t>
  </si>
  <si>
    <t>723190252R00</t>
  </si>
  <si>
    <t>Vyvedení a upevnění plynovodních výpustek DN 20</t>
  </si>
  <si>
    <t>1992014764</t>
  </si>
  <si>
    <t>723190907R00</t>
  </si>
  <si>
    <t>Odvzdušnění a napuštění plynového potrubí</t>
  </si>
  <si>
    <t>-1330792411</t>
  </si>
  <si>
    <t>723190909R00</t>
  </si>
  <si>
    <t>Zkouška tlaková  plynového potrubí</t>
  </si>
  <si>
    <t>-575060218</t>
  </si>
  <si>
    <t>723-PC</t>
  </si>
  <si>
    <t>Revizní zpráva</t>
  </si>
  <si>
    <t>-139827414</t>
  </si>
  <si>
    <t>723-PC.1</t>
  </si>
  <si>
    <t>Plastová skříň 500*500*250mm+mont.</t>
  </si>
  <si>
    <t>1876854329</t>
  </si>
  <si>
    <t>723-PC.2</t>
  </si>
  <si>
    <t>Plastová skříň 1000*500*200mm+mont.</t>
  </si>
  <si>
    <t>-1662535459</t>
  </si>
  <si>
    <t>998723202R0X</t>
  </si>
  <si>
    <t>Přesun hmot pro vnitřní plynovod, výšky do 12 m</t>
  </si>
  <si>
    <t>801724067</t>
  </si>
  <si>
    <t>725</t>
  </si>
  <si>
    <t>Zařizovací předměty</t>
  </si>
  <si>
    <t>28696752R</t>
  </si>
  <si>
    <t>Tlačítko ovládací plastové bílá/chrom/bílá</t>
  </si>
  <si>
    <t>-1757980631</t>
  </si>
  <si>
    <t>55161604R</t>
  </si>
  <si>
    <t>Sifon dřezový</t>
  </si>
  <si>
    <t>-673796998</t>
  </si>
  <si>
    <t>722254201RT4</t>
  </si>
  <si>
    <t>Hydrantový systém, box s plnými dveřmi, průměr 19/30, stálotvará hadice+mont.</t>
  </si>
  <si>
    <t>1919271292</t>
  </si>
  <si>
    <t>725014131RT1</t>
  </si>
  <si>
    <t>Klozet závěsný + sedátko, bílý, včetně sedátka v bílé barvě</t>
  </si>
  <si>
    <t>-1566272502</t>
  </si>
  <si>
    <t>725017132R00</t>
  </si>
  <si>
    <t>Umyvadlo na šrouby  55 x 42 cm, bílé</t>
  </si>
  <si>
    <t>1687470504</t>
  </si>
  <si>
    <t>725018122R00</t>
  </si>
  <si>
    <t>Vana ocelová dl. 1800 mm</t>
  </si>
  <si>
    <t>497404448</t>
  </si>
  <si>
    <t>725119306R00</t>
  </si>
  <si>
    <t>Montáž klozetu závěsného</t>
  </si>
  <si>
    <t>-1476457323</t>
  </si>
  <si>
    <t>725119402R00</t>
  </si>
  <si>
    <t>Montáž předstěnových systémů do sádrokartonu</t>
  </si>
  <si>
    <t>1029768613</t>
  </si>
  <si>
    <t>725219401R00</t>
  </si>
  <si>
    <t>Montáž umyvadel na šrouby do zdiva</t>
  </si>
  <si>
    <t>-1482959503</t>
  </si>
  <si>
    <t>725229102RT2</t>
  </si>
  <si>
    <t>Montáž van ocel. a plastových s uzávěr.G5/4, plastových</t>
  </si>
  <si>
    <t>469513020</t>
  </si>
  <si>
    <t>725319101R00</t>
  </si>
  <si>
    <t>Montáž dřezů jednoduchých</t>
  </si>
  <si>
    <t>61458472</t>
  </si>
  <si>
    <t>725814106R00</t>
  </si>
  <si>
    <t>Ventil rohový s filtrem  DN 15 x DN 15</t>
  </si>
  <si>
    <t>1993219059</t>
  </si>
  <si>
    <t>725819201R00</t>
  </si>
  <si>
    <t>Montáž ventilu nástěnného  G 1/2</t>
  </si>
  <si>
    <t>94832515</t>
  </si>
  <si>
    <t>725823114RT1</t>
  </si>
  <si>
    <t>Baterie dřezová stojánková ruční, bez otvír.odpadu, standardní</t>
  </si>
  <si>
    <t>599002063</t>
  </si>
  <si>
    <t>725823121RT1</t>
  </si>
  <si>
    <t>Baterie umyvadlová stoján. ruční, vč. otvír.odpadu, standardní</t>
  </si>
  <si>
    <t>2057808867</t>
  </si>
  <si>
    <t>725829301R00</t>
  </si>
  <si>
    <t>Montáž baterie umyv.a dřezové stojánkové</t>
  </si>
  <si>
    <t>-2043745912</t>
  </si>
  <si>
    <t>725835113RT1</t>
  </si>
  <si>
    <t>Baterie vanová nástěnná ruční, vč. příslušenstvím, standardní</t>
  </si>
  <si>
    <t>-237728102</t>
  </si>
  <si>
    <t>725839203R00</t>
  </si>
  <si>
    <t>Montáž baterie vanové nástěnné G 1/2</t>
  </si>
  <si>
    <t>1148861844</t>
  </si>
  <si>
    <t>725860213R00</t>
  </si>
  <si>
    <t>Sifon umyvadlový  D 32, 40 mm</t>
  </si>
  <si>
    <t>30989705</t>
  </si>
  <si>
    <t>725869101R00</t>
  </si>
  <si>
    <t>Montáž uzávěrek zápach.umyvadlových D 32</t>
  </si>
  <si>
    <t>1281393105</t>
  </si>
  <si>
    <t>725869204R00</t>
  </si>
  <si>
    <t>Montáž uzávěrek zápach.dřez.jednoduchý D 40</t>
  </si>
  <si>
    <t>-339795752</t>
  </si>
  <si>
    <t>725-PC</t>
  </si>
  <si>
    <t>Hadice připojovací tlaková +mont.</t>
  </si>
  <si>
    <t>-269884081</t>
  </si>
  <si>
    <t>725-PC.1</t>
  </si>
  <si>
    <t>Dřez jednoduchý 455*435mm</t>
  </si>
  <si>
    <t>-1243852778</t>
  </si>
  <si>
    <t>726211321R00</t>
  </si>
  <si>
    <t>Modul-WC do lehkých příček, h 112 cm</t>
  </si>
  <si>
    <t>-1135080377</t>
  </si>
  <si>
    <t>998725202R0X</t>
  </si>
  <si>
    <t>Přesun hmot pro zařizovací předměty, výšky do 12 m</t>
  </si>
  <si>
    <t>1660782325</t>
  </si>
  <si>
    <t>PC</t>
  </si>
  <si>
    <t>Předstěnové systémy-souprava pro tlumení hluku WC, + mont.</t>
  </si>
  <si>
    <t>-937119727</t>
  </si>
  <si>
    <t>783424240R00</t>
  </si>
  <si>
    <t>Nátěr syntet. potrubí do DN 50 mm  Z+1x +1x email</t>
  </si>
  <si>
    <t>986520654</t>
  </si>
  <si>
    <t>D.1.4.1-2 - Zdravotně technické instalace - ležatá kanalizace</t>
  </si>
  <si>
    <t>89 - Ostatní konstrukce na trub.ved</t>
  </si>
  <si>
    <t>132201212R00</t>
  </si>
  <si>
    <t>Hloubení rýh š.do 200 cm hor.3 do 1000m3,STROJNĚ</t>
  </si>
  <si>
    <t>634345514</t>
  </si>
  <si>
    <t>151101101R00</t>
  </si>
  <si>
    <t>Pažení a rozepření stěn rýh - příložné - hl.do 2 m</t>
  </si>
  <si>
    <t>-909248626</t>
  </si>
  <si>
    <t>151101111R00</t>
  </si>
  <si>
    <t>Odstranění pažení stěn rýh - příložné - hl. do 2 m</t>
  </si>
  <si>
    <t>-1820359523</t>
  </si>
  <si>
    <t>161101102R00</t>
  </si>
  <si>
    <t>Svislé přemístění výkopku z hor.1-4 do 4,0 m</t>
  </si>
  <si>
    <t>1303897987</t>
  </si>
  <si>
    <t>963202532</t>
  </si>
  <si>
    <t>171201201R00</t>
  </si>
  <si>
    <t>Uložení sypaniny na skl.-sypanina na výšku přes 2m</t>
  </si>
  <si>
    <t>193329811</t>
  </si>
  <si>
    <t>174101101R00</t>
  </si>
  <si>
    <t>Zásyp jam, rýh, šachet se zhutněním</t>
  </si>
  <si>
    <t>372866383</t>
  </si>
  <si>
    <t>175101101RT2</t>
  </si>
  <si>
    <t>Obsyp potrubí bez prohození sypaniny, s dodáním štěrkopísku frakce 0 - 22 mm</t>
  </si>
  <si>
    <t>-580972645</t>
  </si>
  <si>
    <t>-2001611511</t>
  </si>
  <si>
    <t>Ostatní konstrukce na trub.ved</t>
  </si>
  <si>
    <t>59224353.AR</t>
  </si>
  <si>
    <t>Konus šachetní TBR-Q.1 100-63/58/12 KPS</t>
  </si>
  <si>
    <t>-862977629</t>
  </si>
  <si>
    <t>59224356.AR</t>
  </si>
  <si>
    <t>Skruž šachetní TBS-Q.1 100/25/12</t>
  </si>
  <si>
    <t>1152511572</t>
  </si>
  <si>
    <t>59224359.AR</t>
  </si>
  <si>
    <t>Skruž šachetní TBS-Q.1 100/50/12</t>
  </si>
  <si>
    <t>-829768047</t>
  </si>
  <si>
    <t>59224366.AR</t>
  </si>
  <si>
    <t>Dno šachetní přímé TBZ-Q.1 100/60 V max. 40</t>
  </si>
  <si>
    <t>1958249965</t>
  </si>
  <si>
    <t>59224373.AR</t>
  </si>
  <si>
    <t>Těsnění elastom pro šach díly EMT - DN 1000</t>
  </si>
  <si>
    <t>642351788</t>
  </si>
  <si>
    <t>894421111RT1</t>
  </si>
  <si>
    <t>Osazení betonových dílců šachet do 0,5 t, skruže rovné, na kroužek, do 0,5 t</t>
  </si>
  <si>
    <t>1853610048</t>
  </si>
  <si>
    <t>894421112R00</t>
  </si>
  <si>
    <t>Osazení betonových dílců šachet do 1,4 t</t>
  </si>
  <si>
    <t>-1857630723</t>
  </si>
  <si>
    <t>894422111RT1</t>
  </si>
  <si>
    <t>Osazení betonových dílců šachet, skruže přechodové, na kroužek</t>
  </si>
  <si>
    <t>1079787888</t>
  </si>
  <si>
    <t>894423111RT1</t>
  </si>
  <si>
    <t>Osazení betonových dílců šachet do 2,0 t, šachtová dna, na kroužek, do 2,0 t</t>
  </si>
  <si>
    <t>531135181</t>
  </si>
  <si>
    <t>899103111RT2</t>
  </si>
  <si>
    <t>Osazení poklopu s rámem do 150 kg, včetně dodávky poklopu lit. kruhového D 600</t>
  </si>
  <si>
    <t>-1016078531</t>
  </si>
  <si>
    <t>55162530R</t>
  </si>
  <si>
    <t>Izol. souprava pro potr prostupy DN110</t>
  </si>
  <si>
    <t>-1176948047</t>
  </si>
  <si>
    <t>721176223R00</t>
  </si>
  <si>
    <t>Potrubí KG svodné (ležaté) v zemi D 125 x 3,2 mm</t>
  </si>
  <si>
    <t>-2061464281</t>
  </si>
  <si>
    <t>721176224R00</t>
  </si>
  <si>
    <t>Potrubí KG svodné (ležaté) v zemi D 160 x 4,0 mm</t>
  </si>
  <si>
    <t>-1674153173</t>
  </si>
  <si>
    <t>721176225R00</t>
  </si>
  <si>
    <t>Potrubí KG svodné (ležaté) v zemi D 200 x 4,9 mm</t>
  </si>
  <si>
    <t>-1070595819</t>
  </si>
  <si>
    <t>-813142690</t>
  </si>
  <si>
    <t>2053673053</t>
  </si>
  <si>
    <t>722171213R00</t>
  </si>
  <si>
    <t>Potrubí z PEHD, D 32 x 3,0 mm</t>
  </si>
  <si>
    <t>687042675</t>
  </si>
  <si>
    <t>722171214R00</t>
  </si>
  <si>
    <t>Potrubí z PEHD, D 40 x 3,7 mm</t>
  </si>
  <si>
    <t>-470308441</t>
  </si>
  <si>
    <t>722290226R00</t>
  </si>
  <si>
    <t>Zkouška tlaku potrubí závitového DN 50</t>
  </si>
  <si>
    <t>-1959285724</t>
  </si>
  <si>
    <t>929421229</t>
  </si>
  <si>
    <t>899711122R00</t>
  </si>
  <si>
    <t>Fólie výstražná z PVC , šířka 30 cm</t>
  </si>
  <si>
    <t>214086269</t>
  </si>
  <si>
    <t>321768873</t>
  </si>
  <si>
    <t>D.1.4.2 - Silnoproudá elektrotechnika a hromosvod</t>
  </si>
  <si>
    <t>EI-K - ELEKTROINSTALACE - KABELY</t>
  </si>
  <si>
    <t xml:space="preserve">IM - INSTALAČNÍ MATERIÁL </t>
  </si>
  <si>
    <t>SSP - SPÍNACÍ , SPOUŠTĚCÍ A REGUL. ÚSTROJÍ</t>
  </si>
  <si>
    <t>UV - UKONČENÍ VODIČŮ</t>
  </si>
  <si>
    <t>S - SVÍTIDLA</t>
  </si>
  <si>
    <t>RO - ROZVÁDĚČ  -  RE</t>
  </si>
  <si>
    <t>RB - ROZVADĚČ RB2.1 -RB2.4, RB3.1-RB3.4 - 8 KUSŮ</t>
  </si>
  <si>
    <t>RS - ROZVÁDĚČ RS</t>
  </si>
  <si>
    <t>MR - MĚŘENÍ A REVIZE</t>
  </si>
  <si>
    <t>H - HROMOSVOD- - JÍMACÍ SOUSTAVA + SVODY</t>
  </si>
  <si>
    <t>MR-H - MĚŘENÍ A REVIZE HROMOSVODU</t>
  </si>
  <si>
    <t>D-T - Dodávka - TRUBKOVÁNÍ SLABOPROUD - ZVONEK</t>
  </si>
  <si>
    <t>M-T - MONTÁŽ - TRUBKOVÁNÍ SLABOPROUD - ZVONEK</t>
  </si>
  <si>
    <t>D-C - Dodávka - TRUBKOVÁNÍ SLABOPROUD- CETIN</t>
  </si>
  <si>
    <t>M-C - MONTÁŽ - TRUBKOVÁNÍ SLABOPROUD - CETIN</t>
  </si>
  <si>
    <t>EI-K</t>
  </si>
  <si>
    <t>ELEKTROINSTALACE - KABELY</t>
  </si>
  <si>
    <t>210 80-0134.RT5</t>
  </si>
  <si>
    <t>Kabel CYKY 750V 5Jx6 uložený pevně včetně dodávky kabelu</t>
  </si>
  <si>
    <t>210 80-0134.RT5.1</t>
  </si>
  <si>
    <t>Kabel CYKY 750V 5Jx4 uložený pevně včetně dodávky kabelu</t>
  </si>
  <si>
    <t>210 80-0116.RT3</t>
  </si>
  <si>
    <t>Kabel CYKY 750V  5J X 2,5 uložený pod omítku včetně doddávky kabelu 5J X2,5</t>
  </si>
  <si>
    <t>210 80-0101.RT1</t>
  </si>
  <si>
    <t>Kabel CYKY 750V  2O X 1.5 uložený pod omítku včetně doddávky kabelu 2O X 1.5</t>
  </si>
  <si>
    <t>210 80-0105.RT2</t>
  </si>
  <si>
    <t>Kabel CYKY 750V  3O X 1.5 uložený pod omítku včetně doddávky kabelu 3O X 1.5</t>
  </si>
  <si>
    <t>210 80-0105.RT2.1</t>
  </si>
  <si>
    <t>Kabel CYKY 750V  3J X 1.5 uložený pod omítku včetně doddávky kabelu 3J X 1.5</t>
  </si>
  <si>
    <t>210 80-0106.RT2</t>
  </si>
  <si>
    <t>Kabel CYKY 750V  3J X 2.5 uložený pod omítku včetně doddávky kabelu 3J X 2.5</t>
  </si>
  <si>
    <t>210 80-0116.RT3.1</t>
  </si>
  <si>
    <t>Kabel CYKY 750V  5J X 1,5 uložený pod omítku včetně doddávky kabelu 5J X1,5</t>
  </si>
  <si>
    <t>210 80-0625.RT1</t>
  </si>
  <si>
    <t>Vodič  CYA 4 ochranné pospojování včetně doddávky vodiče CYA 4</t>
  </si>
  <si>
    <t>210 80-0625-RT6</t>
  </si>
  <si>
    <t>Kabel CYY16 žl. Zelený pod omítku</t>
  </si>
  <si>
    <t>IM</t>
  </si>
  <si>
    <t xml:space="preserve">INSTALAČNÍ MATERIÁL </t>
  </si>
  <si>
    <t>Pol256</t>
  </si>
  <si>
    <t xml:space="preserve">Svorka Bernard včetně pásku Cu včetně dodávky svprky </t>
  </si>
  <si>
    <t>210 01-0301.RT1</t>
  </si>
  <si>
    <t>Krabice přístrojová KP68 bez zapojení včetně doddávky krabice</t>
  </si>
  <si>
    <t>210 01-0321.RT1</t>
  </si>
  <si>
    <t>krabice odbočná se zapojením kruhová včetně dodávky krabice 1903+svork.+víčko</t>
  </si>
  <si>
    <t>211 11-1011.RT1</t>
  </si>
  <si>
    <t>Trubka ohebná PVC uložená do podlahy včetně doddávky trubky</t>
  </si>
  <si>
    <t>210 01-0301-RT9</t>
  </si>
  <si>
    <t>Drobný materiál</t>
  </si>
  <si>
    <t>SSP</t>
  </si>
  <si>
    <t>SPÍNACÍ , SPOUŠTĚCÍ A REGUL. ÚSTROJÍ</t>
  </si>
  <si>
    <t>211 11-0001.RT1</t>
  </si>
  <si>
    <t>Spínač nástěnný 1.polový řazení 1 včetně dodávky spínače</t>
  </si>
  <si>
    <t>211 11-0004.RT1</t>
  </si>
  <si>
    <t>Spínač nástěnný střídavý  řazení 6  včetně dodávky spínače</t>
  </si>
  <si>
    <t>211 11-0005.RT1</t>
  </si>
  <si>
    <t>Spínač nástěnný křížový řazení  7 včetně dodávky spínače</t>
  </si>
  <si>
    <t>211 11-0044.RT2</t>
  </si>
  <si>
    <t>Spínač nástěnný střídavý dvojitý řazení 5B včetně dodávky spínače</t>
  </si>
  <si>
    <t>211 11-0005.RT6</t>
  </si>
  <si>
    <t>Spínač nástěnný střídavý  řazení 6 VDT včetně dodávky   spínače</t>
  </si>
  <si>
    <t>211 11-0005.RT5</t>
  </si>
  <si>
    <t>Spínač nástěnný jednipolový  řazení 1 VDT včetně dodávky   spínače</t>
  </si>
  <si>
    <t>211 11-0005.RT7</t>
  </si>
  <si>
    <t>Spínač nástěnný střídavý  řazení 5 VDT včetně dodávky   spínače</t>
  </si>
  <si>
    <t>211 11-1011.RT1.1</t>
  </si>
  <si>
    <t>Zásuvka domovní zapuštěná 2P+Z +montáž</t>
  </si>
  <si>
    <t>211 11-1011.RT2</t>
  </si>
  <si>
    <t>Zásuvka domovní dvojitá zapuštěná 2P+Z +montáž - bílá</t>
  </si>
  <si>
    <t>211-11-1058-RT9</t>
  </si>
  <si>
    <t>Sporáková kombinace</t>
  </si>
  <si>
    <t>Pol257</t>
  </si>
  <si>
    <t>Pohybové čidlo</t>
  </si>
  <si>
    <t>Pol258</t>
  </si>
  <si>
    <t>Samoregulační topný kabel  15W/m/10stupňů</t>
  </si>
  <si>
    <t>Pol259</t>
  </si>
  <si>
    <t>Spojka a koncovka k samoregulačnímu topnému kabelu</t>
  </si>
  <si>
    <t>Pol260</t>
  </si>
  <si>
    <t>Autonomní bateriový detektor kouře</t>
  </si>
  <si>
    <t>UV</t>
  </si>
  <si>
    <t>UKONČENÍ VODIČŮ</t>
  </si>
  <si>
    <t>210 10-002.R00</t>
  </si>
  <si>
    <t>Ukončení vodičů v rozvaděči +zapojení do 2,5 mm2</t>
  </si>
  <si>
    <t>210 10-003.R00</t>
  </si>
  <si>
    <t>Ukončení vodičů v rozvaděči +zapojení do 16 mm2</t>
  </si>
  <si>
    <t>S</t>
  </si>
  <si>
    <t>SVÍTIDLA</t>
  </si>
  <si>
    <t>210 20-1002.R10</t>
  </si>
  <si>
    <t>Svítidlo A -  LED 48W IP20 včetně dodávky svítidla a zdroje</t>
  </si>
  <si>
    <t>210 20-1002.R11</t>
  </si>
  <si>
    <t>Svítidlo B -  LED 24W IP20 včetně dodávky svítidla a zdroje</t>
  </si>
  <si>
    <t>210 20-1002.R16</t>
  </si>
  <si>
    <t>Svítidlo C -  LED 12W IP20 včetně dodávky svítidla a zdroje</t>
  </si>
  <si>
    <t>210 20-1002.R17</t>
  </si>
  <si>
    <t>Svítidlo D - LED se senzor 14W IP44 včetně zdroje a dodávky svítidla</t>
  </si>
  <si>
    <t>210 20-1002.R11.1</t>
  </si>
  <si>
    <t>Svítidlo  E - 22W IP44 včetně dodávky svítidla+ zdroje</t>
  </si>
  <si>
    <t>210 20-1002.R14</t>
  </si>
  <si>
    <t>Svítidlo F -  LED 32W IP20 včetně dodávky svítidla a zdroje</t>
  </si>
  <si>
    <t>210 20-1002.R15</t>
  </si>
  <si>
    <t>Svítidlo G -svítidlo pod linku LED s vypínačem IP20 včetně dodávky svítidla a zdroje</t>
  </si>
  <si>
    <t>RO</t>
  </si>
  <si>
    <t>ROZVÁDĚČ  -  RE</t>
  </si>
  <si>
    <t>Pol261</t>
  </si>
  <si>
    <t>Rozvaděč elektroměrový pro 9 fakturačních měření zapuštěný IP44,900x2000x250</t>
  </si>
  <si>
    <t>211 12-0011.R01</t>
  </si>
  <si>
    <t>Jistič 3x63A s krytem včetně dodávky</t>
  </si>
  <si>
    <t>211 12-0011.R03</t>
  </si>
  <si>
    <t>Jistič 3x20A s krytem včetně dodávky</t>
  </si>
  <si>
    <t>211 12-0011.R05</t>
  </si>
  <si>
    <t>Jistič 3x16A s krytem včetně dodávky</t>
  </si>
  <si>
    <t>211 12-0011.R10</t>
  </si>
  <si>
    <t>Jistič 3x16A /D s krytem včetně dodávky</t>
  </si>
  <si>
    <t>Pol262</t>
  </si>
  <si>
    <t>Místo pro třífázový elektroměr</t>
  </si>
  <si>
    <t>Pol263</t>
  </si>
  <si>
    <t>Nulová přípojnice</t>
  </si>
  <si>
    <t>Pol264</t>
  </si>
  <si>
    <t>Zemnící přípojnice</t>
  </si>
  <si>
    <t>Pol265</t>
  </si>
  <si>
    <t>Řadová svorka do 25 mm</t>
  </si>
  <si>
    <t>Pol266</t>
  </si>
  <si>
    <t>Označovací štítek</t>
  </si>
  <si>
    <t>Pol267</t>
  </si>
  <si>
    <t>Obal na výkresy</t>
  </si>
  <si>
    <t>Pol268</t>
  </si>
  <si>
    <t>Montáž rozvaděče</t>
  </si>
  <si>
    <t>RB</t>
  </si>
  <si>
    <t>ROZVADĚČ RB2.1 -RB2.4, RB3.1-RB3.4 - 8 KUSŮ</t>
  </si>
  <si>
    <t>210 19-0004.R01</t>
  </si>
  <si>
    <t>Montáž typové  rozvodnice zapuštěné 48 modulové  včetně dodávky rozvodnice</t>
  </si>
  <si>
    <t>8*1</t>
  </si>
  <si>
    <t>210 11-0301.R02</t>
  </si>
  <si>
    <t>Vypínač třípolový vestavný 3x25A včetně doddávky vypínače</t>
  </si>
  <si>
    <t>211 12-0011.R06</t>
  </si>
  <si>
    <t>Jistič 16A s krytem včetně dodávky</t>
  </si>
  <si>
    <t>8*10</t>
  </si>
  <si>
    <t>211 12-0011.R06.1</t>
  </si>
  <si>
    <t>Jistič 10A s krytem včetně dodávky</t>
  </si>
  <si>
    <t>8*4</t>
  </si>
  <si>
    <t>210 15-0002.R11</t>
  </si>
  <si>
    <t>Proudový chránič FI 25/4/0,03 včetně dodávky</t>
  </si>
  <si>
    <t>210 10-003.R01</t>
  </si>
  <si>
    <t>Ukončení vodičů v rozvaděči +zapojení do 16 mm2+označ.štítek</t>
  </si>
  <si>
    <t>8*28</t>
  </si>
  <si>
    <t>Pol269</t>
  </si>
  <si>
    <t>Zvonkové trafo</t>
  </si>
  <si>
    <t>RS</t>
  </si>
  <si>
    <t>ROZVÁDĚČ RS</t>
  </si>
  <si>
    <t>211 12-0011.R05.1</t>
  </si>
  <si>
    <t>Jistič 3x10A s krytem včetně dodávky</t>
  </si>
  <si>
    <t>Pol270</t>
  </si>
  <si>
    <t>Stykač 230V/16A</t>
  </si>
  <si>
    <t>Pol271</t>
  </si>
  <si>
    <t>Spínací hodiny</t>
  </si>
  <si>
    <t>211 11-1011.RT1.2</t>
  </si>
  <si>
    <t>Zásuvka domovní vestavná 230v/16A 2P+Z +montáž</t>
  </si>
  <si>
    <t>MR</t>
  </si>
  <si>
    <t>MĚŘENÍ A REVIZE</t>
  </si>
  <si>
    <t>Pol272</t>
  </si>
  <si>
    <t>Měření a revize</t>
  </si>
  <si>
    <t>hod</t>
  </si>
  <si>
    <t>H</t>
  </si>
  <si>
    <t>HROMOSVOD- - JÍMACÍ SOUSTAVA + SVODY</t>
  </si>
  <si>
    <t>210 22-0022.RT1</t>
  </si>
  <si>
    <t>Vedení uzemňovací v zemi FeZn pr.10 včetně dodávky FeZn pr.10</t>
  </si>
  <si>
    <t>210 22-0022.RT1.1</t>
  </si>
  <si>
    <t>Vedení uzemňovací v zemi FeZn 30/4  včetně dodávky FeZn 30/4</t>
  </si>
  <si>
    <t>210 22-0101.RT5.1</t>
  </si>
  <si>
    <t>Vedení svodové AlMgSi pr.8 včetně dodávky a podpěr na svislé svody</t>
  </si>
  <si>
    <t>210 22-0101.RT3.1</t>
  </si>
  <si>
    <t>Vedení svodové AlMgSi pr.8 včetně dodávky a podpěrna rovné střechy a vodiče AlMgSi pr.8</t>
  </si>
  <si>
    <t>210 22-0022.R02</t>
  </si>
  <si>
    <t>Tyč jímací 1,5m včetně i včetně dodávky izol.držáků a upevňovací objímky  a dodávky jím.tyče 1,5m</t>
  </si>
  <si>
    <t>210 22-0301.R02</t>
  </si>
  <si>
    <t>Svorka zkušební SZ +chranný úhelník+držák včetně dodávky</t>
  </si>
  <si>
    <t>210 22-0301.R03</t>
  </si>
  <si>
    <t>Svorka hromosvodová  SU včetně dodávky</t>
  </si>
  <si>
    <t>210 22-0301.RT1</t>
  </si>
  <si>
    <t>Svorka hromosvodová SR03  včetně dodávky</t>
  </si>
  <si>
    <t>210 22-0401.RT1</t>
  </si>
  <si>
    <t>Označení svodu štítkem včetně dodávky štítku</t>
  </si>
  <si>
    <t>MR-H</t>
  </si>
  <si>
    <t>MĚŘENÍ A REVIZE HROMOSVODU</t>
  </si>
  <si>
    <t>Pol273</t>
  </si>
  <si>
    <t>Měření a revize hromosvodu</t>
  </si>
  <si>
    <t>D-T</t>
  </si>
  <si>
    <t>Dodávka - TRUBKOVÁNÍ SLABOPROUD - ZVONEK</t>
  </si>
  <si>
    <t>Pol274</t>
  </si>
  <si>
    <t>KO TRUBKA 2316 PVC</t>
  </si>
  <si>
    <t>M</t>
  </si>
  <si>
    <t>Pol275</t>
  </si>
  <si>
    <t>KO KRABICE KU  68LA/1 - 2 přístrojová</t>
  </si>
  <si>
    <t>Pol276</t>
  </si>
  <si>
    <t>KO KRABICE KU 68LA/2-odbočná s víčkem</t>
  </si>
  <si>
    <t>Pol277</t>
  </si>
  <si>
    <t>Zvonek 230V</t>
  </si>
  <si>
    <t>Pol278</t>
  </si>
  <si>
    <t>Zvonkové tlačítko</t>
  </si>
  <si>
    <t>Pol279</t>
  </si>
  <si>
    <t>Vodič SYKFY 5x2x0,5</t>
  </si>
  <si>
    <t>M-T</t>
  </si>
  <si>
    <t>MONTÁŽ - TRUBKOVÁNÍ SLABOPROUD - ZVONEK</t>
  </si>
  <si>
    <t>Pol280</t>
  </si>
  <si>
    <t>Pol281</t>
  </si>
  <si>
    <t>KRABICE INST.PVC pristrojova</t>
  </si>
  <si>
    <t>Pol282</t>
  </si>
  <si>
    <t>KRABICE   odboc. s vickem</t>
  </si>
  <si>
    <t>Pol283</t>
  </si>
  <si>
    <t>TRUBKA OH.PVC P.OM.VOLNE 2323-TOY23</t>
  </si>
  <si>
    <t>Pol284</t>
  </si>
  <si>
    <t>TLAČÍTKO ZVONKOVÉ</t>
  </si>
  <si>
    <t>Pol285</t>
  </si>
  <si>
    <t>ZAPOJENI ZVONKU</t>
  </si>
  <si>
    <t>D-C</t>
  </si>
  <si>
    <t>Dodávka - TRUBKOVÁNÍ SLABOPROUD- CETIN</t>
  </si>
  <si>
    <t>Pol286</t>
  </si>
  <si>
    <t>TRUBKA HDPE pr.40 pro optický kabel</t>
  </si>
  <si>
    <t>Pol287</t>
  </si>
  <si>
    <t>TRUBKA HDPE pr.20 pro optický kabel</t>
  </si>
  <si>
    <t>Pol288</t>
  </si>
  <si>
    <t>KO KRABICE KT 250</t>
  </si>
  <si>
    <t>Pol289</t>
  </si>
  <si>
    <t>Vodic AY 2.5 cerny</t>
  </si>
  <si>
    <t>M-C</t>
  </si>
  <si>
    <t>MONTÁŽ - TRUBKOVÁNÍ SLABOPROUD - CETIN</t>
  </si>
  <si>
    <t>Pol290</t>
  </si>
  <si>
    <t>VODIC ULOZ. V TRUBKACH     AY 2,5 mm2</t>
  </si>
  <si>
    <t>Pol291</t>
  </si>
  <si>
    <t>KRABICE INST.PVC KT 250</t>
  </si>
  <si>
    <t>Pol292</t>
  </si>
  <si>
    <t>TRUBKA OH.PVC P.OM.VOLNE</t>
  </si>
  <si>
    <t>D.1.4.3 - Zařízení pro vytápění staveb</t>
  </si>
  <si>
    <t>731 - Kotelny</t>
  </si>
  <si>
    <t>733 - Rozvod potrubí</t>
  </si>
  <si>
    <t>734 - Armatury</t>
  </si>
  <si>
    <t>735 - Otopná tělesa</t>
  </si>
  <si>
    <t>OST - Ostatní náklady</t>
  </si>
  <si>
    <t>713311121</t>
  </si>
  <si>
    <t>Montáž izolace tepelné těles pásy nebo rohožemi bez povrchové úpravy (izolační materiál ve specifikaci) připevněnými ocelovým drátem nebo na trny z tyčové oceli kruhové (bez přivaření trnů) pomocí příchytek nebo ohnutím trnů ploch tvarových jednovrstvá</t>
  </si>
  <si>
    <t>283-77095</t>
  </si>
  <si>
    <t>izolace tepelná potrubí z pěnového polyetylenu 15 x 13 mm</t>
  </si>
  <si>
    <t>vlastní cena</t>
  </si>
  <si>
    <t>Tvarovky a ohyby izolace z polyethylénu, součinitel tepelné vodivosti min. 0,038 W/mK</t>
  </si>
  <si>
    <t>998713102</t>
  </si>
  <si>
    <t>Přesun hmot tonážní pro izolace tepelné v objektech v do 12 m</t>
  </si>
  <si>
    <t>731</t>
  </si>
  <si>
    <t>Kotelny</t>
  </si>
  <si>
    <t>731341130</t>
  </si>
  <si>
    <t>Hadice napouštěcí pryžové D 16/23</t>
  </si>
  <si>
    <t>731244492</t>
  </si>
  <si>
    <t>Montáž kotle ocelového závěsného na plyn kondenzačního o výkonu do 20 kW</t>
  </si>
  <si>
    <t>vlastní cena.1</t>
  </si>
  <si>
    <t>Sestava nástěnné kondenzační centrály se zabudovaným vrstveným zásobníkem pitné vody 14/100 L</t>
  </si>
  <si>
    <t>P</t>
  </si>
  <si>
    <t>Poznámka k položce:_x000D_
Sestava obsahuje: nástěnný kondenzační kotel pro vytápění a přípravu teplé vody s vrstveným zásobníkem CGW-2L - plynule modulovaný výkon 1,8 - 15,2 kW - zásobník s objemem 44 l poskytuje komfort ohřáté vody 100 l - rozměry (v x š x h) 790 x 800 x 378 mm, hmotnost 54 kg ekvitermní regulaci - zobrazovací modul AM k zabudování do kotle - vnější snímač připojovací sadu pro instalaci nad omítkou - plynový kohout s tepelnou pojistkou, 2 kohouty otopná/vratná voda, pojistný ventil 3 bary, odpadový trychtýř</t>
  </si>
  <si>
    <t>vlastní cena.2</t>
  </si>
  <si>
    <t>Připojovací sada CGW pro instalaci nad omítkou pro CGW - Pojistná skupina bez omezovače tlaku, přípojka pojistné skupiny na přívod studené vody, 2 těsnění 3´´.</t>
  </si>
  <si>
    <t>vlastní cena.3</t>
  </si>
  <si>
    <t>Zatrubkování + kabeláž MaR</t>
  </si>
  <si>
    <t>LPRK05</t>
  </si>
  <si>
    <t>Kouřovod - LIK trubka s hrdlem; 0,25 m, průměr 60/100 mm</t>
  </si>
  <si>
    <t>LPUK05</t>
  </si>
  <si>
    <t>Kouřovod - LIK revizní T-kus se změnou směru, průměr 60/100 mm</t>
  </si>
  <si>
    <t>LPRK15</t>
  </si>
  <si>
    <t>Kouřovod - LIK trubka s hrdlem; 1 m, průměr 60/100 mm</t>
  </si>
  <si>
    <t>APWHL8</t>
  </si>
  <si>
    <t>Komín - LAL stěnová objímka zesílená, průměr 80/125 mm</t>
  </si>
  <si>
    <t>LPMAL8</t>
  </si>
  <si>
    <t>Komín - LIL odtok s hrdlem, průměr 80/125 mm</t>
  </si>
  <si>
    <t>ZULJ40</t>
  </si>
  <si>
    <t>Komín - Sifon Long John (pro přetlak) vývod 40 mm</t>
  </si>
  <si>
    <t>ZUWK01</t>
  </si>
  <si>
    <t>Komín - Hadice pro odvod kondenzátu 1 bm, průměr 80/125 mm</t>
  </si>
  <si>
    <t>LPRTL8</t>
  </si>
  <si>
    <t>Komín - LIL revizní T-kus, průměr 80/125 mm</t>
  </si>
  <si>
    <t>TTAD03</t>
  </si>
  <si>
    <t>Komín - Revizní dvířka (bílá), průměr 155x305 mm</t>
  </si>
  <si>
    <t>LPRL18</t>
  </si>
  <si>
    <t>Komín - LIL trubka s hrdlem; 1 m, průměr 80/125 mm</t>
  </si>
  <si>
    <t>LPTEL58</t>
  </si>
  <si>
    <t>Komín - LIL trubkový díl s 87° odbočkou 60/10, průměr 80/125 mm0 mm</t>
  </si>
  <si>
    <t>LPRL58</t>
  </si>
  <si>
    <t>Komín - LIL trubka s hrdlem; 0,5 m, průměr 80/125 mm</t>
  </si>
  <si>
    <t>ALPP35</t>
  </si>
  <si>
    <t>Komín - Střešní průchodka rovná, průměr 135 mm</t>
  </si>
  <si>
    <t>DPDS18</t>
  </si>
  <si>
    <t>Komín - DHZ Střeš. nástav. (komplet) plast, černá, 1,6m, průměr 80/125 mm</t>
  </si>
  <si>
    <t>vlastní cena.4</t>
  </si>
  <si>
    <t>Revize spalinové cesty</t>
  </si>
  <si>
    <t>vlastní cena.5</t>
  </si>
  <si>
    <t>Montáž spalinové cesty</t>
  </si>
  <si>
    <t>vlastní cena.6</t>
  </si>
  <si>
    <t>Ovládací modul BM-2 řízený vnější/interiérovou teplotou, s časovým programem, pro vytápění, ohřev pitné vody včetně snímače vnější teploty</t>
  </si>
  <si>
    <t>998731102</t>
  </si>
  <si>
    <t>Přesun hmot tonážní pro kotelny v objektech v do 12 m</t>
  </si>
  <si>
    <t>733</t>
  </si>
  <si>
    <t>Rozvod potrubí</t>
  </si>
  <si>
    <t>733222102</t>
  </si>
  <si>
    <t>Potrubí měděné polotvrdé spojované měkkým pájením D 15x1</t>
  </si>
  <si>
    <t>733291101</t>
  </si>
  <si>
    <t>Zkouška těsnosti potrubí měděné do D 35x1,5</t>
  </si>
  <si>
    <t>733224222</t>
  </si>
  <si>
    <t>Příplatek k potrubí měděnému za zhotovení přípojky z trubek měděných D 15x1</t>
  </si>
  <si>
    <t>998733102</t>
  </si>
  <si>
    <t>Přesun hmot tonážní pro rozvody potrubí v objektech v do 12 m</t>
  </si>
  <si>
    <t>734</t>
  </si>
  <si>
    <t>Armatury</t>
  </si>
  <si>
    <t>734209113</t>
  </si>
  <si>
    <t>Montáž armatury závitové s dvěma závity G 1/2</t>
  </si>
  <si>
    <t>734291123</t>
  </si>
  <si>
    <t>Kohout plnící a vypouštěcí G 1/2 PN 10 do 90°C závitový</t>
  </si>
  <si>
    <t>vlastní cena.7</t>
  </si>
  <si>
    <t>FMG DN 20 - Odstředivý odkalovač s magnetickou vložkou pro zachycování a odstraňování nečistoty uvnitř hydraulických vytápěcích (chladících) okruhů.</t>
  </si>
  <si>
    <t>Poznámka k položce:_x000D_
Nečistoty jsou oddělovány součinností odstředivé síly vody, magnetu a kovového filtru. Mohou být odváděny výpustným kohoutem. Otočná připojovací armatura umožňuje instalovat odkalovač s magnetickou vložkou vertikálních potrubních rozvodů.</t>
  </si>
  <si>
    <t>734292713</t>
  </si>
  <si>
    <t>Kohout kulový přímý G 1/2 PN 42 do 185°C vnitřní závit</t>
  </si>
  <si>
    <t>vlastní cena.8</t>
  </si>
  <si>
    <t>Hlavice termostatická upevnění maticí M30 x 1,5, teplota prostoru 8 až 28 °C, ovládání ruční, s aretací proti nepovolené manipulaci, se zajištěním proti krádeži</t>
  </si>
  <si>
    <t>vlastní cena.9</t>
  </si>
  <si>
    <t>Montáž termostatické hlavice</t>
  </si>
  <si>
    <t>vlastní cena.10</t>
  </si>
  <si>
    <t>Šroubení radiátorové pro desková tělesa s vestavěným termostatickým ventilem; 1/2" vnitřní z., 3/4" vnější závit, tvar rohové, s možností uzavření a vypuštění, připojovací rozteč 50 mm</t>
  </si>
  <si>
    <t>vlastní cena.11</t>
  </si>
  <si>
    <t>Radiátorové rohové šroubení k trubkovýmm koupelnovým žebříkům s integrovaným, přednastavitelným ventilem, s možností uzavření a vypuštění, připojovací rozteč 50 mm, přívod je u hlavice</t>
  </si>
  <si>
    <t>vlastní cena.12</t>
  </si>
  <si>
    <t>Kryt ventilu  k trubkovýmm koupelnovým žebříkům, rohový, barva bílá, válcového tvaru (k otopným žebříkům)</t>
  </si>
  <si>
    <t>998734102</t>
  </si>
  <si>
    <t>Přesun hmot tonážní pro armatury v objektech v do 12 m</t>
  </si>
  <si>
    <t>735</t>
  </si>
  <si>
    <t>Otopná tělesa</t>
  </si>
  <si>
    <t>735159110</t>
  </si>
  <si>
    <t>Montáž otopných těles panelových jednořadých délky do 1500 mm</t>
  </si>
  <si>
    <t>735159120</t>
  </si>
  <si>
    <t>Montáž otopných těles panelových jednořadých délky do 2340 mm</t>
  </si>
  <si>
    <t>vlastní cena.13</t>
  </si>
  <si>
    <t>Otopná tělesa panelová počet desek 1, počet přídavných přestupných ploch 1, provedení ventil kompakt, pravé spodní připojení, s nuceným oběhem, čelní deska profilovaná, typ 11 VK 400 x 400, výška / délka 400 / 400 mm</t>
  </si>
  <si>
    <t>vlastní cena.14</t>
  </si>
  <si>
    <t>Otopná tělesa panelová počet desek 1, počet přídavných přestupných ploch 1, provedení ventil kompakt, pravé spodní připojení, s nuceným oběhem, čelní deska profilovaná, typ 11 VK 400 x 1400, výška / délka 400 / 1400 mm</t>
  </si>
  <si>
    <t>vlastní cena.15</t>
  </si>
  <si>
    <t>Otopná tělesa panelová počet desek 1, počet přídavných přestupných ploch 1, provedení ventil kompakt, pravé spodní připojení, s nuceným oběhem, čelní deska profilovaná, typ 11 VK 400 x 1600, výška / délka 400 / 1600 mm</t>
  </si>
  <si>
    <t>vlastní cena.16</t>
  </si>
  <si>
    <t>Otopná tělesa panelová počet desek 1, počet přídavných přestupných ploch 1, provedení ventil kompakt, pravé spodní připojení, s nuceným oběhem, čelní deska profilovaná, typ 11 VK 400 x 1800, výška / délka 400 / 1800 mm</t>
  </si>
  <si>
    <t>vlastní cena.17</t>
  </si>
  <si>
    <t>Otopná tělesa panelová počet desek 1, počet přídavných přestupných ploch 1, provedení ventil kompakt, prvaé spodní připojení, s nuceným oběhem, čelní deska profilovaná, typ 11 VK 500 x 1800, výška / délka 500 / 1800 mm</t>
  </si>
  <si>
    <t>vlastní cena.18</t>
  </si>
  <si>
    <t>Otopná tělesa panelová počet desek 2, počet přídavných přestupných ploch 1, provedení ventil kompakt, pravé spodní připojení, s nuceným oběhem, čelní deska profilovaná, typ 21 VK 500 x 600, výška / délka 500 / 600 mm</t>
  </si>
  <si>
    <t>vlastní cena.19</t>
  </si>
  <si>
    <t>Otopná tělesa panelová počet desek 2, počet přídavných přestupných ploch 1, provedení ventil kompakt, pravé spodní připojení, s nuceným oběhem, čelní deska profilovaná, typ 21 VK 600 x 800, výška / délka 600 / 800 mm</t>
  </si>
  <si>
    <t>735164512</t>
  </si>
  <si>
    <t>Montáž otopného tělesa trubkového na stěnu výšky tělesa přes 1500 mm</t>
  </si>
  <si>
    <t>vlastní cena.20</t>
  </si>
  <si>
    <t>Koupelnová otopná tělesa trubková, rovné provedení, středové připojení 1500x750</t>
  </si>
  <si>
    <t>vlastní cena.21</t>
  </si>
  <si>
    <t>El. topné těleso EL.07 s integrovaným regulátorem teploty</t>
  </si>
  <si>
    <t>998735102</t>
  </si>
  <si>
    <t>Přesun hmot tonážní pro otopná tělesa v objektech v do 12 m</t>
  </si>
  <si>
    <t>767995111</t>
  </si>
  <si>
    <t>Montáž atypických zámečnických konstrukcí hmotnosti do 5 kg</t>
  </si>
  <si>
    <t>vlastní cena.22</t>
  </si>
  <si>
    <t>Závitová tyč AM8x1000 4.8 pozink., Závit – M8, délka - 1000 mm, Složení materiálu - Stupeň oceli 4.8 - DIN 976-1, Povrchová úprava - Pozinkováno</t>
  </si>
  <si>
    <t>vlastní cena.23</t>
  </si>
  <si>
    <t>Objímka potrubí MP-LHI 20-25 1/2" M8, Rozsah upínání – D 20 - 25 mm, Maximální zatížení - F 400 N, Snížení hlučnosti - 17 dB (A), Šroubová svorka - M5</t>
  </si>
  <si>
    <t>Poznámka k položce:_x000D_
Utahovací moment upínacího šroubu M5 - 2 Nm, složení materiálu - DC01 - DIN EN 10130, Povrchová úprava pozink, Izolační materiál - EPDM pryž</t>
  </si>
  <si>
    <t>998767102</t>
  </si>
  <si>
    <t>Přesun hmot tonážní pro zámečnické konstrukce v objektech v do 12 m</t>
  </si>
  <si>
    <t>Ostatní náklady</t>
  </si>
  <si>
    <t>731-02</t>
  </si>
  <si>
    <t>Topná zkouška</t>
  </si>
  <si>
    <t>731-03</t>
  </si>
  <si>
    <t>Dokumentace skutečného stavu včetně fotodokumentace skrytých a těžko přístupných částí</t>
  </si>
  <si>
    <t>731-04</t>
  </si>
  <si>
    <t>Napuštění systému upravenou vodou včetně odvzdušnění</t>
  </si>
  <si>
    <t>731-05</t>
  </si>
  <si>
    <t>Zaregulování a zprovoznění systému</t>
  </si>
  <si>
    <t>D.1.4.4 - Vzduchotechnika</t>
  </si>
  <si>
    <t>VZT - Zařízení č.1 - Větrání kuchyní</t>
  </si>
  <si>
    <t>DM - Doplňkový materiál</t>
  </si>
  <si>
    <t>OST - Ostatní</t>
  </si>
  <si>
    <t>VZT</t>
  </si>
  <si>
    <t>Zařízení č.1 - Větrání kuchyní</t>
  </si>
  <si>
    <t>VZT-01</t>
  </si>
  <si>
    <t>Digestoř nástěnná, Qv=150m3/hod, Lw(A)max.=61dBA</t>
  </si>
  <si>
    <t>VZT-02</t>
  </si>
  <si>
    <t>Těsná zpětná klapka D 125 mm</t>
  </si>
  <si>
    <t>VZT-03</t>
  </si>
  <si>
    <t>Tlumič vsuvný D 125 mm / L 300 mm</t>
  </si>
  <si>
    <t>VZT-04</t>
  </si>
  <si>
    <t>Trouba SPIRO - 125 - včetně tvarovek - těsné provedení</t>
  </si>
  <si>
    <t>VZT-05</t>
  </si>
  <si>
    <t>Trouba SPIRO - 150 - včetně tvarovek - těsné provedení</t>
  </si>
  <si>
    <t>VZT-06</t>
  </si>
  <si>
    <t>Tep a protihluk.izol.tl. 6 cm - venkovní s oplechováním</t>
  </si>
  <si>
    <t>DM</t>
  </si>
  <si>
    <t>Doplňkový materiál</t>
  </si>
  <si>
    <t>DM-01</t>
  </si>
  <si>
    <t>Materiál pro spoje, montáž, závěsy, atd.</t>
  </si>
  <si>
    <t>DM-02</t>
  </si>
  <si>
    <t>Požární ucpávky</t>
  </si>
  <si>
    <t>Ostatní</t>
  </si>
  <si>
    <t>OST-01</t>
  </si>
  <si>
    <t>Doprava</t>
  </si>
  <si>
    <t>OST-02</t>
  </si>
  <si>
    <t>Přesuny</t>
  </si>
  <si>
    <t>OST-03</t>
  </si>
  <si>
    <t>Zaregulování, vyzkoušení, předávací řízení</t>
  </si>
  <si>
    <t>OST-04</t>
  </si>
  <si>
    <t>Inženýrská a koordinační činnost</t>
  </si>
  <si>
    <t>OST-05</t>
  </si>
  <si>
    <t>Dokumentace konečného provedení, návody, atesty, prohlášení o shodě</t>
  </si>
  <si>
    <t>SO 02, 03, 07 - PŘÍPOJKA SPLAŠKOVÉ KANALIZACE, PŘÍPOJKA VODOVODU, PRŮLEH SE VSAKOVÁNÍM</t>
  </si>
  <si>
    <t>11 - Přípravné a přidružené práce</t>
  </si>
  <si>
    <t>56 - Podklad.vrstvy komunikací a zp</t>
  </si>
  <si>
    <t>8 - Trubní vedení</t>
  </si>
  <si>
    <t>91 - Doplňující práce na komunikaci</t>
  </si>
  <si>
    <t>M21 - Elektromontáže</t>
  </si>
  <si>
    <t>115001103R00</t>
  </si>
  <si>
    <t>Převedení vody potrubím o průměru do DN 200 mm</t>
  </si>
  <si>
    <t>115101202R00</t>
  </si>
  <si>
    <t>Čerpání vody do výšky 10 m, přítok 500-1000 l/min</t>
  </si>
  <si>
    <t>h</t>
  </si>
  <si>
    <t>151101102R00</t>
  </si>
  <si>
    <t>Pažení a rozepření stěn rýh - příložné - hl.do 4 m</t>
  </si>
  <si>
    <t>151101112R00</t>
  </si>
  <si>
    <t>Odstranění pažení stěn rýh - příložné - hl. do 4 m</t>
  </si>
  <si>
    <t>181300014RAE</t>
  </si>
  <si>
    <t>Rozprostření ornice v rovině tloušťka 30 cm, dovoz ornice  ze vzdálenosti 15 km, osetí trávou</t>
  </si>
  <si>
    <t>583318004R</t>
  </si>
  <si>
    <t>Kamenivo těžené frakce  16/32 Jihomor. kraj</t>
  </si>
  <si>
    <t>Přípravné a přidružené práce</t>
  </si>
  <si>
    <t>113107122RAB</t>
  </si>
  <si>
    <t>Odstranění bet.vozovky, kryt tl.20 cm, pl.nad 50m2, včetně nakládání a odvozu na skládku do 1 km</t>
  </si>
  <si>
    <t>113111120R00</t>
  </si>
  <si>
    <t>Odstranění podkladu pl.50 m2,kam.zpev.cem.tl.20 cm</t>
  </si>
  <si>
    <t>Podklad.vrstvy komunikací a zp</t>
  </si>
  <si>
    <t>564851111RT2</t>
  </si>
  <si>
    <t>Podklad ze štěrkodrti po zhutnění tloušťky 15 cm, štěrkodrť frakce 0-32 mm</t>
  </si>
  <si>
    <t>631621113R00</t>
  </si>
  <si>
    <t>Podklad z obalovaného kameniva tl. 30 mm</t>
  </si>
  <si>
    <t>577112114R00</t>
  </si>
  <si>
    <t>Beton asfalt. ACO 11 S modifik. š. do 3 m, tl.5 cm</t>
  </si>
  <si>
    <t>Trubní vedení</t>
  </si>
  <si>
    <t>891211111R00</t>
  </si>
  <si>
    <t>Montáž vodovodních šoupátek ve výkopu DN 50</t>
  </si>
  <si>
    <t>42200750R</t>
  </si>
  <si>
    <t>Poklop uliční šoupátkový 1750  - voda</t>
  </si>
  <si>
    <t>42228156R</t>
  </si>
  <si>
    <t>Šoupátko 2510 DN 5/4" pro dom.příp. - voda</t>
  </si>
  <si>
    <t>42291010R</t>
  </si>
  <si>
    <t>Souprava zemní tuhá 9000E1 DN 32 1,5m</t>
  </si>
  <si>
    <t>899721112R00</t>
  </si>
  <si>
    <t>Fólie výstražná z PVC bílá, šířka 30 cm</t>
  </si>
  <si>
    <t>59224349.AR</t>
  </si>
  <si>
    <t>Prstenec vyrovn šachetní TBW-Q.1 63/10</t>
  </si>
  <si>
    <t>837365121R00</t>
  </si>
  <si>
    <t>Výsek a montáž odbočky na potrubí DN 250</t>
  </si>
  <si>
    <t>Doplňující práce na komunikaci</t>
  </si>
  <si>
    <t>919735111R00</t>
  </si>
  <si>
    <t>Řezání stávajícího živičného krytu tl. do 5 cm</t>
  </si>
  <si>
    <t>998225111R00</t>
  </si>
  <si>
    <t>Přesun hmot, pozemní komunikace, kryt živičný</t>
  </si>
  <si>
    <t>998225191R00</t>
  </si>
  <si>
    <t>Přesun hmot, komunikace živičné, příplatek do 1 km</t>
  </si>
  <si>
    <t>722171216R00</t>
  </si>
  <si>
    <t>Potrubí z PEHD, D 63 x 5,8 mm</t>
  </si>
  <si>
    <t>Vodoměrná šachta 120/90/150 pod HSV, samonostná+poklop+žebřík+vodotěsný prostup+mont.</t>
  </si>
  <si>
    <t>Souprava vodoměrná 5/4"-1", se šroubením, kohouty a zpětnou klapkou</t>
  </si>
  <si>
    <t>M21</t>
  </si>
  <si>
    <t>Elektromontáže</t>
  </si>
  <si>
    <t>210810363R00</t>
  </si>
  <si>
    <t>Kabel silový CYKYDY 750 V 2 x 4 mm2 pevně ulož.</t>
  </si>
  <si>
    <t>SO 04 - PŘÍPOJKA STL PLYNOVODU</t>
  </si>
  <si>
    <t>132201210R00</t>
  </si>
  <si>
    <t>Hloubení rýh š.do 200 cm hor.3 do 50 m3,STROJNĚ</t>
  </si>
  <si>
    <t>Chránička na potrubí DN100</t>
  </si>
  <si>
    <t>28613609R</t>
  </si>
  <si>
    <t>Trubka SDR 11 40x3,7 mm plyn - návin</t>
  </si>
  <si>
    <t>28613612R</t>
  </si>
  <si>
    <t>Trubka SDR 11 63x5,8 mm plyn - tyče</t>
  </si>
  <si>
    <t>28314146.AR</t>
  </si>
  <si>
    <t>Fólie výstražná žlutá "POZOR PLYN", š. 300 mm</t>
  </si>
  <si>
    <t>34141301R</t>
  </si>
  <si>
    <t>Vodič silový pevné uložení CYY 2,5 mm2</t>
  </si>
  <si>
    <t>%</t>
  </si>
  <si>
    <t>SO 06 - PŘÍJEZDOVÁ KOMUNIKACE A CHODNÍK</t>
  </si>
  <si>
    <t>12 - Odkopávky a prokopávky</t>
  </si>
  <si>
    <t>16 - Přemístění výkopku</t>
  </si>
  <si>
    <t>17 - Konstrukce ze zemin</t>
  </si>
  <si>
    <t>18 - Povrchové úpravy terénu</t>
  </si>
  <si>
    <t>21 - Úprava podloží a základové spáry</t>
  </si>
  <si>
    <t>28 - Zpevňování hornin a konstrukcí</t>
  </si>
  <si>
    <t>56 - Podkladní vrstvy komunikací, letišť a ploch</t>
  </si>
  <si>
    <t>57 - Kryty pozemních komunikací, letišť a ploch z kameniva nebo živičné</t>
  </si>
  <si>
    <t>59 - Kryty pozemních komunikací, letišť a ploch dlážděných (předlažby)</t>
  </si>
  <si>
    <t>91 - Doplňující konstrukce a práce na pozemních komunikacích a zpevněných plochách</t>
  </si>
  <si>
    <t>S - Přesuny sutí</t>
  </si>
  <si>
    <t>119001201R00</t>
  </si>
  <si>
    <t>Úprava zemin vápnem, tl. vrstvy 15 - 30 cm</t>
  </si>
  <si>
    <t>RTS II / 2019</t>
  </si>
  <si>
    <t>58530120.A</t>
  </si>
  <si>
    <t>Vápno bílé CL 90 (pro stabilizaci)     VL</t>
  </si>
  <si>
    <t>113108315R00</t>
  </si>
  <si>
    <t>Odstranění asfaltové vrstvy pl. do 50 m2, tl.15 cm</t>
  </si>
  <si>
    <t>Odkopávky a prokopávky</t>
  </si>
  <si>
    <t>121101102R00</t>
  </si>
  <si>
    <t>Sejmutí ornice s přemístěním přes 50 do 100 m</t>
  </si>
  <si>
    <t>122202201R00</t>
  </si>
  <si>
    <t>Odkopávky pro silnice v hor. 3 do 100 m3</t>
  </si>
  <si>
    <t>Přemístění výkopku</t>
  </si>
  <si>
    <t>162201102R00</t>
  </si>
  <si>
    <t>Vodorovné přemístění výkopku z hor.1-4 do 50 m</t>
  </si>
  <si>
    <t>167101101R00</t>
  </si>
  <si>
    <t>Nakládání výkopku z hor.1-4 v množství do 100 m3</t>
  </si>
  <si>
    <t>Konstrukce ze zemin</t>
  </si>
  <si>
    <t>Uložení sypaniny na skl. u staveniště</t>
  </si>
  <si>
    <t>Povrchové úpravy terénu</t>
  </si>
  <si>
    <t>181101102R00</t>
  </si>
  <si>
    <t>Úprava pláně v zářezech v hor. 1-4, se zhutněním</t>
  </si>
  <si>
    <t>181301103R00</t>
  </si>
  <si>
    <t>Rozprostření ornice, rovina, tl. 15-20 cm,do 500m2</t>
  </si>
  <si>
    <t>180402111R00</t>
  </si>
  <si>
    <t>Založení trávníku parkového výsevem v rovině</t>
  </si>
  <si>
    <t>00572460</t>
  </si>
  <si>
    <t>Směs travní technická PROFI</t>
  </si>
  <si>
    <t>Úprava podloží a základové spáry</t>
  </si>
  <si>
    <t>212752112R00</t>
  </si>
  <si>
    <t>Trativody z drenážních trubek, lože, DN 100 mm</t>
  </si>
  <si>
    <t>RTS II / 2017</t>
  </si>
  <si>
    <t>28611223</t>
  </si>
  <si>
    <t>Trubka PVC-U drenážní flexibilní DN 100 mm</t>
  </si>
  <si>
    <t>Zpevňování hornin a konstrukcí</t>
  </si>
  <si>
    <t>289971212R00</t>
  </si>
  <si>
    <t>Zřízení vrstvy z geotextilie sklon do 1:5 š.do 6 m</t>
  </si>
  <si>
    <t>67352020</t>
  </si>
  <si>
    <t>Geotextilie silniční PK-Tex PP 15 100 g/m2</t>
  </si>
  <si>
    <t>Podkladní vrstvy komunikací, letišť a ploch</t>
  </si>
  <si>
    <t>564851111R00</t>
  </si>
  <si>
    <t>Podklad ze štěrkodrti po zhutnění tloušťky 15 cm</t>
  </si>
  <si>
    <t>564861111R00</t>
  </si>
  <si>
    <t>Podklad ze štěrkodrti po zhutnění tloušťky 20 cm</t>
  </si>
  <si>
    <t>564962111R00</t>
  </si>
  <si>
    <t>Podklad z mechanicky zpevněného kameniva tl. 20 cm</t>
  </si>
  <si>
    <t>567411120R00</t>
  </si>
  <si>
    <t>Podklad ze štěrku vyplněného maltou ŠCM, tl 200 mm</t>
  </si>
  <si>
    <t>565181111R00</t>
  </si>
  <si>
    <t>Podklad z obal kamen. ACP 22+, š. do 3 m, tl.15 cm</t>
  </si>
  <si>
    <t>569903311R00</t>
  </si>
  <si>
    <t>Zřízení zemních krajnic se zhutněním</t>
  </si>
  <si>
    <t>Kryty pozemních komunikací, letišť a ploch z kameniva nebo živičné</t>
  </si>
  <si>
    <t>573211111R00</t>
  </si>
  <si>
    <t>Postřik živičný spojovací z asfaltu 0,5-0,7 kg/m2</t>
  </si>
  <si>
    <t>577132111R00</t>
  </si>
  <si>
    <t>Beton asfalt. ACO 11+ obrusný, š.nad 3 m, tl. 4 cm</t>
  </si>
  <si>
    <t>Kryty pozemních komunikací, letišť a ploch dlážděných (předlažby)</t>
  </si>
  <si>
    <t>596215021R00</t>
  </si>
  <si>
    <t>Kladení zámkové dlažby tl. 6 cm do drtě tl. 4 cm</t>
  </si>
  <si>
    <t>59245308</t>
  </si>
  <si>
    <t>Dlažba zámková přírodní  20x10x6</t>
  </si>
  <si>
    <t>596215040R00</t>
  </si>
  <si>
    <t>Kladení zámkové dlažby tl. 8 cm do drtě tl. 4 cm</t>
  </si>
  <si>
    <t>5924511910</t>
  </si>
  <si>
    <t>Dlažba zámková distanční 20/21,5x20/215x8 cm přírodní</t>
  </si>
  <si>
    <t>592452655</t>
  </si>
  <si>
    <t>Dlažba zámková přírodní 20x10x8</t>
  </si>
  <si>
    <t>597101113RT1</t>
  </si>
  <si>
    <t>Montáž odvodňovacího žlabu - polymerbeton, včetně beton. lože C16/20,zatížení C 250, D 400 kN</t>
  </si>
  <si>
    <t>5922720510</t>
  </si>
  <si>
    <t>Liniový odvodňovací systém</t>
  </si>
  <si>
    <t>Doplňující konstrukce a práce na pozemních komunikacích a zpevněných plochách</t>
  </si>
  <si>
    <t>917862111R00</t>
  </si>
  <si>
    <t>Osazení stojat. obrub.bet. s opěrou,lože z C 12/15 - výměra položky v neuznatelných nákladech</t>
  </si>
  <si>
    <t>59217410</t>
  </si>
  <si>
    <t>Obrubník chodníkový  ABO 100/10/25</t>
  </si>
  <si>
    <t>59217476</t>
  </si>
  <si>
    <t>Obrubník silniční nájezdový 1000/150/150 šedý</t>
  </si>
  <si>
    <t>59217450</t>
  </si>
  <si>
    <t>Obrubník silniční  ABO 100/15/25</t>
  </si>
  <si>
    <t>918101111R00</t>
  </si>
  <si>
    <t>Lože pod obrubníky nebo obruby dlažeb z C 12/15, nad 10cm</t>
  </si>
  <si>
    <t>914001111R00</t>
  </si>
  <si>
    <t>Osazení sloupků dopr.značky vč. beton. základu</t>
  </si>
  <si>
    <t>404459502</t>
  </si>
  <si>
    <t>Sloupek Fe pr.60 pozinkovaný, l= 2500 mm</t>
  </si>
  <si>
    <t>404459511</t>
  </si>
  <si>
    <t>Patka kotevní AP 60/3</t>
  </si>
  <si>
    <t>914001125R00</t>
  </si>
  <si>
    <t>Osazení svislé dopr.značky na sloupek nebo konzolu</t>
  </si>
  <si>
    <t>40445159.A</t>
  </si>
  <si>
    <t>Značka dopr dodat E 13 500/150</t>
  </si>
  <si>
    <t>40445050.A</t>
  </si>
  <si>
    <t>Značka dopr inf IP 12 500/700</t>
  </si>
  <si>
    <t>919735113R00</t>
  </si>
  <si>
    <t>Řezání stávajícího živičného krytu tl. 10 - 15 cm</t>
  </si>
  <si>
    <t>Přesuny sutí</t>
  </si>
  <si>
    <t>979082213R00</t>
  </si>
  <si>
    <t>Vodorovná doprava suti po suchu do 1 km</t>
  </si>
  <si>
    <t>979082219R00</t>
  </si>
  <si>
    <t>Příplatek za dopravu suti po suchu za další 1 km</t>
  </si>
  <si>
    <t>979990112R00</t>
  </si>
  <si>
    <t>Poplatek za skládku suti - obalované kam. - asfalt</t>
  </si>
  <si>
    <t>998223011R00</t>
  </si>
  <si>
    <t>Přesun hmot, pozemní komunikace, kryt dlážděný</t>
  </si>
  <si>
    <t>SO 08 - AREÁLOVÉ ROZVODY A OSVĚTLENÍ</t>
  </si>
  <si>
    <t>VR-K - VENKOVNÍ ROZVODY NN - KABELY</t>
  </si>
  <si>
    <t>O - OSTATNÍ</t>
  </si>
  <si>
    <t>VR-K</t>
  </si>
  <si>
    <t>VENKOVNÍ ROZVODY NN - KABELY</t>
  </si>
  <si>
    <t>210 80-0134.RT4</t>
  </si>
  <si>
    <t>Kabel CYKY 750V 5Jx4 uložený v zemi v trubce četně dodávky kabelu</t>
  </si>
  <si>
    <t>Kabel CYKY - J 4x35  uložený v zemi včetně dodávky kabelu</t>
  </si>
  <si>
    <t>Pol293</t>
  </si>
  <si>
    <t>Trubka KF09040 uložená v zemi včetně dodávky trubky</t>
  </si>
  <si>
    <t>Ukončení vodičů+zapojení do 16 mm2</t>
  </si>
  <si>
    <t>210 10-005.R02</t>
  </si>
  <si>
    <t>Ukončení vodičů do 4x50</t>
  </si>
  <si>
    <t>210 20-1002.RT16</t>
  </si>
  <si>
    <t>Svítidlo H -  LED  IP54 na stožár  2,5m včetně dodávky svítidla a zdroje</t>
  </si>
  <si>
    <t>210 20-1002.RT11</t>
  </si>
  <si>
    <t>Stožár pro venkovní svítidlo 2,5m</t>
  </si>
  <si>
    <t>O</t>
  </si>
  <si>
    <t>OSTATNÍ</t>
  </si>
  <si>
    <t>O-01</t>
  </si>
  <si>
    <t>O-02</t>
  </si>
  <si>
    <t>Výkop a zához č.50, hl 60, zřízení kabelového lože z písku a zakrytí folii</t>
  </si>
  <si>
    <t>OST - VEDLEJŠÍ A OSTATNÍ NÁKLADY</t>
  </si>
  <si>
    <t>D1 - Ostatní náklady</t>
  </si>
  <si>
    <t>D1</t>
  </si>
  <si>
    <t>Pol294</t>
  </si>
  <si>
    <t>Zařízení staveniště</t>
  </si>
  <si>
    <t>Pol295</t>
  </si>
  <si>
    <t>Dopracování výrobní dokumentace</t>
  </si>
  <si>
    <t>Pol296</t>
  </si>
  <si>
    <t>Projektová dokumentace skutečného provedení</t>
  </si>
  <si>
    <t>Pol297</t>
  </si>
  <si>
    <t>Publicita</t>
  </si>
  <si>
    <t>Pol298</t>
  </si>
  <si>
    <t>Geodetické zaměření včetně ověření návrhu na vklad do KN</t>
  </si>
  <si>
    <t>Pol299</t>
  </si>
  <si>
    <t>Bezpečnostní a hygienická opatření na staveništi, splnění podmínek dle plánu BOZP</t>
  </si>
  <si>
    <t>Pol300</t>
  </si>
  <si>
    <t>Provedení veškerých měření a zkoušek, revizních zpráv apod. dle platné legislativy a SoD</t>
  </si>
  <si>
    <t>Pol301</t>
  </si>
  <si>
    <t>Náklady vyplývající ze SoD</t>
  </si>
  <si>
    <t>978921194</t>
  </si>
  <si>
    <t>NEU - NEUZNATELNÉ NÁKLADY</t>
  </si>
  <si>
    <t>13 - Hloubené vykopávky</t>
  </si>
  <si>
    <t>Hloubené vykopávky</t>
  </si>
  <si>
    <t>131100010RA0</t>
  </si>
  <si>
    <t>Hloubení nezapažených jam v hornině1-4</t>
  </si>
  <si>
    <t>Dlažba zámková distanční 20/21,5x20/21,5x8 cm přírodní</t>
  </si>
  <si>
    <t>Osazení stojat. obrub.bet. s opěrou,lože z C 12/15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</si>
</sst>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0"/>
  </numFmts>
  <fonts count="4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0000A8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003366"/>
      <name val="Arial CE"/>
    </font>
    <font>
      <b/>
      <sz val="10"/>
      <color rgb="FF003366"/>
      <name val="Arial CE"/>
    </font>
    <font>
      <sz val="18"/>
      <color theme="10"/>
      <name val="Wingdings 2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40" fillId="0" borderId="0" applyNumberFormat="0" applyFill="0" applyBorder="0" applyAlignment="0" applyProtection="0"/>
  </cellStyleXfs>
  <cellXfs count="334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9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22" fillId="4" borderId="0" xfId="0" applyFont="1" applyFill="1" applyAlignment="1" applyProtection="1">
      <alignment horizontal="center" vertical="center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5" fillId="0" borderId="3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8" fillId="0" borderId="14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29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4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5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0" fontId="31" fillId="0" borderId="0" xfId="1" applyFont="1" applyAlignment="1">
      <alignment horizontal="center" vertical="center"/>
    </xf>
    <xf numFmtId="4" fontId="1" fillId="0" borderId="19" xfId="0" applyNumberFormat="1" applyFont="1" applyBorder="1" applyAlignment="1" applyProtection="1">
      <alignment vertical="center"/>
    </xf>
    <xf numFmtId="4" fontId="1" fillId="0" borderId="20" xfId="0" applyNumberFormat="1" applyFont="1" applyBorder="1" applyAlignment="1" applyProtection="1">
      <alignment vertical="center"/>
    </xf>
    <xf numFmtId="166" fontId="1" fillId="0" borderId="20" xfId="0" applyNumberFormat="1" applyFont="1" applyBorder="1" applyAlignment="1" applyProtection="1">
      <alignment vertical="center"/>
    </xf>
    <xf numFmtId="4" fontId="1" fillId="0" borderId="21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3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17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right" vertical="center"/>
    </xf>
    <xf numFmtId="0" fontId="33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2" fillId="4" borderId="16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  <protection locked="0"/>
    </xf>
    <xf numFmtId="0" fontId="22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4" fillId="0" borderId="12" xfId="0" applyNumberFormat="1" applyFont="1" applyBorder="1" applyAlignment="1" applyProtection="1"/>
    <xf numFmtId="166" fontId="34" fillId="0" borderId="13" xfId="0" applyNumberFormat="1" applyFont="1" applyBorder="1" applyAlignment="1" applyProtection="1"/>
    <xf numFmtId="4" fontId="35" fillId="0" borderId="0" xfId="0" applyNumberFormat="1" applyFont="1" applyAlignment="1">
      <alignment vertical="center"/>
    </xf>
    <xf numFmtId="0" fontId="7" fillId="0" borderId="3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7" fillId="0" borderId="3" xfId="0" applyFont="1" applyBorder="1" applyAlignment="1"/>
    <xf numFmtId="0" fontId="7" fillId="0" borderId="14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22" fillId="0" borderId="22" xfId="0" applyFont="1" applyBorder="1" applyAlignment="1" applyProtection="1">
      <alignment horizontal="center" vertical="center"/>
    </xf>
    <xf numFmtId="49" fontId="22" fillId="0" borderId="22" xfId="0" applyNumberFormat="1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167" fontId="22" fillId="0" borderId="22" xfId="0" applyNumberFormat="1" applyFont="1" applyBorder="1" applyAlignment="1" applyProtection="1">
      <alignment vertical="center"/>
    </xf>
    <xf numFmtId="4" fontId="22" fillId="2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 applyProtection="1">
      <alignment vertical="center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5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8" fillId="0" borderId="3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3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167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3" xfId="0" applyFont="1" applyBorder="1" applyAlignment="1">
      <alignment vertical="center"/>
    </xf>
    <xf numFmtId="0" fontId="8" fillId="0" borderId="14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5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23" fillId="2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3" fillId="0" borderId="20" xfId="0" applyNumberFormat="1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  <xf numFmtId="0" fontId="37" fillId="0" borderId="0" xfId="0" applyFont="1" applyAlignment="1" applyProtection="1">
      <alignment vertical="center" wrapText="1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67" fontId="22" fillId="2" borderId="22" xfId="0" applyNumberFormat="1" applyFont="1" applyFill="1" applyBorder="1" applyAlignment="1" applyProtection="1">
      <alignment vertical="center"/>
      <protection locked="0"/>
    </xf>
    <xf numFmtId="0" fontId="38" fillId="0" borderId="22" xfId="0" applyFont="1" applyBorder="1" applyAlignment="1" applyProtection="1">
      <alignment horizontal="center" vertical="center"/>
    </xf>
    <xf numFmtId="49" fontId="38" fillId="0" borderId="22" xfId="0" applyNumberFormat="1" applyFont="1" applyBorder="1" applyAlignment="1" applyProtection="1">
      <alignment horizontal="left" vertical="center" wrapText="1"/>
    </xf>
    <xf numFmtId="0" fontId="38" fillId="0" borderId="22" xfId="0" applyFont="1" applyBorder="1" applyAlignment="1" applyProtection="1">
      <alignment horizontal="left" vertical="center" wrapText="1"/>
    </xf>
    <xf numFmtId="0" fontId="38" fillId="0" borderId="22" xfId="0" applyFont="1" applyBorder="1" applyAlignment="1" applyProtection="1">
      <alignment horizontal="center" vertical="center" wrapText="1"/>
    </xf>
    <xf numFmtId="167" fontId="38" fillId="0" borderId="22" xfId="0" applyNumberFormat="1" applyFont="1" applyBorder="1" applyAlignment="1" applyProtection="1">
      <alignment vertical="center"/>
    </xf>
    <xf numFmtId="4" fontId="38" fillId="2" borderId="22" xfId="0" applyNumberFormat="1" applyFont="1" applyFill="1" applyBorder="1" applyAlignment="1" applyProtection="1">
      <alignment vertical="center"/>
      <protection locked="0"/>
    </xf>
    <xf numFmtId="4" fontId="38" fillId="0" borderId="22" xfId="0" applyNumberFormat="1" applyFont="1" applyBorder="1" applyAlignment="1" applyProtection="1">
      <alignment vertical="center"/>
    </xf>
    <xf numFmtId="0" fontId="39" fillId="0" borderId="3" xfId="0" applyFont="1" applyBorder="1" applyAlignment="1">
      <alignment vertical="center"/>
    </xf>
    <xf numFmtId="0" fontId="38" fillId="2" borderId="14" xfId="0" applyFont="1" applyFill="1" applyBorder="1" applyAlignment="1" applyProtection="1">
      <alignment horizontal="left" vertical="center"/>
      <protection locked="0"/>
    </xf>
    <xf numFmtId="0" fontId="38" fillId="0" borderId="0" xfId="0" applyFont="1" applyBorder="1" applyAlignment="1" applyProtection="1">
      <alignment horizontal="center" vertical="center"/>
    </xf>
    <xf numFmtId="0" fontId="22" fillId="4" borderId="6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left" vertical="center"/>
    </xf>
    <xf numFmtId="0" fontId="26" fillId="0" borderId="0" xfId="0" applyFont="1" applyAlignment="1" applyProtection="1">
      <alignment horizontal="left" vertical="center" wrapText="1"/>
    </xf>
    <xf numFmtId="0" fontId="30" fillId="0" borderId="0" xfId="0" applyFont="1" applyAlignment="1" applyProtection="1">
      <alignment horizontal="left" vertical="center" wrapText="1"/>
    </xf>
    <xf numFmtId="0" fontId="22" fillId="4" borderId="7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4" fontId="17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" fillId="0" borderId="0" xfId="0" applyFont="1" applyAlignment="1" applyProtection="1">
      <alignment horizontal="right" vertical="center"/>
    </xf>
    <xf numFmtId="4" fontId="18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7" xfId="0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0" borderId="0" xfId="0"/>
    <xf numFmtId="4" fontId="29" fillId="0" borderId="0" xfId="0" applyNumberFormat="1" applyFont="1" applyAlignment="1" applyProtection="1">
      <alignment vertical="center"/>
    </xf>
    <xf numFmtId="0" fontId="29" fillId="0" borderId="0" xfId="0" applyFont="1" applyAlignment="1" applyProtection="1">
      <alignment vertical="center"/>
    </xf>
    <xf numFmtId="4" fontId="29" fillId="0" borderId="0" xfId="0" applyNumberFormat="1" applyFont="1" applyAlignment="1" applyProtection="1">
      <alignment horizontal="right" vertical="center"/>
    </xf>
    <xf numFmtId="4" fontId="27" fillId="0" borderId="0" xfId="0" applyNumberFormat="1" applyFont="1" applyAlignment="1" applyProtection="1">
      <alignment horizontal="right" vertical="center"/>
    </xf>
    <xf numFmtId="0" fontId="27" fillId="0" borderId="0" xfId="0" applyFont="1" applyAlignment="1" applyProtection="1">
      <alignment vertical="center"/>
    </xf>
    <xf numFmtId="0" fontId="22" fillId="4" borderId="7" xfId="0" applyFont="1" applyFill="1" applyBorder="1" applyAlignment="1" applyProtection="1">
      <alignment horizontal="right"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22" fillId="4" borderId="8" xfId="0" applyFont="1" applyFill="1" applyBorder="1" applyAlignment="1" applyProtection="1">
      <alignment horizontal="left" vertical="center"/>
    </xf>
    <xf numFmtId="4" fontId="27" fillId="0" borderId="0" xfId="0" applyNumberFormat="1" applyFont="1" applyAlignment="1" applyProtection="1">
      <alignment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14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4" fontId="24" fillId="0" borderId="0" xfId="0" applyNumberFormat="1" applyFont="1" applyAlignment="1" applyProtection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</cellXfs>
  <cellStyles count="2">
    <cellStyle name="Hypertextový odkaz" xfId="1" builtinId="8"/>
    <cellStyle name="normální" xfId="0" builtinId="0" customBuiltin="1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M111"/>
  <sheetViews>
    <sheetView showGridLines="0" tabSelected="1" topLeftCell="A115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pans="1:74" s="1" customFormat="1" ht="36.950000000000003" customHeight="1">
      <c r="AR2" s="303"/>
      <c r="AS2" s="303"/>
      <c r="AT2" s="303"/>
      <c r="AU2" s="303"/>
      <c r="AV2" s="303"/>
      <c r="AW2" s="303"/>
      <c r="AX2" s="303"/>
      <c r="AY2" s="303"/>
      <c r="AZ2" s="303"/>
      <c r="BA2" s="303"/>
      <c r="BB2" s="303"/>
      <c r="BC2" s="303"/>
      <c r="BD2" s="303"/>
      <c r="BE2" s="303"/>
      <c r="BS2" s="17" t="s">
        <v>6</v>
      </c>
      <c r="BT2" s="17" t="s">
        <v>7</v>
      </c>
    </row>
    <row r="3" spans="1:74" s="1" customFormat="1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pans="1:74" s="1" customFormat="1" ht="24.95" customHeight="1">
      <c r="B4" s="21"/>
      <c r="C4" s="22"/>
      <c r="D4" s="23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10</v>
      </c>
      <c r="BE4" s="25" t="s">
        <v>11</v>
      </c>
      <c r="BS4" s="17" t="s">
        <v>12</v>
      </c>
    </row>
    <row r="5" spans="1:74" s="1" customFormat="1" ht="12" customHeight="1">
      <c r="B5" s="21"/>
      <c r="C5" s="22"/>
      <c r="D5" s="26" t="s">
        <v>13</v>
      </c>
      <c r="E5" s="22"/>
      <c r="F5" s="22"/>
      <c r="G5" s="22"/>
      <c r="H5" s="22"/>
      <c r="I5" s="22"/>
      <c r="J5" s="22"/>
      <c r="K5" s="287" t="s">
        <v>14</v>
      </c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  <c r="AI5" s="288"/>
      <c r="AJ5" s="288"/>
      <c r="AK5" s="288"/>
      <c r="AL5" s="288"/>
      <c r="AM5" s="288"/>
      <c r="AN5" s="288"/>
      <c r="AO5" s="288"/>
      <c r="AP5" s="22"/>
      <c r="AQ5" s="22"/>
      <c r="AR5" s="20"/>
      <c r="BE5" s="284" t="s">
        <v>15</v>
      </c>
      <c r="BS5" s="17" t="s">
        <v>6</v>
      </c>
    </row>
    <row r="6" spans="1:74" s="1" customFormat="1" ht="36.950000000000003" customHeight="1">
      <c r="B6" s="21"/>
      <c r="C6" s="22"/>
      <c r="D6" s="28" t="s">
        <v>16</v>
      </c>
      <c r="E6" s="22"/>
      <c r="F6" s="22"/>
      <c r="G6" s="22"/>
      <c r="H6" s="22"/>
      <c r="I6" s="22"/>
      <c r="J6" s="22"/>
      <c r="K6" s="289" t="s">
        <v>17</v>
      </c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  <c r="AD6" s="288"/>
      <c r="AE6" s="288"/>
      <c r="AF6" s="288"/>
      <c r="AG6" s="288"/>
      <c r="AH6" s="288"/>
      <c r="AI6" s="288"/>
      <c r="AJ6" s="288"/>
      <c r="AK6" s="288"/>
      <c r="AL6" s="288"/>
      <c r="AM6" s="288"/>
      <c r="AN6" s="288"/>
      <c r="AO6" s="288"/>
      <c r="AP6" s="22"/>
      <c r="AQ6" s="22"/>
      <c r="AR6" s="20"/>
      <c r="BE6" s="285"/>
      <c r="BS6" s="17" t="s">
        <v>6</v>
      </c>
    </row>
    <row r="7" spans="1:74" s="1" customFormat="1" ht="12" customHeight="1">
      <c r="B7" s="21"/>
      <c r="C7" s="22"/>
      <c r="D7" s="29" t="s">
        <v>18</v>
      </c>
      <c r="E7" s="22"/>
      <c r="F7" s="22"/>
      <c r="G7" s="22"/>
      <c r="H7" s="22"/>
      <c r="I7" s="22"/>
      <c r="J7" s="22"/>
      <c r="K7" s="27" t="s">
        <v>1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9" t="s">
        <v>19</v>
      </c>
      <c r="AL7" s="22"/>
      <c r="AM7" s="22"/>
      <c r="AN7" s="27" t="s">
        <v>1</v>
      </c>
      <c r="AO7" s="22"/>
      <c r="AP7" s="22"/>
      <c r="AQ7" s="22"/>
      <c r="AR7" s="20"/>
      <c r="BE7" s="285"/>
      <c r="BS7" s="17" t="s">
        <v>6</v>
      </c>
    </row>
    <row r="8" spans="1:74" s="1" customFormat="1" ht="12" customHeight="1">
      <c r="B8" s="21"/>
      <c r="C8" s="22"/>
      <c r="D8" s="29" t="s">
        <v>20</v>
      </c>
      <c r="E8" s="22"/>
      <c r="F8" s="22"/>
      <c r="G8" s="22"/>
      <c r="H8" s="22"/>
      <c r="I8" s="22"/>
      <c r="J8" s="22"/>
      <c r="K8" s="27" t="s">
        <v>21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9" t="s">
        <v>22</v>
      </c>
      <c r="AL8" s="22"/>
      <c r="AM8" s="22"/>
      <c r="AN8" s="30" t="s">
        <v>23</v>
      </c>
      <c r="AO8" s="22"/>
      <c r="AP8" s="22"/>
      <c r="AQ8" s="22"/>
      <c r="AR8" s="20"/>
      <c r="BE8" s="285"/>
      <c r="BS8" s="17" t="s">
        <v>6</v>
      </c>
    </row>
    <row r="9" spans="1:74" s="1" customFormat="1" ht="14.45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285"/>
      <c r="BS9" s="17" t="s">
        <v>6</v>
      </c>
    </row>
    <row r="10" spans="1:74" s="1" customFormat="1" ht="12" customHeight="1">
      <c r="B10" s="21"/>
      <c r="C10" s="22"/>
      <c r="D10" s="29" t="s">
        <v>24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9" t="s">
        <v>25</v>
      </c>
      <c r="AL10" s="22"/>
      <c r="AM10" s="22"/>
      <c r="AN10" s="27" t="s">
        <v>26</v>
      </c>
      <c r="AO10" s="22"/>
      <c r="AP10" s="22"/>
      <c r="AQ10" s="22"/>
      <c r="AR10" s="20"/>
      <c r="BE10" s="285"/>
      <c r="BS10" s="17" t="s">
        <v>6</v>
      </c>
    </row>
    <row r="11" spans="1:74" s="1" customFormat="1" ht="18.399999999999999" customHeight="1">
      <c r="B11" s="21"/>
      <c r="C11" s="22"/>
      <c r="D11" s="22"/>
      <c r="E11" s="27" t="s">
        <v>27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9" t="s">
        <v>28</v>
      </c>
      <c r="AL11" s="22"/>
      <c r="AM11" s="22"/>
      <c r="AN11" s="27" t="s">
        <v>29</v>
      </c>
      <c r="AO11" s="22"/>
      <c r="AP11" s="22"/>
      <c r="AQ11" s="22"/>
      <c r="AR11" s="20"/>
      <c r="BE11" s="285"/>
      <c r="BS11" s="17" t="s">
        <v>6</v>
      </c>
    </row>
    <row r="12" spans="1:74" s="1" customFormat="1" ht="6.95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285"/>
      <c r="BS12" s="17" t="s">
        <v>6</v>
      </c>
    </row>
    <row r="13" spans="1:74" s="1" customFormat="1" ht="12" customHeight="1">
      <c r="B13" s="21"/>
      <c r="C13" s="22"/>
      <c r="D13" s="29" t="s">
        <v>30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9" t="s">
        <v>25</v>
      </c>
      <c r="AL13" s="22"/>
      <c r="AM13" s="22"/>
      <c r="AN13" s="31" t="s">
        <v>31</v>
      </c>
      <c r="AO13" s="22"/>
      <c r="AP13" s="22"/>
      <c r="AQ13" s="22"/>
      <c r="AR13" s="20"/>
      <c r="BE13" s="285"/>
      <c r="BS13" s="17" t="s">
        <v>6</v>
      </c>
    </row>
    <row r="14" spans="1:74" ht="12.75">
      <c r="B14" s="21"/>
      <c r="C14" s="22"/>
      <c r="D14" s="22"/>
      <c r="E14" s="290" t="s">
        <v>31</v>
      </c>
      <c r="F14" s="291"/>
      <c r="G14" s="291"/>
      <c r="H14" s="291"/>
      <c r="I14" s="291"/>
      <c r="J14" s="291"/>
      <c r="K14" s="291"/>
      <c r="L14" s="291"/>
      <c r="M14" s="291"/>
      <c r="N14" s="291"/>
      <c r="O14" s="291"/>
      <c r="P14" s="291"/>
      <c r="Q14" s="291"/>
      <c r="R14" s="291"/>
      <c r="S14" s="291"/>
      <c r="T14" s="291"/>
      <c r="U14" s="291"/>
      <c r="V14" s="291"/>
      <c r="W14" s="291"/>
      <c r="X14" s="291"/>
      <c r="Y14" s="291"/>
      <c r="Z14" s="291"/>
      <c r="AA14" s="291"/>
      <c r="AB14" s="291"/>
      <c r="AC14" s="291"/>
      <c r="AD14" s="291"/>
      <c r="AE14" s="291"/>
      <c r="AF14" s="291"/>
      <c r="AG14" s="291"/>
      <c r="AH14" s="291"/>
      <c r="AI14" s="291"/>
      <c r="AJ14" s="291"/>
      <c r="AK14" s="29" t="s">
        <v>28</v>
      </c>
      <c r="AL14" s="22"/>
      <c r="AM14" s="22"/>
      <c r="AN14" s="31" t="s">
        <v>31</v>
      </c>
      <c r="AO14" s="22"/>
      <c r="AP14" s="22"/>
      <c r="AQ14" s="22"/>
      <c r="AR14" s="20"/>
      <c r="BE14" s="285"/>
      <c r="BS14" s="17" t="s">
        <v>6</v>
      </c>
    </row>
    <row r="15" spans="1:74" s="1" customFormat="1" ht="6.95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285"/>
      <c r="BS15" s="17" t="s">
        <v>4</v>
      </c>
    </row>
    <row r="16" spans="1:74" s="1" customFormat="1" ht="12" customHeight="1">
      <c r="B16" s="21"/>
      <c r="C16" s="22"/>
      <c r="D16" s="29" t="s">
        <v>32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9" t="s">
        <v>25</v>
      </c>
      <c r="AL16" s="22"/>
      <c r="AM16" s="22"/>
      <c r="AN16" s="27" t="s">
        <v>1</v>
      </c>
      <c r="AO16" s="22"/>
      <c r="AP16" s="22"/>
      <c r="AQ16" s="22"/>
      <c r="AR16" s="20"/>
      <c r="BE16" s="285"/>
      <c r="BS16" s="17" t="s">
        <v>4</v>
      </c>
    </row>
    <row r="17" spans="1:71" s="1" customFormat="1" ht="18.399999999999999" customHeight="1">
      <c r="B17" s="21"/>
      <c r="C17" s="22"/>
      <c r="D17" s="22"/>
      <c r="E17" s="27" t="s">
        <v>33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9" t="s">
        <v>28</v>
      </c>
      <c r="AL17" s="22"/>
      <c r="AM17" s="22"/>
      <c r="AN17" s="27" t="s">
        <v>1</v>
      </c>
      <c r="AO17" s="22"/>
      <c r="AP17" s="22"/>
      <c r="AQ17" s="22"/>
      <c r="AR17" s="20"/>
      <c r="BE17" s="285"/>
      <c r="BS17" s="17" t="s">
        <v>34</v>
      </c>
    </row>
    <row r="18" spans="1:71" s="1" customFormat="1" ht="6.95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285"/>
      <c r="BS18" s="17" t="s">
        <v>6</v>
      </c>
    </row>
    <row r="19" spans="1:71" s="1" customFormat="1" ht="12" customHeight="1">
      <c r="B19" s="21"/>
      <c r="C19" s="22"/>
      <c r="D19" s="29" t="s">
        <v>35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9" t="s">
        <v>25</v>
      </c>
      <c r="AL19" s="22"/>
      <c r="AM19" s="22"/>
      <c r="AN19" s="27" t="s">
        <v>1</v>
      </c>
      <c r="AO19" s="22"/>
      <c r="AP19" s="22"/>
      <c r="AQ19" s="22"/>
      <c r="AR19" s="20"/>
      <c r="BE19" s="285"/>
      <c r="BS19" s="17" t="s">
        <v>6</v>
      </c>
    </row>
    <row r="20" spans="1:71" s="1" customFormat="1" ht="18.399999999999999" customHeight="1">
      <c r="B20" s="21"/>
      <c r="C20" s="22"/>
      <c r="D20" s="22"/>
      <c r="E20" s="27" t="s">
        <v>36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9" t="s">
        <v>28</v>
      </c>
      <c r="AL20" s="22"/>
      <c r="AM20" s="22"/>
      <c r="AN20" s="27" t="s">
        <v>1</v>
      </c>
      <c r="AO20" s="22"/>
      <c r="AP20" s="22"/>
      <c r="AQ20" s="22"/>
      <c r="AR20" s="20"/>
      <c r="BE20" s="285"/>
      <c r="BS20" s="17" t="s">
        <v>34</v>
      </c>
    </row>
    <row r="21" spans="1:71" s="1" customFormat="1" ht="6.95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285"/>
    </row>
    <row r="22" spans="1:71" s="1" customFormat="1" ht="12" customHeight="1">
      <c r="B22" s="21"/>
      <c r="C22" s="22"/>
      <c r="D22" s="29" t="s">
        <v>37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285"/>
    </row>
    <row r="23" spans="1:71" s="1" customFormat="1" ht="16.5" customHeight="1">
      <c r="B23" s="21"/>
      <c r="C23" s="22"/>
      <c r="D23" s="22"/>
      <c r="E23" s="292" t="s">
        <v>38</v>
      </c>
      <c r="F23" s="292"/>
      <c r="G23" s="292"/>
      <c r="H23" s="292"/>
      <c r="I23" s="292"/>
      <c r="J23" s="292"/>
      <c r="K23" s="292"/>
      <c r="L23" s="292"/>
      <c r="M23" s="292"/>
      <c r="N23" s="292"/>
      <c r="O23" s="292"/>
      <c r="P23" s="292"/>
      <c r="Q23" s="292"/>
      <c r="R23" s="292"/>
      <c r="S23" s="292"/>
      <c r="T23" s="292"/>
      <c r="U23" s="292"/>
      <c r="V23" s="292"/>
      <c r="W23" s="292"/>
      <c r="X23" s="292"/>
      <c r="Y23" s="292"/>
      <c r="Z23" s="292"/>
      <c r="AA23" s="292"/>
      <c r="AB23" s="292"/>
      <c r="AC23" s="292"/>
      <c r="AD23" s="292"/>
      <c r="AE23" s="292"/>
      <c r="AF23" s="292"/>
      <c r="AG23" s="292"/>
      <c r="AH23" s="292"/>
      <c r="AI23" s="292"/>
      <c r="AJ23" s="292"/>
      <c r="AK23" s="292"/>
      <c r="AL23" s="292"/>
      <c r="AM23" s="292"/>
      <c r="AN23" s="292"/>
      <c r="AO23" s="22"/>
      <c r="AP23" s="22"/>
      <c r="AQ23" s="22"/>
      <c r="AR23" s="20"/>
      <c r="BE23" s="285"/>
    </row>
    <row r="24" spans="1:71" s="1" customFormat="1" ht="6.95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285"/>
    </row>
    <row r="25" spans="1:71" s="1" customFormat="1" ht="6.95" customHeight="1">
      <c r="B25" s="21"/>
      <c r="C25" s="22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22"/>
      <c r="AQ25" s="22"/>
      <c r="AR25" s="20"/>
      <c r="BE25" s="285"/>
    </row>
    <row r="26" spans="1:71" s="2" customFormat="1" ht="25.9" customHeight="1">
      <c r="A26" s="34"/>
      <c r="B26" s="35"/>
      <c r="C26" s="36"/>
      <c r="D26" s="37" t="s">
        <v>39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293">
        <f>ROUND(AG94,2)</f>
        <v>0</v>
      </c>
      <c r="AL26" s="294"/>
      <c r="AM26" s="294"/>
      <c r="AN26" s="294"/>
      <c r="AO26" s="294"/>
      <c r="AP26" s="36"/>
      <c r="AQ26" s="36"/>
      <c r="AR26" s="39"/>
      <c r="BE26" s="285"/>
    </row>
    <row r="27" spans="1:71" s="2" customFormat="1" ht="6.95" customHeight="1">
      <c r="A27" s="34"/>
      <c r="B27" s="35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9"/>
      <c r="BE27" s="285"/>
    </row>
    <row r="28" spans="1:71" s="2" customFormat="1" ht="12.75">
      <c r="A28" s="34"/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295" t="s">
        <v>40</v>
      </c>
      <c r="M28" s="295"/>
      <c r="N28" s="295"/>
      <c r="O28" s="295"/>
      <c r="P28" s="295"/>
      <c r="Q28" s="36"/>
      <c r="R28" s="36"/>
      <c r="S28" s="36"/>
      <c r="T28" s="36"/>
      <c r="U28" s="36"/>
      <c r="V28" s="36"/>
      <c r="W28" s="295" t="s">
        <v>41</v>
      </c>
      <c r="X28" s="295"/>
      <c r="Y28" s="295"/>
      <c r="Z28" s="295"/>
      <c r="AA28" s="295"/>
      <c r="AB28" s="295"/>
      <c r="AC28" s="295"/>
      <c r="AD28" s="295"/>
      <c r="AE28" s="295"/>
      <c r="AF28" s="36"/>
      <c r="AG28" s="36"/>
      <c r="AH28" s="36"/>
      <c r="AI28" s="36"/>
      <c r="AJ28" s="36"/>
      <c r="AK28" s="295" t="s">
        <v>42</v>
      </c>
      <c r="AL28" s="295"/>
      <c r="AM28" s="295"/>
      <c r="AN28" s="295"/>
      <c r="AO28" s="295"/>
      <c r="AP28" s="36"/>
      <c r="AQ28" s="36"/>
      <c r="AR28" s="39"/>
      <c r="BE28" s="285"/>
    </row>
    <row r="29" spans="1:71" s="3" customFormat="1" ht="14.45" customHeight="1">
      <c r="B29" s="40"/>
      <c r="C29" s="41"/>
      <c r="D29" s="29" t="s">
        <v>43</v>
      </c>
      <c r="E29" s="41"/>
      <c r="F29" s="29" t="s">
        <v>44</v>
      </c>
      <c r="G29" s="41"/>
      <c r="H29" s="41"/>
      <c r="I29" s="41"/>
      <c r="J29" s="41"/>
      <c r="K29" s="41"/>
      <c r="L29" s="298">
        <v>0.21</v>
      </c>
      <c r="M29" s="297"/>
      <c r="N29" s="297"/>
      <c r="O29" s="297"/>
      <c r="P29" s="297"/>
      <c r="Q29" s="41"/>
      <c r="R29" s="41"/>
      <c r="S29" s="41"/>
      <c r="T29" s="41"/>
      <c r="U29" s="41"/>
      <c r="V29" s="41"/>
      <c r="W29" s="296">
        <f>ROUND(AZ94, 2)</f>
        <v>0</v>
      </c>
      <c r="X29" s="297"/>
      <c r="Y29" s="297"/>
      <c r="Z29" s="297"/>
      <c r="AA29" s="297"/>
      <c r="AB29" s="297"/>
      <c r="AC29" s="297"/>
      <c r="AD29" s="297"/>
      <c r="AE29" s="297"/>
      <c r="AF29" s="41"/>
      <c r="AG29" s="41"/>
      <c r="AH29" s="41"/>
      <c r="AI29" s="41"/>
      <c r="AJ29" s="41"/>
      <c r="AK29" s="296">
        <f>ROUND(AV94, 2)</f>
        <v>0</v>
      </c>
      <c r="AL29" s="297"/>
      <c r="AM29" s="297"/>
      <c r="AN29" s="297"/>
      <c r="AO29" s="297"/>
      <c r="AP29" s="41"/>
      <c r="AQ29" s="41"/>
      <c r="AR29" s="42"/>
      <c r="BE29" s="286"/>
    </row>
    <row r="30" spans="1:71" s="3" customFormat="1" ht="14.45" customHeight="1">
      <c r="B30" s="40"/>
      <c r="C30" s="41"/>
      <c r="D30" s="41"/>
      <c r="E30" s="41"/>
      <c r="F30" s="29" t="s">
        <v>45</v>
      </c>
      <c r="G30" s="41"/>
      <c r="H30" s="41"/>
      <c r="I30" s="41"/>
      <c r="J30" s="41"/>
      <c r="K30" s="41"/>
      <c r="L30" s="298">
        <v>0.15</v>
      </c>
      <c r="M30" s="297"/>
      <c r="N30" s="297"/>
      <c r="O30" s="297"/>
      <c r="P30" s="297"/>
      <c r="Q30" s="41"/>
      <c r="R30" s="41"/>
      <c r="S30" s="41"/>
      <c r="T30" s="41"/>
      <c r="U30" s="41"/>
      <c r="V30" s="41"/>
      <c r="W30" s="296">
        <f>ROUND(BA94, 2)</f>
        <v>0</v>
      </c>
      <c r="X30" s="297"/>
      <c r="Y30" s="297"/>
      <c r="Z30" s="297"/>
      <c r="AA30" s="297"/>
      <c r="AB30" s="297"/>
      <c r="AC30" s="297"/>
      <c r="AD30" s="297"/>
      <c r="AE30" s="297"/>
      <c r="AF30" s="41"/>
      <c r="AG30" s="41"/>
      <c r="AH30" s="41"/>
      <c r="AI30" s="41"/>
      <c r="AJ30" s="41"/>
      <c r="AK30" s="296">
        <f>ROUND(AW94, 2)</f>
        <v>0</v>
      </c>
      <c r="AL30" s="297"/>
      <c r="AM30" s="297"/>
      <c r="AN30" s="297"/>
      <c r="AO30" s="297"/>
      <c r="AP30" s="41"/>
      <c r="AQ30" s="41"/>
      <c r="AR30" s="42"/>
      <c r="BE30" s="286"/>
    </row>
    <row r="31" spans="1:71" s="3" customFormat="1" ht="14.45" hidden="1" customHeight="1">
      <c r="B31" s="40"/>
      <c r="C31" s="41"/>
      <c r="D31" s="41"/>
      <c r="E31" s="41"/>
      <c r="F31" s="29" t="s">
        <v>46</v>
      </c>
      <c r="G31" s="41"/>
      <c r="H31" s="41"/>
      <c r="I31" s="41"/>
      <c r="J31" s="41"/>
      <c r="K31" s="41"/>
      <c r="L31" s="298">
        <v>0.21</v>
      </c>
      <c r="M31" s="297"/>
      <c r="N31" s="297"/>
      <c r="O31" s="297"/>
      <c r="P31" s="297"/>
      <c r="Q31" s="41"/>
      <c r="R31" s="41"/>
      <c r="S31" s="41"/>
      <c r="T31" s="41"/>
      <c r="U31" s="41"/>
      <c r="V31" s="41"/>
      <c r="W31" s="296">
        <f>ROUND(BB94, 2)</f>
        <v>0</v>
      </c>
      <c r="X31" s="297"/>
      <c r="Y31" s="297"/>
      <c r="Z31" s="297"/>
      <c r="AA31" s="297"/>
      <c r="AB31" s="297"/>
      <c r="AC31" s="297"/>
      <c r="AD31" s="297"/>
      <c r="AE31" s="297"/>
      <c r="AF31" s="41"/>
      <c r="AG31" s="41"/>
      <c r="AH31" s="41"/>
      <c r="AI31" s="41"/>
      <c r="AJ31" s="41"/>
      <c r="AK31" s="296">
        <v>0</v>
      </c>
      <c r="AL31" s="297"/>
      <c r="AM31" s="297"/>
      <c r="AN31" s="297"/>
      <c r="AO31" s="297"/>
      <c r="AP31" s="41"/>
      <c r="AQ31" s="41"/>
      <c r="AR31" s="42"/>
      <c r="BE31" s="286"/>
    </row>
    <row r="32" spans="1:71" s="3" customFormat="1" ht="14.45" hidden="1" customHeight="1">
      <c r="B32" s="40"/>
      <c r="C32" s="41"/>
      <c r="D32" s="41"/>
      <c r="E32" s="41"/>
      <c r="F32" s="29" t="s">
        <v>47</v>
      </c>
      <c r="G32" s="41"/>
      <c r="H32" s="41"/>
      <c r="I32" s="41"/>
      <c r="J32" s="41"/>
      <c r="K32" s="41"/>
      <c r="L32" s="298">
        <v>0.15</v>
      </c>
      <c r="M32" s="297"/>
      <c r="N32" s="297"/>
      <c r="O32" s="297"/>
      <c r="P32" s="297"/>
      <c r="Q32" s="41"/>
      <c r="R32" s="41"/>
      <c r="S32" s="41"/>
      <c r="T32" s="41"/>
      <c r="U32" s="41"/>
      <c r="V32" s="41"/>
      <c r="W32" s="296">
        <f>ROUND(BC94, 2)</f>
        <v>0</v>
      </c>
      <c r="X32" s="297"/>
      <c r="Y32" s="297"/>
      <c r="Z32" s="297"/>
      <c r="AA32" s="297"/>
      <c r="AB32" s="297"/>
      <c r="AC32" s="297"/>
      <c r="AD32" s="297"/>
      <c r="AE32" s="297"/>
      <c r="AF32" s="41"/>
      <c r="AG32" s="41"/>
      <c r="AH32" s="41"/>
      <c r="AI32" s="41"/>
      <c r="AJ32" s="41"/>
      <c r="AK32" s="296">
        <v>0</v>
      </c>
      <c r="AL32" s="297"/>
      <c r="AM32" s="297"/>
      <c r="AN32" s="297"/>
      <c r="AO32" s="297"/>
      <c r="AP32" s="41"/>
      <c r="AQ32" s="41"/>
      <c r="AR32" s="42"/>
      <c r="BE32" s="286"/>
    </row>
    <row r="33" spans="1:57" s="3" customFormat="1" ht="14.45" hidden="1" customHeight="1">
      <c r="B33" s="40"/>
      <c r="C33" s="41"/>
      <c r="D33" s="41"/>
      <c r="E33" s="41"/>
      <c r="F33" s="29" t="s">
        <v>48</v>
      </c>
      <c r="G33" s="41"/>
      <c r="H33" s="41"/>
      <c r="I33" s="41"/>
      <c r="J33" s="41"/>
      <c r="K33" s="41"/>
      <c r="L33" s="298">
        <v>0</v>
      </c>
      <c r="M33" s="297"/>
      <c r="N33" s="297"/>
      <c r="O33" s="297"/>
      <c r="P33" s="297"/>
      <c r="Q33" s="41"/>
      <c r="R33" s="41"/>
      <c r="S33" s="41"/>
      <c r="T33" s="41"/>
      <c r="U33" s="41"/>
      <c r="V33" s="41"/>
      <c r="W33" s="296">
        <f>ROUND(BD94, 2)</f>
        <v>0</v>
      </c>
      <c r="X33" s="297"/>
      <c r="Y33" s="297"/>
      <c r="Z33" s="297"/>
      <c r="AA33" s="297"/>
      <c r="AB33" s="297"/>
      <c r="AC33" s="297"/>
      <c r="AD33" s="297"/>
      <c r="AE33" s="297"/>
      <c r="AF33" s="41"/>
      <c r="AG33" s="41"/>
      <c r="AH33" s="41"/>
      <c r="AI33" s="41"/>
      <c r="AJ33" s="41"/>
      <c r="AK33" s="296">
        <v>0</v>
      </c>
      <c r="AL33" s="297"/>
      <c r="AM33" s="297"/>
      <c r="AN33" s="297"/>
      <c r="AO33" s="297"/>
      <c r="AP33" s="41"/>
      <c r="AQ33" s="41"/>
      <c r="AR33" s="42"/>
      <c r="BE33" s="286"/>
    </row>
    <row r="34" spans="1:57" s="2" customFormat="1" ht="6.95" customHeight="1">
      <c r="A34" s="34"/>
      <c r="B34" s="35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9"/>
      <c r="BE34" s="285"/>
    </row>
    <row r="35" spans="1:57" s="2" customFormat="1" ht="25.9" customHeight="1">
      <c r="A35" s="34"/>
      <c r="B35" s="35"/>
      <c r="C35" s="43"/>
      <c r="D35" s="44" t="s">
        <v>49</v>
      </c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6" t="s">
        <v>50</v>
      </c>
      <c r="U35" s="45"/>
      <c r="V35" s="45"/>
      <c r="W35" s="45"/>
      <c r="X35" s="302" t="s">
        <v>51</v>
      </c>
      <c r="Y35" s="300"/>
      <c r="Z35" s="300"/>
      <c r="AA35" s="300"/>
      <c r="AB35" s="300"/>
      <c r="AC35" s="45"/>
      <c r="AD35" s="45"/>
      <c r="AE35" s="45"/>
      <c r="AF35" s="45"/>
      <c r="AG35" s="45"/>
      <c r="AH35" s="45"/>
      <c r="AI35" s="45"/>
      <c r="AJ35" s="45"/>
      <c r="AK35" s="299">
        <f>SUM(AK26:AK33)</f>
        <v>0</v>
      </c>
      <c r="AL35" s="300"/>
      <c r="AM35" s="300"/>
      <c r="AN35" s="300"/>
      <c r="AO35" s="301"/>
      <c r="AP35" s="43"/>
      <c r="AQ35" s="43"/>
      <c r="AR35" s="39"/>
      <c r="BE35" s="34"/>
    </row>
    <row r="36" spans="1:57" s="2" customFormat="1" ht="6.95" customHeight="1">
      <c r="A36" s="34"/>
      <c r="B36" s="35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9"/>
      <c r="BE36" s="34"/>
    </row>
    <row r="37" spans="1:57" s="2" customFormat="1" ht="14.45" customHeight="1">
      <c r="A37" s="34"/>
      <c r="B37" s="35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9"/>
      <c r="BE37" s="34"/>
    </row>
    <row r="38" spans="1:57" s="1" customFormat="1" ht="14.45" customHeight="1"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0"/>
    </row>
    <row r="39" spans="1:57" s="1" customFormat="1" ht="14.45" customHeight="1">
      <c r="B39" s="21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0"/>
    </row>
    <row r="40" spans="1:57" s="1" customFormat="1" ht="14.45" customHeight="1">
      <c r="B40" s="2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0"/>
    </row>
    <row r="41" spans="1:57" s="1" customFormat="1" ht="14.45" customHeight="1">
      <c r="B41" s="21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0"/>
    </row>
    <row r="42" spans="1:57" s="1" customFormat="1" ht="14.45" customHeight="1">
      <c r="B42" s="2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0"/>
    </row>
    <row r="43" spans="1:57" s="1" customFormat="1" ht="14.45" customHeight="1">
      <c r="B43" s="21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0"/>
    </row>
    <row r="44" spans="1:57" s="1" customFormat="1" ht="14.45" customHeight="1">
      <c r="B44" s="21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0"/>
    </row>
    <row r="45" spans="1:57" s="1" customFormat="1" ht="14.45" customHeight="1">
      <c r="B45" s="21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0"/>
    </row>
    <row r="46" spans="1:57" s="1" customFormat="1" ht="14.45" customHeight="1">
      <c r="B46" s="21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0"/>
    </row>
    <row r="47" spans="1:57" s="1" customFormat="1" ht="14.45" customHeight="1">
      <c r="B47" s="21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0"/>
    </row>
    <row r="48" spans="1:57" s="1" customFormat="1" ht="14.45" customHeight="1">
      <c r="B48" s="21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0"/>
    </row>
    <row r="49" spans="1:57" s="2" customFormat="1" ht="14.45" customHeight="1">
      <c r="B49" s="47"/>
      <c r="C49" s="48"/>
      <c r="D49" s="49" t="s">
        <v>52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53</v>
      </c>
      <c r="AI49" s="50"/>
      <c r="AJ49" s="50"/>
      <c r="AK49" s="50"/>
      <c r="AL49" s="50"/>
      <c r="AM49" s="50"/>
      <c r="AN49" s="50"/>
      <c r="AO49" s="50"/>
      <c r="AP49" s="48"/>
      <c r="AQ49" s="48"/>
      <c r="AR49" s="51"/>
    </row>
    <row r="50" spans="1:57" ht="11.25">
      <c r="B50" s="21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0"/>
    </row>
    <row r="51" spans="1:57" ht="11.25">
      <c r="B51" s="21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0"/>
    </row>
    <row r="52" spans="1:57" ht="11.25">
      <c r="B52" s="21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0"/>
    </row>
    <row r="53" spans="1:57" ht="11.25">
      <c r="B53" s="21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0"/>
    </row>
    <row r="54" spans="1:57" ht="11.25">
      <c r="B54" s="21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0"/>
    </row>
    <row r="55" spans="1:57" ht="11.25"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0"/>
    </row>
    <row r="56" spans="1:57" ht="11.25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0"/>
    </row>
    <row r="57" spans="1:57" ht="11.25"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0"/>
    </row>
    <row r="58" spans="1:57" ht="11.25">
      <c r="B58" s="21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0"/>
    </row>
    <row r="59" spans="1:57" ht="11.25"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0"/>
    </row>
    <row r="60" spans="1:57" s="2" customFormat="1" ht="12.75">
      <c r="A60" s="34"/>
      <c r="B60" s="35"/>
      <c r="C60" s="36"/>
      <c r="D60" s="52" t="s">
        <v>54</v>
      </c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52" t="s">
        <v>55</v>
      </c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52" t="s">
        <v>54</v>
      </c>
      <c r="AI60" s="38"/>
      <c r="AJ60" s="38"/>
      <c r="AK60" s="38"/>
      <c r="AL60" s="38"/>
      <c r="AM60" s="52" t="s">
        <v>55</v>
      </c>
      <c r="AN60" s="38"/>
      <c r="AO60" s="38"/>
      <c r="AP60" s="36"/>
      <c r="AQ60" s="36"/>
      <c r="AR60" s="39"/>
      <c r="BE60" s="34"/>
    </row>
    <row r="61" spans="1:57" ht="11.25">
      <c r="B61" s="21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0"/>
    </row>
    <row r="62" spans="1:57" ht="11.25">
      <c r="B62" s="21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0"/>
    </row>
    <row r="63" spans="1:57" ht="11.25">
      <c r="B63" s="21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0"/>
    </row>
    <row r="64" spans="1:57" s="2" customFormat="1" ht="12.75">
      <c r="A64" s="34"/>
      <c r="B64" s="35"/>
      <c r="C64" s="36"/>
      <c r="D64" s="49" t="s">
        <v>56</v>
      </c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49" t="s">
        <v>57</v>
      </c>
      <c r="AI64" s="53"/>
      <c r="AJ64" s="53"/>
      <c r="AK64" s="53"/>
      <c r="AL64" s="53"/>
      <c r="AM64" s="53"/>
      <c r="AN64" s="53"/>
      <c r="AO64" s="53"/>
      <c r="AP64" s="36"/>
      <c r="AQ64" s="36"/>
      <c r="AR64" s="39"/>
      <c r="BE64" s="34"/>
    </row>
    <row r="65" spans="1:57" ht="11.25">
      <c r="B65" s="21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0"/>
    </row>
    <row r="66" spans="1:57" ht="11.25">
      <c r="B66" s="21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0"/>
    </row>
    <row r="67" spans="1:57" ht="11.25"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0"/>
    </row>
    <row r="68" spans="1:57" ht="11.25"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0"/>
    </row>
    <row r="69" spans="1:57" ht="11.25">
      <c r="B69" s="21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0"/>
    </row>
    <row r="70" spans="1:57" ht="11.25">
      <c r="B70" s="21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0"/>
    </row>
    <row r="71" spans="1:57" ht="11.25">
      <c r="B71" s="21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0"/>
    </row>
    <row r="72" spans="1:57" ht="11.25">
      <c r="B72" s="21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0"/>
    </row>
    <row r="73" spans="1:57" ht="11.25">
      <c r="B73" s="21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0"/>
    </row>
    <row r="74" spans="1:57" ht="11.25">
      <c r="B74" s="21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0"/>
    </row>
    <row r="75" spans="1:57" s="2" customFormat="1" ht="12.75">
      <c r="A75" s="34"/>
      <c r="B75" s="35"/>
      <c r="C75" s="36"/>
      <c r="D75" s="52" t="s">
        <v>54</v>
      </c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52" t="s">
        <v>55</v>
      </c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52" t="s">
        <v>54</v>
      </c>
      <c r="AI75" s="38"/>
      <c r="AJ75" s="38"/>
      <c r="AK75" s="38"/>
      <c r="AL75" s="38"/>
      <c r="AM75" s="52" t="s">
        <v>55</v>
      </c>
      <c r="AN75" s="38"/>
      <c r="AO75" s="38"/>
      <c r="AP75" s="36"/>
      <c r="AQ75" s="36"/>
      <c r="AR75" s="39"/>
      <c r="BE75" s="34"/>
    </row>
    <row r="76" spans="1:57" s="2" customFormat="1" ht="11.25">
      <c r="A76" s="34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9"/>
      <c r="BE76" s="34"/>
    </row>
    <row r="77" spans="1:57" s="2" customFormat="1" ht="6.95" customHeight="1">
      <c r="A77" s="34"/>
      <c r="B77" s="54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39"/>
      <c r="BE77" s="34"/>
    </row>
    <row r="81" spans="1:91" s="2" customFormat="1" ht="6.95" customHeight="1">
      <c r="A81" s="34"/>
      <c r="B81" s="56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  <c r="AO81" s="57"/>
      <c r="AP81" s="57"/>
      <c r="AQ81" s="57"/>
      <c r="AR81" s="39"/>
      <c r="BE81" s="34"/>
    </row>
    <row r="82" spans="1:91" s="2" customFormat="1" ht="24.95" customHeight="1">
      <c r="A82" s="34"/>
      <c r="B82" s="35"/>
      <c r="C82" s="23" t="s">
        <v>58</v>
      </c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9"/>
      <c r="BE82" s="34"/>
    </row>
    <row r="83" spans="1:91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9"/>
      <c r="BE83" s="34"/>
    </row>
    <row r="84" spans="1:91" s="4" customFormat="1" ht="12" customHeight="1">
      <c r="B84" s="58"/>
      <c r="C84" s="29" t="s">
        <v>13</v>
      </c>
      <c r="D84" s="59"/>
      <c r="E84" s="59"/>
      <c r="F84" s="59"/>
      <c r="G84" s="59"/>
      <c r="H84" s="59"/>
      <c r="I84" s="59"/>
      <c r="J84" s="59"/>
      <c r="K84" s="59"/>
      <c r="L84" s="59" t="str">
        <f>K5</f>
        <v>2020_05_11</v>
      </c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59"/>
      <c r="AH84" s="59"/>
      <c r="AI84" s="59"/>
      <c r="AJ84" s="59"/>
      <c r="AK84" s="59"/>
      <c r="AL84" s="59"/>
      <c r="AM84" s="59"/>
      <c r="AN84" s="59"/>
      <c r="AO84" s="59"/>
      <c r="AP84" s="59"/>
      <c r="AQ84" s="59"/>
      <c r="AR84" s="60"/>
    </row>
    <row r="85" spans="1:91" s="5" customFormat="1" ht="36.950000000000003" customHeight="1">
      <c r="B85" s="61"/>
      <c r="C85" s="62" t="s">
        <v>16</v>
      </c>
      <c r="D85" s="63"/>
      <c r="E85" s="63"/>
      <c r="F85" s="63"/>
      <c r="G85" s="63"/>
      <c r="H85" s="63"/>
      <c r="I85" s="63"/>
      <c r="J85" s="63"/>
      <c r="K85" s="63"/>
      <c r="L85" s="281" t="str">
        <f>K6</f>
        <v>NOVOSTAVBA SOCIÁLNÍCH BYTŮ NA PARC. Č. 789/2</v>
      </c>
      <c r="M85" s="282"/>
      <c r="N85" s="282"/>
      <c r="O85" s="282"/>
      <c r="P85" s="282"/>
      <c r="Q85" s="282"/>
      <c r="R85" s="282"/>
      <c r="S85" s="282"/>
      <c r="T85" s="282"/>
      <c r="U85" s="282"/>
      <c r="V85" s="282"/>
      <c r="W85" s="282"/>
      <c r="X85" s="282"/>
      <c r="Y85" s="282"/>
      <c r="Z85" s="282"/>
      <c r="AA85" s="282"/>
      <c r="AB85" s="282"/>
      <c r="AC85" s="282"/>
      <c r="AD85" s="282"/>
      <c r="AE85" s="282"/>
      <c r="AF85" s="282"/>
      <c r="AG85" s="282"/>
      <c r="AH85" s="282"/>
      <c r="AI85" s="282"/>
      <c r="AJ85" s="282"/>
      <c r="AK85" s="282"/>
      <c r="AL85" s="282"/>
      <c r="AM85" s="282"/>
      <c r="AN85" s="282"/>
      <c r="AO85" s="282"/>
      <c r="AP85" s="63"/>
      <c r="AQ85" s="63"/>
      <c r="AR85" s="64"/>
    </row>
    <row r="86" spans="1:91" s="2" customFormat="1" ht="6.95" customHeight="1">
      <c r="A86" s="34"/>
      <c r="B86" s="35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9"/>
      <c r="BE86" s="34"/>
    </row>
    <row r="87" spans="1:91" s="2" customFormat="1" ht="12" customHeight="1">
      <c r="A87" s="34"/>
      <c r="B87" s="35"/>
      <c r="C87" s="29" t="s">
        <v>20</v>
      </c>
      <c r="D87" s="36"/>
      <c r="E87" s="36"/>
      <c r="F87" s="36"/>
      <c r="G87" s="36"/>
      <c r="H87" s="36"/>
      <c r="I87" s="36"/>
      <c r="J87" s="36"/>
      <c r="K87" s="36"/>
      <c r="L87" s="65" t="str">
        <f>IF(K8="","",K8)</f>
        <v>Protivanov, ul.Na Balkáně</v>
      </c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29" t="s">
        <v>22</v>
      </c>
      <c r="AJ87" s="36"/>
      <c r="AK87" s="36"/>
      <c r="AL87" s="36"/>
      <c r="AM87" s="310" t="str">
        <f>IF(AN8= "","",AN8)</f>
        <v>11. 12. 2019</v>
      </c>
      <c r="AN87" s="310"/>
      <c r="AO87" s="36"/>
      <c r="AP87" s="36"/>
      <c r="AQ87" s="36"/>
      <c r="AR87" s="39"/>
      <c r="BE87" s="34"/>
    </row>
    <row r="88" spans="1:91" s="2" customFormat="1" ht="6.95" customHeight="1">
      <c r="A88" s="34"/>
      <c r="B88" s="35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9"/>
      <c r="BE88" s="34"/>
    </row>
    <row r="89" spans="1:91" s="2" customFormat="1" ht="15.2" customHeight="1">
      <c r="A89" s="34"/>
      <c r="B89" s="35"/>
      <c r="C89" s="29" t="s">
        <v>24</v>
      </c>
      <c r="D89" s="36"/>
      <c r="E89" s="36"/>
      <c r="F89" s="36"/>
      <c r="G89" s="36"/>
      <c r="H89" s="36"/>
      <c r="I89" s="36"/>
      <c r="J89" s="36"/>
      <c r="K89" s="36"/>
      <c r="L89" s="59" t="str">
        <f>IF(E11= "","",E11)</f>
        <v>Městys Protivanov, Náměstí 32, 798 48 Protivanov</v>
      </c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29" t="s">
        <v>32</v>
      </c>
      <c r="AJ89" s="36"/>
      <c r="AK89" s="36"/>
      <c r="AL89" s="36"/>
      <c r="AM89" s="311" t="str">
        <f>IF(E17="","",E17)</f>
        <v>PROMED Brno, spol. s r.o</v>
      </c>
      <c r="AN89" s="312"/>
      <c r="AO89" s="312"/>
      <c r="AP89" s="312"/>
      <c r="AQ89" s="36"/>
      <c r="AR89" s="39"/>
      <c r="AS89" s="315" t="s">
        <v>59</v>
      </c>
      <c r="AT89" s="316"/>
      <c r="AU89" s="67"/>
      <c r="AV89" s="67"/>
      <c r="AW89" s="67"/>
      <c r="AX89" s="67"/>
      <c r="AY89" s="67"/>
      <c r="AZ89" s="67"/>
      <c r="BA89" s="67"/>
      <c r="BB89" s="67"/>
      <c r="BC89" s="67"/>
      <c r="BD89" s="68"/>
      <c r="BE89" s="34"/>
    </row>
    <row r="90" spans="1:91" s="2" customFormat="1" ht="15.2" customHeight="1">
      <c r="A90" s="34"/>
      <c r="B90" s="35"/>
      <c r="C90" s="29" t="s">
        <v>30</v>
      </c>
      <c r="D90" s="36"/>
      <c r="E90" s="36"/>
      <c r="F90" s="36"/>
      <c r="G90" s="36"/>
      <c r="H90" s="36"/>
      <c r="I90" s="36"/>
      <c r="J90" s="36"/>
      <c r="K90" s="36"/>
      <c r="L90" s="59" t="str">
        <f>IF(E14= "Vyplň údaj","",E14)</f>
        <v/>
      </c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29" t="s">
        <v>35</v>
      </c>
      <c r="AJ90" s="36"/>
      <c r="AK90" s="36"/>
      <c r="AL90" s="36"/>
      <c r="AM90" s="311" t="str">
        <f>IF(E20="","",E20)</f>
        <v xml:space="preserve"> </v>
      </c>
      <c r="AN90" s="312"/>
      <c r="AO90" s="312"/>
      <c r="AP90" s="312"/>
      <c r="AQ90" s="36"/>
      <c r="AR90" s="39"/>
      <c r="AS90" s="317"/>
      <c r="AT90" s="318"/>
      <c r="AU90" s="69"/>
      <c r="AV90" s="69"/>
      <c r="AW90" s="69"/>
      <c r="AX90" s="69"/>
      <c r="AY90" s="69"/>
      <c r="AZ90" s="69"/>
      <c r="BA90" s="69"/>
      <c r="BB90" s="69"/>
      <c r="BC90" s="69"/>
      <c r="BD90" s="70"/>
      <c r="BE90" s="34"/>
    </row>
    <row r="91" spans="1:91" s="2" customFormat="1" ht="10.9" customHeight="1">
      <c r="A91" s="34"/>
      <c r="B91" s="35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39"/>
      <c r="AS91" s="319"/>
      <c r="AT91" s="320"/>
      <c r="AU91" s="71"/>
      <c r="AV91" s="71"/>
      <c r="AW91" s="71"/>
      <c r="AX91" s="71"/>
      <c r="AY91" s="71"/>
      <c r="AZ91" s="71"/>
      <c r="BA91" s="71"/>
      <c r="BB91" s="71"/>
      <c r="BC91" s="71"/>
      <c r="BD91" s="72"/>
      <c r="BE91" s="34"/>
    </row>
    <row r="92" spans="1:91" s="2" customFormat="1" ht="29.25" customHeight="1">
      <c r="A92" s="34"/>
      <c r="B92" s="35"/>
      <c r="C92" s="276" t="s">
        <v>60</v>
      </c>
      <c r="D92" s="277"/>
      <c r="E92" s="277"/>
      <c r="F92" s="277"/>
      <c r="G92" s="277"/>
      <c r="H92" s="73"/>
      <c r="I92" s="280" t="s">
        <v>61</v>
      </c>
      <c r="J92" s="277"/>
      <c r="K92" s="277"/>
      <c r="L92" s="277"/>
      <c r="M92" s="277"/>
      <c r="N92" s="277"/>
      <c r="O92" s="277"/>
      <c r="P92" s="277"/>
      <c r="Q92" s="277"/>
      <c r="R92" s="277"/>
      <c r="S92" s="277"/>
      <c r="T92" s="277"/>
      <c r="U92" s="277"/>
      <c r="V92" s="277"/>
      <c r="W92" s="277"/>
      <c r="X92" s="277"/>
      <c r="Y92" s="277"/>
      <c r="Z92" s="277"/>
      <c r="AA92" s="277"/>
      <c r="AB92" s="277"/>
      <c r="AC92" s="277"/>
      <c r="AD92" s="277"/>
      <c r="AE92" s="277"/>
      <c r="AF92" s="277"/>
      <c r="AG92" s="309" t="s">
        <v>62</v>
      </c>
      <c r="AH92" s="277"/>
      <c r="AI92" s="277"/>
      <c r="AJ92" s="277"/>
      <c r="AK92" s="277"/>
      <c r="AL92" s="277"/>
      <c r="AM92" s="277"/>
      <c r="AN92" s="280" t="s">
        <v>63</v>
      </c>
      <c r="AO92" s="277"/>
      <c r="AP92" s="313"/>
      <c r="AQ92" s="74" t="s">
        <v>64</v>
      </c>
      <c r="AR92" s="39"/>
      <c r="AS92" s="75" t="s">
        <v>65</v>
      </c>
      <c r="AT92" s="76" t="s">
        <v>66</v>
      </c>
      <c r="AU92" s="76" t="s">
        <v>67</v>
      </c>
      <c r="AV92" s="76" t="s">
        <v>68</v>
      </c>
      <c r="AW92" s="76" t="s">
        <v>69</v>
      </c>
      <c r="AX92" s="76" t="s">
        <v>70</v>
      </c>
      <c r="AY92" s="76" t="s">
        <v>71</v>
      </c>
      <c r="AZ92" s="76" t="s">
        <v>72</v>
      </c>
      <c r="BA92" s="76" t="s">
        <v>73</v>
      </c>
      <c r="BB92" s="76" t="s">
        <v>74</v>
      </c>
      <c r="BC92" s="76" t="s">
        <v>75</v>
      </c>
      <c r="BD92" s="77" t="s">
        <v>76</v>
      </c>
      <c r="BE92" s="34"/>
    </row>
    <row r="93" spans="1:91" s="2" customFormat="1" ht="10.9" customHeight="1">
      <c r="A93" s="34"/>
      <c r="B93" s="35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9"/>
      <c r="AS93" s="78"/>
      <c r="AT93" s="79"/>
      <c r="AU93" s="79"/>
      <c r="AV93" s="79"/>
      <c r="AW93" s="79"/>
      <c r="AX93" s="79"/>
      <c r="AY93" s="79"/>
      <c r="AZ93" s="79"/>
      <c r="BA93" s="79"/>
      <c r="BB93" s="79"/>
      <c r="BC93" s="79"/>
      <c r="BD93" s="80"/>
      <c r="BE93" s="34"/>
    </row>
    <row r="94" spans="1:91" s="6" customFormat="1" ht="32.450000000000003" customHeight="1">
      <c r="B94" s="81"/>
      <c r="C94" s="82" t="s">
        <v>77</v>
      </c>
      <c r="D94" s="83"/>
      <c r="E94" s="83"/>
      <c r="F94" s="83"/>
      <c r="G94" s="83"/>
      <c r="H94" s="83"/>
      <c r="I94" s="83"/>
      <c r="J94" s="83"/>
      <c r="K94" s="83"/>
      <c r="L94" s="83"/>
      <c r="M94" s="83"/>
      <c r="N94" s="83"/>
      <c r="O94" s="83"/>
      <c r="P94" s="83"/>
      <c r="Q94" s="83"/>
      <c r="R94" s="83"/>
      <c r="S94" s="83"/>
      <c r="T94" s="83"/>
      <c r="U94" s="83"/>
      <c r="V94" s="83"/>
      <c r="W94" s="83"/>
      <c r="X94" s="83"/>
      <c r="Y94" s="83"/>
      <c r="Z94" s="83"/>
      <c r="AA94" s="83"/>
      <c r="AB94" s="83"/>
      <c r="AC94" s="83"/>
      <c r="AD94" s="83"/>
      <c r="AE94" s="83"/>
      <c r="AF94" s="83"/>
      <c r="AG94" s="283">
        <f>ROUND(AG95+AG108,2)</f>
        <v>0</v>
      </c>
      <c r="AH94" s="283"/>
      <c r="AI94" s="283"/>
      <c r="AJ94" s="283"/>
      <c r="AK94" s="283"/>
      <c r="AL94" s="283"/>
      <c r="AM94" s="283"/>
      <c r="AN94" s="321">
        <f t="shared" ref="AN94:AN109" si="0">SUM(AG94,AT94)</f>
        <v>0</v>
      </c>
      <c r="AO94" s="321"/>
      <c r="AP94" s="321"/>
      <c r="AQ94" s="85" t="s">
        <v>1</v>
      </c>
      <c r="AR94" s="86"/>
      <c r="AS94" s="87">
        <f>ROUND(AS95+AS108,2)</f>
        <v>0</v>
      </c>
      <c r="AT94" s="88">
        <f t="shared" ref="AT94:AT109" si="1">ROUND(SUM(AV94:AW94),2)</f>
        <v>0</v>
      </c>
      <c r="AU94" s="89">
        <f>ROUND(AU95+AU108,5)</f>
        <v>0</v>
      </c>
      <c r="AV94" s="88">
        <f>ROUND(AZ94*L29,2)</f>
        <v>0</v>
      </c>
      <c r="AW94" s="88">
        <f>ROUND(BA94*L30,2)</f>
        <v>0</v>
      </c>
      <c r="AX94" s="88">
        <f>ROUND(BB94*L29,2)</f>
        <v>0</v>
      </c>
      <c r="AY94" s="88">
        <f>ROUND(BC94*L30,2)</f>
        <v>0</v>
      </c>
      <c r="AZ94" s="88">
        <f>ROUND(AZ95+AZ108,2)</f>
        <v>0</v>
      </c>
      <c r="BA94" s="88">
        <f>ROUND(BA95+BA108,2)</f>
        <v>0</v>
      </c>
      <c r="BB94" s="88">
        <f>ROUND(BB95+BB108,2)</f>
        <v>0</v>
      </c>
      <c r="BC94" s="88">
        <f>ROUND(BC95+BC108,2)</f>
        <v>0</v>
      </c>
      <c r="BD94" s="90">
        <f>ROUND(BD95+BD108,2)</f>
        <v>0</v>
      </c>
      <c r="BS94" s="91" t="s">
        <v>78</v>
      </c>
      <c r="BT94" s="91" t="s">
        <v>79</v>
      </c>
      <c r="BU94" s="92" t="s">
        <v>80</v>
      </c>
      <c r="BV94" s="91" t="s">
        <v>81</v>
      </c>
      <c r="BW94" s="91" t="s">
        <v>5</v>
      </c>
      <c r="BX94" s="91" t="s">
        <v>82</v>
      </c>
      <c r="CL94" s="91" t="s">
        <v>1</v>
      </c>
    </row>
    <row r="95" spans="1:91" s="7" customFormat="1" ht="16.5" customHeight="1">
      <c r="B95" s="93"/>
      <c r="C95" s="94"/>
      <c r="D95" s="278" t="s">
        <v>83</v>
      </c>
      <c r="E95" s="278"/>
      <c r="F95" s="278"/>
      <c r="G95" s="278"/>
      <c r="H95" s="278"/>
      <c r="I95" s="95"/>
      <c r="J95" s="278" t="s">
        <v>84</v>
      </c>
      <c r="K95" s="278"/>
      <c r="L95" s="278"/>
      <c r="M95" s="278"/>
      <c r="N95" s="278"/>
      <c r="O95" s="278"/>
      <c r="P95" s="278"/>
      <c r="Q95" s="278"/>
      <c r="R95" s="278"/>
      <c r="S95" s="278"/>
      <c r="T95" s="278"/>
      <c r="U95" s="278"/>
      <c r="V95" s="278"/>
      <c r="W95" s="278"/>
      <c r="X95" s="278"/>
      <c r="Y95" s="278"/>
      <c r="Z95" s="278"/>
      <c r="AA95" s="278"/>
      <c r="AB95" s="278"/>
      <c r="AC95" s="278"/>
      <c r="AD95" s="278"/>
      <c r="AE95" s="278"/>
      <c r="AF95" s="278"/>
      <c r="AG95" s="307">
        <f>ROUND(AG96+SUM(AG103:AG107),2)</f>
        <v>0</v>
      </c>
      <c r="AH95" s="308"/>
      <c r="AI95" s="308"/>
      <c r="AJ95" s="308"/>
      <c r="AK95" s="308"/>
      <c r="AL95" s="308"/>
      <c r="AM95" s="308"/>
      <c r="AN95" s="314">
        <f t="shared" si="0"/>
        <v>0</v>
      </c>
      <c r="AO95" s="308"/>
      <c r="AP95" s="308"/>
      <c r="AQ95" s="96" t="s">
        <v>85</v>
      </c>
      <c r="AR95" s="97"/>
      <c r="AS95" s="98">
        <f>ROUND(AS96+SUM(AS103:AS107),2)</f>
        <v>0</v>
      </c>
      <c r="AT95" s="99">
        <f t="shared" si="1"/>
        <v>0</v>
      </c>
      <c r="AU95" s="100">
        <f>ROUND(AU96+SUM(AU103:AU107),5)</f>
        <v>0</v>
      </c>
      <c r="AV95" s="99">
        <f>ROUND(AZ95*L29,2)</f>
        <v>0</v>
      </c>
      <c r="AW95" s="99">
        <f>ROUND(BA95*L30,2)</f>
        <v>0</v>
      </c>
      <c r="AX95" s="99">
        <f>ROUND(BB95*L29,2)</f>
        <v>0</v>
      </c>
      <c r="AY95" s="99">
        <f>ROUND(BC95*L30,2)</f>
        <v>0</v>
      </c>
      <c r="AZ95" s="99">
        <f>ROUND(AZ96+SUM(AZ103:AZ107),2)</f>
        <v>0</v>
      </c>
      <c r="BA95" s="99">
        <f>ROUND(BA96+SUM(BA103:BA107),2)</f>
        <v>0</v>
      </c>
      <c r="BB95" s="99">
        <f>ROUND(BB96+SUM(BB103:BB107),2)</f>
        <v>0</v>
      </c>
      <c r="BC95" s="99">
        <f>ROUND(BC96+SUM(BC103:BC107),2)</f>
        <v>0</v>
      </c>
      <c r="BD95" s="101">
        <f>ROUND(BD96+SUM(BD103:BD107),2)</f>
        <v>0</v>
      </c>
      <c r="BS95" s="102" t="s">
        <v>78</v>
      </c>
      <c r="BT95" s="102" t="s">
        <v>86</v>
      </c>
      <c r="BU95" s="102" t="s">
        <v>80</v>
      </c>
      <c r="BV95" s="102" t="s">
        <v>81</v>
      </c>
      <c r="BW95" s="102" t="s">
        <v>87</v>
      </c>
      <c r="BX95" s="102" t="s">
        <v>5</v>
      </c>
      <c r="CL95" s="102" t="s">
        <v>1</v>
      </c>
      <c r="CM95" s="102" t="s">
        <v>86</v>
      </c>
    </row>
    <row r="96" spans="1:91" s="4" customFormat="1" ht="16.5" customHeight="1">
      <c r="B96" s="58"/>
      <c r="C96" s="103"/>
      <c r="D96" s="103"/>
      <c r="E96" s="279" t="s">
        <v>88</v>
      </c>
      <c r="F96" s="279"/>
      <c r="G96" s="279"/>
      <c r="H96" s="279"/>
      <c r="I96" s="279"/>
      <c r="J96" s="103"/>
      <c r="K96" s="279" t="s">
        <v>89</v>
      </c>
      <c r="L96" s="279"/>
      <c r="M96" s="279"/>
      <c r="N96" s="279"/>
      <c r="O96" s="279"/>
      <c r="P96" s="279"/>
      <c r="Q96" s="279"/>
      <c r="R96" s="279"/>
      <c r="S96" s="279"/>
      <c r="T96" s="279"/>
      <c r="U96" s="279"/>
      <c r="V96" s="279"/>
      <c r="W96" s="279"/>
      <c r="X96" s="279"/>
      <c r="Y96" s="279"/>
      <c r="Z96" s="279"/>
      <c r="AA96" s="279"/>
      <c r="AB96" s="279"/>
      <c r="AC96" s="279"/>
      <c r="AD96" s="279"/>
      <c r="AE96" s="279"/>
      <c r="AF96" s="279"/>
      <c r="AG96" s="306">
        <f>ROUND(SUM(AG97:AG102),2)</f>
        <v>0</v>
      </c>
      <c r="AH96" s="305"/>
      <c r="AI96" s="305"/>
      <c r="AJ96" s="305"/>
      <c r="AK96" s="305"/>
      <c r="AL96" s="305"/>
      <c r="AM96" s="305"/>
      <c r="AN96" s="304">
        <f t="shared" si="0"/>
        <v>0</v>
      </c>
      <c r="AO96" s="305"/>
      <c r="AP96" s="305"/>
      <c r="AQ96" s="104" t="s">
        <v>90</v>
      </c>
      <c r="AR96" s="60"/>
      <c r="AS96" s="105">
        <f>ROUND(SUM(AS97:AS102),2)</f>
        <v>0</v>
      </c>
      <c r="AT96" s="106">
        <f t="shared" si="1"/>
        <v>0</v>
      </c>
      <c r="AU96" s="107">
        <f>ROUND(SUM(AU97:AU102),5)</f>
        <v>0</v>
      </c>
      <c r="AV96" s="106">
        <f>ROUND(AZ96*L29,2)</f>
        <v>0</v>
      </c>
      <c r="AW96" s="106">
        <f>ROUND(BA96*L30,2)</f>
        <v>0</v>
      </c>
      <c r="AX96" s="106">
        <f>ROUND(BB96*L29,2)</f>
        <v>0</v>
      </c>
      <c r="AY96" s="106">
        <f>ROUND(BC96*L30,2)</f>
        <v>0</v>
      </c>
      <c r="AZ96" s="106">
        <f>ROUND(SUM(AZ97:AZ102),2)</f>
        <v>0</v>
      </c>
      <c r="BA96" s="106">
        <f>ROUND(SUM(BA97:BA102),2)</f>
        <v>0</v>
      </c>
      <c r="BB96" s="106">
        <f>ROUND(SUM(BB97:BB102),2)</f>
        <v>0</v>
      </c>
      <c r="BC96" s="106">
        <f>ROUND(SUM(BC97:BC102),2)</f>
        <v>0</v>
      </c>
      <c r="BD96" s="108">
        <f>ROUND(SUM(BD97:BD102),2)</f>
        <v>0</v>
      </c>
      <c r="BS96" s="109" t="s">
        <v>78</v>
      </c>
      <c r="BT96" s="109" t="s">
        <v>91</v>
      </c>
      <c r="BU96" s="109" t="s">
        <v>80</v>
      </c>
      <c r="BV96" s="109" t="s">
        <v>81</v>
      </c>
      <c r="BW96" s="109" t="s">
        <v>92</v>
      </c>
      <c r="BX96" s="109" t="s">
        <v>87</v>
      </c>
      <c r="CL96" s="109" t="s">
        <v>1</v>
      </c>
    </row>
    <row r="97" spans="1:91" s="4" customFormat="1" ht="23.25" customHeight="1">
      <c r="A97" s="110" t="s">
        <v>93</v>
      </c>
      <c r="B97" s="58"/>
      <c r="C97" s="103"/>
      <c r="D97" s="103"/>
      <c r="E97" s="103"/>
      <c r="F97" s="279" t="s">
        <v>94</v>
      </c>
      <c r="G97" s="279"/>
      <c r="H97" s="279"/>
      <c r="I97" s="279"/>
      <c r="J97" s="279"/>
      <c r="K97" s="103"/>
      <c r="L97" s="279" t="s">
        <v>95</v>
      </c>
      <c r="M97" s="279"/>
      <c r="N97" s="279"/>
      <c r="O97" s="279"/>
      <c r="P97" s="279"/>
      <c r="Q97" s="279"/>
      <c r="R97" s="279"/>
      <c r="S97" s="279"/>
      <c r="T97" s="279"/>
      <c r="U97" s="279"/>
      <c r="V97" s="279"/>
      <c r="W97" s="279"/>
      <c r="X97" s="279"/>
      <c r="Y97" s="279"/>
      <c r="Z97" s="279"/>
      <c r="AA97" s="279"/>
      <c r="AB97" s="279"/>
      <c r="AC97" s="279"/>
      <c r="AD97" s="279"/>
      <c r="AE97" s="279"/>
      <c r="AF97" s="279"/>
      <c r="AG97" s="304">
        <f>'D.1.1 - Architektonické a...'!J34</f>
        <v>0</v>
      </c>
      <c r="AH97" s="305"/>
      <c r="AI97" s="305"/>
      <c r="AJ97" s="305"/>
      <c r="AK97" s="305"/>
      <c r="AL97" s="305"/>
      <c r="AM97" s="305"/>
      <c r="AN97" s="304">
        <f t="shared" si="0"/>
        <v>0</v>
      </c>
      <c r="AO97" s="305"/>
      <c r="AP97" s="305"/>
      <c r="AQ97" s="104" t="s">
        <v>90</v>
      </c>
      <c r="AR97" s="60"/>
      <c r="AS97" s="105">
        <v>0</v>
      </c>
      <c r="AT97" s="106">
        <f t="shared" si="1"/>
        <v>0</v>
      </c>
      <c r="AU97" s="107">
        <f>'D.1.1 - Architektonické a...'!P150</f>
        <v>0</v>
      </c>
      <c r="AV97" s="106">
        <f>'D.1.1 - Architektonické a...'!J37</f>
        <v>0</v>
      </c>
      <c r="AW97" s="106">
        <f>'D.1.1 - Architektonické a...'!J38</f>
        <v>0</v>
      </c>
      <c r="AX97" s="106">
        <f>'D.1.1 - Architektonické a...'!J39</f>
        <v>0</v>
      </c>
      <c r="AY97" s="106">
        <f>'D.1.1 - Architektonické a...'!J40</f>
        <v>0</v>
      </c>
      <c r="AZ97" s="106">
        <f>'D.1.1 - Architektonické a...'!F37</f>
        <v>0</v>
      </c>
      <c r="BA97" s="106">
        <f>'D.1.1 - Architektonické a...'!F38</f>
        <v>0</v>
      </c>
      <c r="BB97" s="106">
        <f>'D.1.1 - Architektonické a...'!F39</f>
        <v>0</v>
      </c>
      <c r="BC97" s="106">
        <f>'D.1.1 - Architektonické a...'!F40</f>
        <v>0</v>
      </c>
      <c r="BD97" s="108">
        <f>'D.1.1 - Architektonické a...'!F41</f>
        <v>0</v>
      </c>
      <c r="BT97" s="109" t="s">
        <v>96</v>
      </c>
      <c r="BV97" s="109" t="s">
        <v>81</v>
      </c>
      <c r="BW97" s="109" t="s">
        <v>97</v>
      </c>
      <c r="BX97" s="109" t="s">
        <v>92</v>
      </c>
      <c r="CL97" s="109" t="s">
        <v>1</v>
      </c>
    </row>
    <row r="98" spans="1:91" s="4" customFormat="1" ht="23.25" customHeight="1">
      <c r="A98" s="110" t="s">
        <v>93</v>
      </c>
      <c r="B98" s="58"/>
      <c r="C98" s="103"/>
      <c r="D98" s="103"/>
      <c r="E98" s="103"/>
      <c r="F98" s="279" t="s">
        <v>98</v>
      </c>
      <c r="G98" s="279"/>
      <c r="H98" s="279"/>
      <c r="I98" s="279"/>
      <c r="J98" s="279"/>
      <c r="K98" s="103"/>
      <c r="L98" s="279" t="s">
        <v>99</v>
      </c>
      <c r="M98" s="279"/>
      <c r="N98" s="279"/>
      <c r="O98" s="279"/>
      <c r="P98" s="279"/>
      <c r="Q98" s="279"/>
      <c r="R98" s="279"/>
      <c r="S98" s="279"/>
      <c r="T98" s="279"/>
      <c r="U98" s="279"/>
      <c r="V98" s="279"/>
      <c r="W98" s="279"/>
      <c r="X98" s="279"/>
      <c r="Y98" s="279"/>
      <c r="Z98" s="279"/>
      <c r="AA98" s="279"/>
      <c r="AB98" s="279"/>
      <c r="AC98" s="279"/>
      <c r="AD98" s="279"/>
      <c r="AE98" s="279"/>
      <c r="AF98" s="279"/>
      <c r="AG98" s="304">
        <f>'D.1.4.1-1 - Zdravotně tec...'!J34</f>
        <v>0</v>
      </c>
      <c r="AH98" s="305"/>
      <c r="AI98" s="305"/>
      <c r="AJ98" s="305"/>
      <c r="AK98" s="305"/>
      <c r="AL98" s="305"/>
      <c r="AM98" s="305"/>
      <c r="AN98" s="304">
        <f t="shared" si="0"/>
        <v>0</v>
      </c>
      <c r="AO98" s="305"/>
      <c r="AP98" s="305"/>
      <c r="AQ98" s="104" t="s">
        <v>90</v>
      </c>
      <c r="AR98" s="60"/>
      <c r="AS98" s="105">
        <v>0</v>
      </c>
      <c r="AT98" s="106">
        <f t="shared" si="1"/>
        <v>0</v>
      </c>
      <c r="AU98" s="107">
        <f>'D.1.4.1-1 - Zdravotně tec...'!P129</f>
        <v>0</v>
      </c>
      <c r="AV98" s="106">
        <f>'D.1.4.1-1 - Zdravotně tec...'!J37</f>
        <v>0</v>
      </c>
      <c r="AW98" s="106">
        <f>'D.1.4.1-1 - Zdravotně tec...'!J38</f>
        <v>0</v>
      </c>
      <c r="AX98" s="106">
        <f>'D.1.4.1-1 - Zdravotně tec...'!J39</f>
        <v>0</v>
      </c>
      <c r="AY98" s="106">
        <f>'D.1.4.1-1 - Zdravotně tec...'!J40</f>
        <v>0</v>
      </c>
      <c r="AZ98" s="106">
        <f>'D.1.4.1-1 - Zdravotně tec...'!F37</f>
        <v>0</v>
      </c>
      <c r="BA98" s="106">
        <f>'D.1.4.1-1 - Zdravotně tec...'!F38</f>
        <v>0</v>
      </c>
      <c r="BB98" s="106">
        <f>'D.1.4.1-1 - Zdravotně tec...'!F39</f>
        <v>0</v>
      </c>
      <c r="BC98" s="106">
        <f>'D.1.4.1-1 - Zdravotně tec...'!F40</f>
        <v>0</v>
      </c>
      <c r="BD98" s="108">
        <f>'D.1.4.1-1 - Zdravotně tec...'!F41</f>
        <v>0</v>
      </c>
      <c r="BT98" s="109" t="s">
        <v>96</v>
      </c>
      <c r="BV98" s="109" t="s">
        <v>81</v>
      </c>
      <c r="BW98" s="109" t="s">
        <v>100</v>
      </c>
      <c r="BX98" s="109" t="s">
        <v>92</v>
      </c>
      <c r="CL98" s="109" t="s">
        <v>1</v>
      </c>
    </row>
    <row r="99" spans="1:91" s="4" customFormat="1" ht="23.25" customHeight="1">
      <c r="A99" s="110" t="s">
        <v>93</v>
      </c>
      <c r="B99" s="58"/>
      <c r="C99" s="103"/>
      <c r="D99" s="103"/>
      <c r="E99" s="103"/>
      <c r="F99" s="279" t="s">
        <v>101</v>
      </c>
      <c r="G99" s="279"/>
      <c r="H99" s="279"/>
      <c r="I99" s="279"/>
      <c r="J99" s="279"/>
      <c r="K99" s="103"/>
      <c r="L99" s="279" t="s">
        <v>102</v>
      </c>
      <c r="M99" s="279"/>
      <c r="N99" s="279"/>
      <c r="O99" s="279"/>
      <c r="P99" s="279"/>
      <c r="Q99" s="279"/>
      <c r="R99" s="279"/>
      <c r="S99" s="279"/>
      <c r="T99" s="279"/>
      <c r="U99" s="279"/>
      <c r="V99" s="279"/>
      <c r="W99" s="279"/>
      <c r="X99" s="279"/>
      <c r="Y99" s="279"/>
      <c r="Z99" s="279"/>
      <c r="AA99" s="279"/>
      <c r="AB99" s="279"/>
      <c r="AC99" s="279"/>
      <c r="AD99" s="279"/>
      <c r="AE99" s="279"/>
      <c r="AF99" s="279"/>
      <c r="AG99" s="304">
        <f>'D.1.4.1-2 - Zdravotně tec...'!J34</f>
        <v>0</v>
      </c>
      <c r="AH99" s="305"/>
      <c r="AI99" s="305"/>
      <c r="AJ99" s="305"/>
      <c r="AK99" s="305"/>
      <c r="AL99" s="305"/>
      <c r="AM99" s="305"/>
      <c r="AN99" s="304">
        <f t="shared" si="0"/>
        <v>0</v>
      </c>
      <c r="AO99" s="305"/>
      <c r="AP99" s="305"/>
      <c r="AQ99" s="104" t="s">
        <v>90</v>
      </c>
      <c r="AR99" s="60"/>
      <c r="AS99" s="105">
        <v>0</v>
      </c>
      <c r="AT99" s="106">
        <f t="shared" si="1"/>
        <v>0</v>
      </c>
      <c r="AU99" s="107">
        <f>'D.1.4.1-2 - Zdravotně tec...'!P128</f>
        <v>0</v>
      </c>
      <c r="AV99" s="106">
        <f>'D.1.4.1-2 - Zdravotně tec...'!J37</f>
        <v>0</v>
      </c>
      <c r="AW99" s="106">
        <f>'D.1.4.1-2 - Zdravotně tec...'!J38</f>
        <v>0</v>
      </c>
      <c r="AX99" s="106">
        <f>'D.1.4.1-2 - Zdravotně tec...'!J39</f>
        <v>0</v>
      </c>
      <c r="AY99" s="106">
        <f>'D.1.4.1-2 - Zdravotně tec...'!J40</f>
        <v>0</v>
      </c>
      <c r="AZ99" s="106">
        <f>'D.1.4.1-2 - Zdravotně tec...'!F37</f>
        <v>0</v>
      </c>
      <c r="BA99" s="106">
        <f>'D.1.4.1-2 - Zdravotně tec...'!F38</f>
        <v>0</v>
      </c>
      <c r="BB99" s="106">
        <f>'D.1.4.1-2 - Zdravotně tec...'!F39</f>
        <v>0</v>
      </c>
      <c r="BC99" s="106">
        <f>'D.1.4.1-2 - Zdravotně tec...'!F40</f>
        <v>0</v>
      </c>
      <c r="BD99" s="108">
        <f>'D.1.4.1-2 - Zdravotně tec...'!F41</f>
        <v>0</v>
      </c>
      <c r="BT99" s="109" t="s">
        <v>96</v>
      </c>
      <c r="BV99" s="109" t="s">
        <v>81</v>
      </c>
      <c r="BW99" s="109" t="s">
        <v>103</v>
      </c>
      <c r="BX99" s="109" t="s">
        <v>92</v>
      </c>
      <c r="CL99" s="109" t="s">
        <v>1</v>
      </c>
    </row>
    <row r="100" spans="1:91" s="4" customFormat="1" ht="16.5" customHeight="1">
      <c r="A100" s="110" t="s">
        <v>93</v>
      </c>
      <c r="B100" s="58"/>
      <c r="C100" s="103"/>
      <c r="D100" s="103"/>
      <c r="E100" s="103"/>
      <c r="F100" s="279" t="s">
        <v>104</v>
      </c>
      <c r="G100" s="279"/>
      <c r="H100" s="279"/>
      <c r="I100" s="279"/>
      <c r="J100" s="279"/>
      <c r="K100" s="103"/>
      <c r="L100" s="279" t="s">
        <v>105</v>
      </c>
      <c r="M100" s="279"/>
      <c r="N100" s="279"/>
      <c r="O100" s="279"/>
      <c r="P100" s="279"/>
      <c r="Q100" s="279"/>
      <c r="R100" s="279"/>
      <c r="S100" s="279"/>
      <c r="T100" s="279"/>
      <c r="U100" s="279"/>
      <c r="V100" s="279"/>
      <c r="W100" s="279"/>
      <c r="X100" s="279"/>
      <c r="Y100" s="279"/>
      <c r="Z100" s="279"/>
      <c r="AA100" s="279"/>
      <c r="AB100" s="279"/>
      <c r="AC100" s="279"/>
      <c r="AD100" s="279"/>
      <c r="AE100" s="279"/>
      <c r="AF100" s="279"/>
      <c r="AG100" s="304">
        <f>'D.1.4.2 - Silnoproudá ele...'!J34</f>
        <v>0</v>
      </c>
      <c r="AH100" s="305"/>
      <c r="AI100" s="305"/>
      <c r="AJ100" s="305"/>
      <c r="AK100" s="305"/>
      <c r="AL100" s="305"/>
      <c r="AM100" s="305"/>
      <c r="AN100" s="304">
        <f t="shared" si="0"/>
        <v>0</v>
      </c>
      <c r="AO100" s="305"/>
      <c r="AP100" s="305"/>
      <c r="AQ100" s="104" t="s">
        <v>90</v>
      </c>
      <c r="AR100" s="60"/>
      <c r="AS100" s="105">
        <v>0</v>
      </c>
      <c r="AT100" s="106">
        <f t="shared" si="1"/>
        <v>0</v>
      </c>
      <c r="AU100" s="107">
        <f>'D.1.4.2 - Silnoproudá ele...'!P139</f>
        <v>0</v>
      </c>
      <c r="AV100" s="106">
        <f>'D.1.4.2 - Silnoproudá ele...'!J37</f>
        <v>0</v>
      </c>
      <c r="AW100" s="106">
        <f>'D.1.4.2 - Silnoproudá ele...'!J38</f>
        <v>0</v>
      </c>
      <c r="AX100" s="106">
        <f>'D.1.4.2 - Silnoproudá ele...'!J39</f>
        <v>0</v>
      </c>
      <c r="AY100" s="106">
        <f>'D.1.4.2 - Silnoproudá ele...'!J40</f>
        <v>0</v>
      </c>
      <c r="AZ100" s="106">
        <f>'D.1.4.2 - Silnoproudá ele...'!F37</f>
        <v>0</v>
      </c>
      <c r="BA100" s="106">
        <f>'D.1.4.2 - Silnoproudá ele...'!F38</f>
        <v>0</v>
      </c>
      <c r="BB100" s="106">
        <f>'D.1.4.2 - Silnoproudá ele...'!F39</f>
        <v>0</v>
      </c>
      <c r="BC100" s="106">
        <f>'D.1.4.2 - Silnoproudá ele...'!F40</f>
        <v>0</v>
      </c>
      <c r="BD100" s="108">
        <f>'D.1.4.2 - Silnoproudá ele...'!F41</f>
        <v>0</v>
      </c>
      <c r="BT100" s="109" t="s">
        <v>96</v>
      </c>
      <c r="BV100" s="109" t="s">
        <v>81</v>
      </c>
      <c r="BW100" s="109" t="s">
        <v>106</v>
      </c>
      <c r="BX100" s="109" t="s">
        <v>92</v>
      </c>
      <c r="CL100" s="109" t="s">
        <v>1</v>
      </c>
    </row>
    <row r="101" spans="1:91" s="4" customFormat="1" ht="16.5" customHeight="1">
      <c r="A101" s="110" t="s">
        <v>93</v>
      </c>
      <c r="B101" s="58"/>
      <c r="C101" s="103"/>
      <c r="D101" s="103"/>
      <c r="E101" s="103"/>
      <c r="F101" s="279" t="s">
        <v>107</v>
      </c>
      <c r="G101" s="279"/>
      <c r="H101" s="279"/>
      <c r="I101" s="279"/>
      <c r="J101" s="279"/>
      <c r="K101" s="103"/>
      <c r="L101" s="279" t="s">
        <v>108</v>
      </c>
      <c r="M101" s="279"/>
      <c r="N101" s="279"/>
      <c r="O101" s="279"/>
      <c r="P101" s="279"/>
      <c r="Q101" s="279"/>
      <c r="R101" s="279"/>
      <c r="S101" s="279"/>
      <c r="T101" s="279"/>
      <c r="U101" s="279"/>
      <c r="V101" s="279"/>
      <c r="W101" s="279"/>
      <c r="X101" s="279"/>
      <c r="Y101" s="279"/>
      <c r="Z101" s="279"/>
      <c r="AA101" s="279"/>
      <c r="AB101" s="279"/>
      <c r="AC101" s="279"/>
      <c r="AD101" s="279"/>
      <c r="AE101" s="279"/>
      <c r="AF101" s="279"/>
      <c r="AG101" s="304">
        <f>'D.1.4.3 - Zařízení pro vy...'!J34</f>
        <v>0</v>
      </c>
      <c r="AH101" s="305"/>
      <c r="AI101" s="305"/>
      <c r="AJ101" s="305"/>
      <c r="AK101" s="305"/>
      <c r="AL101" s="305"/>
      <c r="AM101" s="305"/>
      <c r="AN101" s="304">
        <f t="shared" si="0"/>
        <v>0</v>
      </c>
      <c r="AO101" s="305"/>
      <c r="AP101" s="305"/>
      <c r="AQ101" s="104" t="s">
        <v>90</v>
      </c>
      <c r="AR101" s="60"/>
      <c r="AS101" s="105">
        <v>0</v>
      </c>
      <c r="AT101" s="106">
        <f t="shared" si="1"/>
        <v>0</v>
      </c>
      <c r="AU101" s="107">
        <f>'D.1.4.3 - Zařízení pro vy...'!P131</f>
        <v>0</v>
      </c>
      <c r="AV101" s="106">
        <f>'D.1.4.3 - Zařízení pro vy...'!J37</f>
        <v>0</v>
      </c>
      <c r="AW101" s="106">
        <f>'D.1.4.3 - Zařízení pro vy...'!J38</f>
        <v>0</v>
      </c>
      <c r="AX101" s="106">
        <f>'D.1.4.3 - Zařízení pro vy...'!J39</f>
        <v>0</v>
      </c>
      <c r="AY101" s="106">
        <f>'D.1.4.3 - Zařízení pro vy...'!J40</f>
        <v>0</v>
      </c>
      <c r="AZ101" s="106">
        <f>'D.1.4.3 - Zařízení pro vy...'!F37</f>
        <v>0</v>
      </c>
      <c r="BA101" s="106">
        <f>'D.1.4.3 - Zařízení pro vy...'!F38</f>
        <v>0</v>
      </c>
      <c r="BB101" s="106">
        <f>'D.1.4.3 - Zařízení pro vy...'!F39</f>
        <v>0</v>
      </c>
      <c r="BC101" s="106">
        <f>'D.1.4.3 - Zařízení pro vy...'!F40</f>
        <v>0</v>
      </c>
      <c r="BD101" s="108">
        <f>'D.1.4.3 - Zařízení pro vy...'!F41</f>
        <v>0</v>
      </c>
      <c r="BT101" s="109" t="s">
        <v>96</v>
      </c>
      <c r="BV101" s="109" t="s">
        <v>81</v>
      </c>
      <c r="BW101" s="109" t="s">
        <v>109</v>
      </c>
      <c r="BX101" s="109" t="s">
        <v>92</v>
      </c>
      <c r="CL101" s="109" t="s">
        <v>1</v>
      </c>
    </row>
    <row r="102" spans="1:91" s="4" customFormat="1" ht="16.5" customHeight="1">
      <c r="A102" s="110" t="s">
        <v>93</v>
      </c>
      <c r="B102" s="58"/>
      <c r="C102" s="103"/>
      <c r="D102" s="103"/>
      <c r="E102" s="103"/>
      <c r="F102" s="279" t="s">
        <v>110</v>
      </c>
      <c r="G102" s="279"/>
      <c r="H102" s="279"/>
      <c r="I102" s="279"/>
      <c r="J102" s="279"/>
      <c r="K102" s="103"/>
      <c r="L102" s="279" t="s">
        <v>111</v>
      </c>
      <c r="M102" s="279"/>
      <c r="N102" s="279"/>
      <c r="O102" s="279"/>
      <c r="P102" s="279"/>
      <c r="Q102" s="279"/>
      <c r="R102" s="279"/>
      <c r="S102" s="279"/>
      <c r="T102" s="279"/>
      <c r="U102" s="279"/>
      <c r="V102" s="279"/>
      <c r="W102" s="279"/>
      <c r="X102" s="279"/>
      <c r="Y102" s="279"/>
      <c r="Z102" s="279"/>
      <c r="AA102" s="279"/>
      <c r="AB102" s="279"/>
      <c r="AC102" s="279"/>
      <c r="AD102" s="279"/>
      <c r="AE102" s="279"/>
      <c r="AF102" s="279"/>
      <c r="AG102" s="304">
        <f>'D.1.4.4 - Vzduchotechnika'!J34</f>
        <v>0</v>
      </c>
      <c r="AH102" s="305"/>
      <c r="AI102" s="305"/>
      <c r="AJ102" s="305"/>
      <c r="AK102" s="305"/>
      <c r="AL102" s="305"/>
      <c r="AM102" s="305"/>
      <c r="AN102" s="304">
        <f t="shared" si="0"/>
        <v>0</v>
      </c>
      <c r="AO102" s="305"/>
      <c r="AP102" s="305"/>
      <c r="AQ102" s="104" t="s">
        <v>90</v>
      </c>
      <c r="AR102" s="60"/>
      <c r="AS102" s="105">
        <v>0</v>
      </c>
      <c r="AT102" s="106">
        <f t="shared" si="1"/>
        <v>0</v>
      </c>
      <c r="AU102" s="107">
        <f>'D.1.4.4 - Vzduchotechnika'!P127</f>
        <v>0</v>
      </c>
      <c r="AV102" s="106">
        <f>'D.1.4.4 - Vzduchotechnika'!J37</f>
        <v>0</v>
      </c>
      <c r="AW102" s="106">
        <f>'D.1.4.4 - Vzduchotechnika'!J38</f>
        <v>0</v>
      </c>
      <c r="AX102" s="106">
        <f>'D.1.4.4 - Vzduchotechnika'!J39</f>
        <v>0</v>
      </c>
      <c r="AY102" s="106">
        <f>'D.1.4.4 - Vzduchotechnika'!J40</f>
        <v>0</v>
      </c>
      <c r="AZ102" s="106">
        <f>'D.1.4.4 - Vzduchotechnika'!F37</f>
        <v>0</v>
      </c>
      <c r="BA102" s="106">
        <f>'D.1.4.4 - Vzduchotechnika'!F38</f>
        <v>0</v>
      </c>
      <c r="BB102" s="106">
        <f>'D.1.4.4 - Vzduchotechnika'!F39</f>
        <v>0</v>
      </c>
      <c r="BC102" s="106">
        <f>'D.1.4.4 - Vzduchotechnika'!F40</f>
        <v>0</v>
      </c>
      <c r="BD102" s="108">
        <f>'D.1.4.4 - Vzduchotechnika'!F41</f>
        <v>0</v>
      </c>
      <c r="BT102" s="109" t="s">
        <v>96</v>
      </c>
      <c r="BV102" s="109" t="s">
        <v>81</v>
      </c>
      <c r="BW102" s="109" t="s">
        <v>112</v>
      </c>
      <c r="BX102" s="109" t="s">
        <v>92</v>
      </c>
      <c r="CL102" s="109" t="s">
        <v>1</v>
      </c>
    </row>
    <row r="103" spans="1:91" s="4" customFormat="1" ht="35.25" customHeight="1">
      <c r="A103" s="110" t="s">
        <v>93</v>
      </c>
      <c r="B103" s="58"/>
      <c r="C103" s="103"/>
      <c r="D103" s="103"/>
      <c r="E103" s="279" t="s">
        <v>113</v>
      </c>
      <c r="F103" s="279"/>
      <c r="G103" s="279"/>
      <c r="H103" s="279"/>
      <c r="I103" s="279"/>
      <c r="J103" s="103"/>
      <c r="K103" s="279" t="s">
        <v>114</v>
      </c>
      <c r="L103" s="279"/>
      <c r="M103" s="279"/>
      <c r="N103" s="279"/>
      <c r="O103" s="279"/>
      <c r="P103" s="279"/>
      <c r="Q103" s="279"/>
      <c r="R103" s="279"/>
      <c r="S103" s="279"/>
      <c r="T103" s="279"/>
      <c r="U103" s="279"/>
      <c r="V103" s="279"/>
      <c r="W103" s="279"/>
      <c r="X103" s="279"/>
      <c r="Y103" s="279"/>
      <c r="Z103" s="279"/>
      <c r="AA103" s="279"/>
      <c r="AB103" s="279"/>
      <c r="AC103" s="279"/>
      <c r="AD103" s="279"/>
      <c r="AE103" s="279"/>
      <c r="AF103" s="279"/>
      <c r="AG103" s="304">
        <f>'SO 02, 03, 07 - PŘÍPOJKA ...'!J32</f>
        <v>0</v>
      </c>
      <c r="AH103" s="305"/>
      <c r="AI103" s="305"/>
      <c r="AJ103" s="305"/>
      <c r="AK103" s="305"/>
      <c r="AL103" s="305"/>
      <c r="AM103" s="305"/>
      <c r="AN103" s="304">
        <f t="shared" si="0"/>
        <v>0</v>
      </c>
      <c r="AO103" s="305"/>
      <c r="AP103" s="305"/>
      <c r="AQ103" s="104" t="s">
        <v>90</v>
      </c>
      <c r="AR103" s="60"/>
      <c r="AS103" s="105">
        <v>0</v>
      </c>
      <c r="AT103" s="106">
        <f t="shared" si="1"/>
        <v>0</v>
      </c>
      <c r="AU103" s="107">
        <f>'SO 02, 03, 07 - PŘÍPOJKA ...'!P130</f>
        <v>0</v>
      </c>
      <c r="AV103" s="106">
        <f>'SO 02, 03, 07 - PŘÍPOJKA ...'!J35</f>
        <v>0</v>
      </c>
      <c r="AW103" s="106">
        <f>'SO 02, 03, 07 - PŘÍPOJKA ...'!J36</f>
        <v>0</v>
      </c>
      <c r="AX103" s="106">
        <f>'SO 02, 03, 07 - PŘÍPOJKA ...'!J37</f>
        <v>0</v>
      </c>
      <c r="AY103" s="106">
        <f>'SO 02, 03, 07 - PŘÍPOJKA ...'!J38</f>
        <v>0</v>
      </c>
      <c r="AZ103" s="106">
        <f>'SO 02, 03, 07 - PŘÍPOJKA ...'!F35</f>
        <v>0</v>
      </c>
      <c r="BA103" s="106">
        <f>'SO 02, 03, 07 - PŘÍPOJKA ...'!F36</f>
        <v>0</v>
      </c>
      <c r="BB103" s="106">
        <f>'SO 02, 03, 07 - PŘÍPOJKA ...'!F37</f>
        <v>0</v>
      </c>
      <c r="BC103" s="106">
        <f>'SO 02, 03, 07 - PŘÍPOJKA ...'!F38</f>
        <v>0</v>
      </c>
      <c r="BD103" s="108">
        <f>'SO 02, 03, 07 - PŘÍPOJKA ...'!F39</f>
        <v>0</v>
      </c>
      <c r="BT103" s="109" t="s">
        <v>91</v>
      </c>
      <c r="BV103" s="109" t="s">
        <v>81</v>
      </c>
      <c r="BW103" s="109" t="s">
        <v>115</v>
      </c>
      <c r="BX103" s="109" t="s">
        <v>87</v>
      </c>
      <c r="CL103" s="109" t="s">
        <v>1</v>
      </c>
    </row>
    <row r="104" spans="1:91" s="4" customFormat="1" ht="16.5" customHeight="1">
      <c r="A104" s="110" t="s">
        <v>93</v>
      </c>
      <c r="B104" s="58"/>
      <c r="C104" s="103"/>
      <c r="D104" s="103"/>
      <c r="E104" s="279" t="s">
        <v>116</v>
      </c>
      <c r="F104" s="279"/>
      <c r="G104" s="279"/>
      <c r="H104" s="279"/>
      <c r="I104" s="279"/>
      <c r="J104" s="103"/>
      <c r="K104" s="279" t="s">
        <v>117</v>
      </c>
      <c r="L104" s="279"/>
      <c r="M104" s="279"/>
      <c r="N104" s="279"/>
      <c r="O104" s="279"/>
      <c r="P104" s="279"/>
      <c r="Q104" s="279"/>
      <c r="R104" s="279"/>
      <c r="S104" s="279"/>
      <c r="T104" s="279"/>
      <c r="U104" s="279"/>
      <c r="V104" s="279"/>
      <c r="W104" s="279"/>
      <c r="X104" s="279"/>
      <c r="Y104" s="279"/>
      <c r="Z104" s="279"/>
      <c r="AA104" s="279"/>
      <c r="AB104" s="279"/>
      <c r="AC104" s="279"/>
      <c r="AD104" s="279"/>
      <c r="AE104" s="279"/>
      <c r="AF104" s="279"/>
      <c r="AG104" s="304">
        <f>'SO 04 - PŘÍPOJKA STL PLYN...'!J32</f>
        <v>0</v>
      </c>
      <c r="AH104" s="305"/>
      <c r="AI104" s="305"/>
      <c r="AJ104" s="305"/>
      <c r="AK104" s="305"/>
      <c r="AL104" s="305"/>
      <c r="AM104" s="305"/>
      <c r="AN104" s="304">
        <f t="shared" si="0"/>
        <v>0</v>
      </c>
      <c r="AO104" s="305"/>
      <c r="AP104" s="305"/>
      <c r="AQ104" s="104" t="s">
        <v>90</v>
      </c>
      <c r="AR104" s="60"/>
      <c r="AS104" s="105">
        <v>0</v>
      </c>
      <c r="AT104" s="106">
        <f t="shared" si="1"/>
        <v>0</v>
      </c>
      <c r="AU104" s="107">
        <f>'SO 04 - PŘÍPOJKA STL PLYN...'!P122</f>
        <v>0</v>
      </c>
      <c r="AV104" s="106">
        <f>'SO 04 - PŘÍPOJKA STL PLYN...'!J35</f>
        <v>0</v>
      </c>
      <c r="AW104" s="106">
        <f>'SO 04 - PŘÍPOJKA STL PLYN...'!J36</f>
        <v>0</v>
      </c>
      <c r="AX104" s="106">
        <f>'SO 04 - PŘÍPOJKA STL PLYN...'!J37</f>
        <v>0</v>
      </c>
      <c r="AY104" s="106">
        <f>'SO 04 - PŘÍPOJKA STL PLYN...'!J38</f>
        <v>0</v>
      </c>
      <c r="AZ104" s="106">
        <f>'SO 04 - PŘÍPOJKA STL PLYN...'!F35</f>
        <v>0</v>
      </c>
      <c r="BA104" s="106">
        <f>'SO 04 - PŘÍPOJKA STL PLYN...'!F36</f>
        <v>0</v>
      </c>
      <c r="BB104" s="106">
        <f>'SO 04 - PŘÍPOJKA STL PLYN...'!F37</f>
        <v>0</v>
      </c>
      <c r="BC104" s="106">
        <f>'SO 04 - PŘÍPOJKA STL PLYN...'!F38</f>
        <v>0</v>
      </c>
      <c r="BD104" s="108">
        <f>'SO 04 - PŘÍPOJKA STL PLYN...'!F39</f>
        <v>0</v>
      </c>
      <c r="BT104" s="109" t="s">
        <v>91</v>
      </c>
      <c r="BV104" s="109" t="s">
        <v>81</v>
      </c>
      <c r="BW104" s="109" t="s">
        <v>118</v>
      </c>
      <c r="BX104" s="109" t="s">
        <v>87</v>
      </c>
      <c r="CL104" s="109" t="s">
        <v>1</v>
      </c>
    </row>
    <row r="105" spans="1:91" s="4" customFormat="1" ht="16.5" customHeight="1">
      <c r="A105" s="110" t="s">
        <v>93</v>
      </c>
      <c r="B105" s="58"/>
      <c r="C105" s="103"/>
      <c r="D105" s="103"/>
      <c r="E105" s="279" t="s">
        <v>119</v>
      </c>
      <c r="F105" s="279"/>
      <c r="G105" s="279"/>
      <c r="H105" s="279"/>
      <c r="I105" s="279"/>
      <c r="J105" s="103"/>
      <c r="K105" s="279" t="s">
        <v>120</v>
      </c>
      <c r="L105" s="279"/>
      <c r="M105" s="279"/>
      <c r="N105" s="279"/>
      <c r="O105" s="279"/>
      <c r="P105" s="279"/>
      <c r="Q105" s="279"/>
      <c r="R105" s="279"/>
      <c r="S105" s="279"/>
      <c r="T105" s="279"/>
      <c r="U105" s="279"/>
      <c r="V105" s="279"/>
      <c r="W105" s="279"/>
      <c r="X105" s="279"/>
      <c r="Y105" s="279"/>
      <c r="Z105" s="279"/>
      <c r="AA105" s="279"/>
      <c r="AB105" s="279"/>
      <c r="AC105" s="279"/>
      <c r="AD105" s="279"/>
      <c r="AE105" s="279"/>
      <c r="AF105" s="279"/>
      <c r="AG105" s="304">
        <f>'SO 06 - PŘÍJEZDOVÁ KOMUNI...'!J32</f>
        <v>0</v>
      </c>
      <c r="AH105" s="305"/>
      <c r="AI105" s="305"/>
      <c r="AJ105" s="305"/>
      <c r="AK105" s="305"/>
      <c r="AL105" s="305"/>
      <c r="AM105" s="305"/>
      <c r="AN105" s="304">
        <f t="shared" si="0"/>
        <v>0</v>
      </c>
      <c r="AO105" s="305"/>
      <c r="AP105" s="305"/>
      <c r="AQ105" s="104" t="s">
        <v>90</v>
      </c>
      <c r="AR105" s="60"/>
      <c r="AS105" s="105">
        <v>0</v>
      </c>
      <c r="AT105" s="106">
        <f t="shared" si="1"/>
        <v>0</v>
      </c>
      <c r="AU105" s="107">
        <f>'SO 06 - PŘÍJEZDOVÁ KOMUNI...'!P132</f>
        <v>0</v>
      </c>
      <c r="AV105" s="106">
        <f>'SO 06 - PŘÍJEZDOVÁ KOMUNI...'!J35</f>
        <v>0</v>
      </c>
      <c r="AW105" s="106">
        <f>'SO 06 - PŘÍJEZDOVÁ KOMUNI...'!J36</f>
        <v>0</v>
      </c>
      <c r="AX105" s="106">
        <f>'SO 06 - PŘÍJEZDOVÁ KOMUNI...'!J37</f>
        <v>0</v>
      </c>
      <c r="AY105" s="106">
        <f>'SO 06 - PŘÍJEZDOVÁ KOMUNI...'!J38</f>
        <v>0</v>
      </c>
      <c r="AZ105" s="106">
        <f>'SO 06 - PŘÍJEZDOVÁ KOMUNI...'!F35</f>
        <v>0</v>
      </c>
      <c r="BA105" s="106">
        <f>'SO 06 - PŘÍJEZDOVÁ KOMUNI...'!F36</f>
        <v>0</v>
      </c>
      <c r="BB105" s="106">
        <f>'SO 06 - PŘÍJEZDOVÁ KOMUNI...'!F37</f>
        <v>0</v>
      </c>
      <c r="BC105" s="106">
        <f>'SO 06 - PŘÍJEZDOVÁ KOMUNI...'!F38</f>
        <v>0</v>
      </c>
      <c r="BD105" s="108">
        <f>'SO 06 - PŘÍJEZDOVÁ KOMUNI...'!F39</f>
        <v>0</v>
      </c>
      <c r="BT105" s="109" t="s">
        <v>91</v>
      </c>
      <c r="BV105" s="109" t="s">
        <v>81</v>
      </c>
      <c r="BW105" s="109" t="s">
        <v>121</v>
      </c>
      <c r="BX105" s="109" t="s">
        <v>87</v>
      </c>
      <c r="CL105" s="109" t="s">
        <v>1</v>
      </c>
    </row>
    <row r="106" spans="1:91" s="4" customFormat="1" ht="16.5" customHeight="1">
      <c r="A106" s="110" t="s">
        <v>93</v>
      </c>
      <c r="B106" s="58"/>
      <c r="C106" s="103"/>
      <c r="D106" s="103"/>
      <c r="E106" s="279" t="s">
        <v>122</v>
      </c>
      <c r="F106" s="279"/>
      <c r="G106" s="279"/>
      <c r="H106" s="279"/>
      <c r="I106" s="279"/>
      <c r="J106" s="103"/>
      <c r="K106" s="279" t="s">
        <v>123</v>
      </c>
      <c r="L106" s="279"/>
      <c r="M106" s="279"/>
      <c r="N106" s="279"/>
      <c r="O106" s="279"/>
      <c r="P106" s="279"/>
      <c r="Q106" s="279"/>
      <c r="R106" s="279"/>
      <c r="S106" s="279"/>
      <c r="T106" s="279"/>
      <c r="U106" s="279"/>
      <c r="V106" s="279"/>
      <c r="W106" s="279"/>
      <c r="X106" s="279"/>
      <c r="Y106" s="279"/>
      <c r="Z106" s="279"/>
      <c r="AA106" s="279"/>
      <c r="AB106" s="279"/>
      <c r="AC106" s="279"/>
      <c r="AD106" s="279"/>
      <c r="AE106" s="279"/>
      <c r="AF106" s="279"/>
      <c r="AG106" s="304">
        <f>'SO 08 - AREÁLOVÉ ROZVODY ...'!J32</f>
        <v>0</v>
      </c>
      <c r="AH106" s="305"/>
      <c r="AI106" s="305"/>
      <c r="AJ106" s="305"/>
      <c r="AK106" s="305"/>
      <c r="AL106" s="305"/>
      <c r="AM106" s="305"/>
      <c r="AN106" s="304">
        <f t="shared" si="0"/>
        <v>0</v>
      </c>
      <c r="AO106" s="305"/>
      <c r="AP106" s="305"/>
      <c r="AQ106" s="104" t="s">
        <v>90</v>
      </c>
      <c r="AR106" s="60"/>
      <c r="AS106" s="105">
        <v>0</v>
      </c>
      <c r="AT106" s="106">
        <f t="shared" si="1"/>
        <v>0</v>
      </c>
      <c r="AU106" s="107">
        <f>'SO 08 - AREÁLOVÉ ROZVODY ...'!P124</f>
        <v>0</v>
      </c>
      <c r="AV106" s="106">
        <f>'SO 08 - AREÁLOVÉ ROZVODY ...'!J35</f>
        <v>0</v>
      </c>
      <c r="AW106" s="106">
        <f>'SO 08 - AREÁLOVÉ ROZVODY ...'!J36</f>
        <v>0</v>
      </c>
      <c r="AX106" s="106">
        <f>'SO 08 - AREÁLOVÉ ROZVODY ...'!J37</f>
        <v>0</v>
      </c>
      <c r="AY106" s="106">
        <f>'SO 08 - AREÁLOVÉ ROZVODY ...'!J38</f>
        <v>0</v>
      </c>
      <c r="AZ106" s="106">
        <f>'SO 08 - AREÁLOVÉ ROZVODY ...'!F35</f>
        <v>0</v>
      </c>
      <c r="BA106" s="106">
        <f>'SO 08 - AREÁLOVÉ ROZVODY ...'!F36</f>
        <v>0</v>
      </c>
      <c r="BB106" s="106">
        <f>'SO 08 - AREÁLOVÉ ROZVODY ...'!F37</f>
        <v>0</v>
      </c>
      <c r="BC106" s="106">
        <f>'SO 08 - AREÁLOVÉ ROZVODY ...'!F38</f>
        <v>0</v>
      </c>
      <c r="BD106" s="108">
        <f>'SO 08 - AREÁLOVÉ ROZVODY ...'!F39</f>
        <v>0</v>
      </c>
      <c r="BT106" s="109" t="s">
        <v>91</v>
      </c>
      <c r="BV106" s="109" t="s">
        <v>81</v>
      </c>
      <c r="BW106" s="109" t="s">
        <v>124</v>
      </c>
      <c r="BX106" s="109" t="s">
        <v>87</v>
      </c>
      <c r="CL106" s="109" t="s">
        <v>1</v>
      </c>
    </row>
    <row r="107" spans="1:91" s="4" customFormat="1" ht="16.5" customHeight="1">
      <c r="A107" s="110" t="s">
        <v>93</v>
      </c>
      <c r="B107" s="58"/>
      <c r="C107" s="103"/>
      <c r="D107" s="103"/>
      <c r="E107" s="279" t="s">
        <v>125</v>
      </c>
      <c r="F107" s="279"/>
      <c r="G107" s="279"/>
      <c r="H107" s="279"/>
      <c r="I107" s="279"/>
      <c r="J107" s="103"/>
      <c r="K107" s="279" t="s">
        <v>126</v>
      </c>
      <c r="L107" s="279"/>
      <c r="M107" s="279"/>
      <c r="N107" s="279"/>
      <c r="O107" s="279"/>
      <c r="P107" s="279"/>
      <c r="Q107" s="279"/>
      <c r="R107" s="279"/>
      <c r="S107" s="279"/>
      <c r="T107" s="279"/>
      <c r="U107" s="279"/>
      <c r="V107" s="279"/>
      <c r="W107" s="279"/>
      <c r="X107" s="279"/>
      <c r="Y107" s="279"/>
      <c r="Z107" s="279"/>
      <c r="AA107" s="279"/>
      <c r="AB107" s="279"/>
      <c r="AC107" s="279"/>
      <c r="AD107" s="279"/>
      <c r="AE107" s="279"/>
      <c r="AF107" s="279"/>
      <c r="AG107" s="304">
        <f>'OST - VEDLEJŠÍ A OSTATNÍ ...'!J32</f>
        <v>0</v>
      </c>
      <c r="AH107" s="305"/>
      <c r="AI107" s="305"/>
      <c r="AJ107" s="305"/>
      <c r="AK107" s="305"/>
      <c r="AL107" s="305"/>
      <c r="AM107" s="305"/>
      <c r="AN107" s="304">
        <f t="shared" si="0"/>
        <v>0</v>
      </c>
      <c r="AO107" s="305"/>
      <c r="AP107" s="305"/>
      <c r="AQ107" s="104" t="s">
        <v>90</v>
      </c>
      <c r="AR107" s="60"/>
      <c r="AS107" s="105">
        <v>0</v>
      </c>
      <c r="AT107" s="106">
        <f t="shared" si="1"/>
        <v>0</v>
      </c>
      <c r="AU107" s="107">
        <f>'OST - VEDLEJŠÍ A OSTATNÍ ...'!P121</f>
        <v>0</v>
      </c>
      <c r="AV107" s="106">
        <f>'OST - VEDLEJŠÍ A OSTATNÍ ...'!J35</f>
        <v>0</v>
      </c>
      <c r="AW107" s="106">
        <f>'OST - VEDLEJŠÍ A OSTATNÍ ...'!J36</f>
        <v>0</v>
      </c>
      <c r="AX107" s="106">
        <f>'OST - VEDLEJŠÍ A OSTATNÍ ...'!J37</f>
        <v>0</v>
      </c>
      <c r="AY107" s="106">
        <f>'OST - VEDLEJŠÍ A OSTATNÍ ...'!J38</f>
        <v>0</v>
      </c>
      <c r="AZ107" s="106">
        <f>'OST - VEDLEJŠÍ A OSTATNÍ ...'!F35</f>
        <v>0</v>
      </c>
      <c r="BA107" s="106">
        <f>'OST - VEDLEJŠÍ A OSTATNÍ ...'!F36</f>
        <v>0</v>
      </c>
      <c r="BB107" s="106">
        <f>'OST - VEDLEJŠÍ A OSTATNÍ ...'!F37</f>
        <v>0</v>
      </c>
      <c r="BC107" s="106">
        <f>'OST - VEDLEJŠÍ A OSTATNÍ ...'!F38</f>
        <v>0</v>
      </c>
      <c r="BD107" s="108">
        <f>'OST - VEDLEJŠÍ A OSTATNÍ ...'!F39</f>
        <v>0</v>
      </c>
      <c r="BT107" s="109" t="s">
        <v>91</v>
      </c>
      <c r="BV107" s="109" t="s">
        <v>81</v>
      </c>
      <c r="BW107" s="109" t="s">
        <v>127</v>
      </c>
      <c r="BX107" s="109" t="s">
        <v>87</v>
      </c>
      <c r="CL107" s="109" t="s">
        <v>1</v>
      </c>
    </row>
    <row r="108" spans="1:91" s="7" customFormat="1" ht="16.5" customHeight="1">
      <c r="B108" s="93"/>
      <c r="C108" s="94"/>
      <c r="D108" s="278" t="s">
        <v>128</v>
      </c>
      <c r="E108" s="278"/>
      <c r="F108" s="278"/>
      <c r="G108" s="278"/>
      <c r="H108" s="278"/>
      <c r="I108" s="95"/>
      <c r="J108" s="278" t="s">
        <v>129</v>
      </c>
      <c r="K108" s="278"/>
      <c r="L108" s="278"/>
      <c r="M108" s="278"/>
      <c r="N108" s="278"/>
      <c r="O108" s="278"/>
      <c r="P108" s="278"/>
      <c r="Q108" s="278"/>
      <c r="R108" s="278"/>
      <c r="S108" s="278"/>
      <c r="T108" s="278"/>
      <c r="U108" s="278"/>
      <c r="V108" s="278"/>
      <c r="W108" s="278"/>
      <c r="X108" s="278"/>
      <c r="Y108" s="278"/>
      <c r="Z108" s="278"/>
      <c r="AA108" s="278"/>
      <c r="AB108" s="278"/>
      <c r="AC108" s="278"/>
      <c r="AD108" s="278"/>
      <c r="AE108" s="278"/>
      <c r="AF108" s="278"/>
      <c r="AG108" s="307">
        <f>ROUND(AG109,2)</f>
        <v>0</v>
      </c>
      <c r="AH108" s="308"/>
      <c r="AI108" s="308"/>
      <c r="AJ108" s="308"/>
      <c r="AK108" s="308"/>
      <c r="AL108" s="308"/>
      <c r="AM108" s="308"/>
      <c r="AN108" s="314">
        <f t="shared" si="0"/>
        <v>0</v>
      </c>
      <c r="AO108" s="308"/>
      <c r="AP108" s="308"/>
      <c r="AQ108" s="96" t="s">
        <v>85</v>
      </c>
      <c r="AR108" s="97"/>
      <c r="AS108" s="98">
        <f>ROUND(AS109,2)</f>
        <v>0</v>
      </c>
      <c r="AT108" s="99">
        <f t="shared" si="1"/>
        <v>0</v>
      </c>
      <c r="AU108" s="100">
        <f>ROUND(AU109,5)</f>
        <v>0</v>
      </c>
      <c r="AV108" s="99">
        <f>ROUND(AZ108*L29,2)</f>
        <v>0</v>
      </c>
      <c r="AW108" s="99">
        <f>ROUND(BA108*L30,2)</f>
        <v>0</v>
      </c>
      <c r="AX108" s="99">
        <f>ROUND(BB108*L29,2)</f>
        <v>0</v>
      </c>
      <c r="AY108" s="99">
        <f>ROUND(BC108*L30,2)</f>
        <v>0</v>
      </c>
      <c r="AZ108" s="99">
        <f>ROUND(AZ109,2)</f>
        <v>0</v>
      </c>
      <c r="BA108" s="99">
        <f>ROUND(BA109,2)</f>
        <v>0</v>
      </c>
      <c r="BB108" s="99">
        <f>ROUND(BB109,2)</f>
        <v>0</v>
      </c>
      <c r="BC108" s="99">
        <f>ROUND(BC109,2)</f>
        <v>0</v>
      </c>
      <c r="BD108" s="101">
        <f>ROUND(BD109,2)</f>
        <v>0</v>
      </c>
      <c r="BS108" s="102" t="s">
        <v>78</v>
      </c>
      <c r="BT108" s="102" t="s">
        <v>86</v>
      </c>
      <c r="BU108" s="102" t="s">
        <v>80</v>
      </c>
      <c r="BV108" s="102" t="s">
        <v>81</v>
      </c>
      <c r="BW108" s="102" t="s">
        <v>130</v>
      </c>
      <c r="BX108" s="102" t="s">
        <v>5</v>
      </c>
      <c r="CL108" s="102" t="s">
        <v>1</v>
      </c>
      <c r="CM108" s="102" t="s">
        <v>86</v>
      </c>
    </row>
    <row r="109" spans="1:91" s="4" customFormat="1" ht="16.5" customHeight="1">
      <c r="A109" s="110" t="s">
        <v>93</v>
      </c>
      <c r="B109" s="58"/>
      <c r="C109" s="103"/>
      <c r="D109" s="103"/>
      <c r="E109" s="279" t="s">
        <v>119</v>
      </c>
      <c r="F109" s="279"/>
      <c r="G109" s="279"/>
      <c r="H109" s="279"/>
      <c r="I109" s="279"/>
      <c r="J109" s="103"/>
      <c r="K109" s="279" t="s">
        <v>120</v>
      </c>
      <c r="L109" s="279"/>
      <c r="M109" s="279"/>
      <c r="N109" s="279"/>
      <c r="O109" s="279"/>
      <c r="P109" s="279"/>
      <c r="Q109" s="279"/>
      <c r="R109" s="279"/>
      <c r="S109" s="279"/>
      <c r="T109" s="279"/>
      <c r="U109" s="279"/>
      <c r="V109" s="279"/>
      <c r="W109" s="279"/>
      <c r="X109" s="279"/>
      <c r="Y109" s="279"/>
      <c r="Z109" s="279"/>
      <c r="AA109" s="279"/>
      <c r="AB109" s="279"/>
      <c r="AC109" s="279"/>
      <c r="AD109" s="279"/>
      <c r="AE109" s="279"/>
      <c r="AF109" s="279"/>
      <c r="AG109" s="304">
        <f>'SO 06 - PŘÍJEZDOVÁ KOMUNI..._01'!J32</f>
        <v>0</v>
      </c>
      <c r="AH109" s="305"/>
      <c r="AI109" s="305"/>
      <c r="AJ109" s="305"/>
      <c r="AK109" s="305"/>
      <c r="AL109" s="305"/>
      <c r="AM109" s="305"/>
      <c r="AN109" s="304">
        <f t="shared" si="0"/>
        <v>0</v>
      </c>
      <c r="AO109" s="305"/>
      <c r="AP109" s="305"/>
      <c r="AQ109" s="104" t="s">
        <v>90</v>
      </c>
      <c r="AR109" s="60"/>
      <c r="AS109" s="111">
        <v>0</v>
      </c>
      <c r="AT109" s="112">
        <f t="shared" si="1"/>
        <v>0</v>
      </c>
      <c r="AU109" s="113">
        <f>'SO 06 - PŘÍJEZDOVÁ KOMUNI..._01'!P126</f>
        <v>0</v>
      </c>
      <c r="AV109" s="112">
        <f>'SO 06 - PŘÍJEZDOVÁ KOMUNI..._01'!J35</f>
        <v>0</v>
      </c>
      <c r="AW109" s="112">
        <f>'SO 06 - PŘÍJEZDOVÁ KOMUNI..._01'!J36</f>
        <v>0</v>
      </c>
      <c r="AX109" s="112">
        <f>'SO 06 - PŘÍJEZDOVÁ KOMUNI..._01'!J37</f>
        <v>0</v>
      </c>
      <c r="AY109" s="112">
        <f>'SO 06 - PŘÍJEZDOVÁ KOMUNI..._01'!J38</f>
        <v>0</v>
      </c>
      <c r="AZ109" s="112">
        <f>'SO 06 - PŘÍJEZDOVÁ KOMUNI..._01'!F35</f>
        <v>0</v>
      </c>
      <c r="BA109" s="112">
        <f>'SO 06 - PŘÍJEZDOVÁ KOMUNI..._01'!F36</f>
        <v>0</v>
      </c>
      <c r="BB109" s="112">
        <f>'SO 06 - PŘÍJEZDOVÁ KOMUNI..._01'!F37</f>
        <v>0</v>
      </c>
      <c r="BC109" s="112">
        <f>'SO 06 - PŘÍJEZDOVÁ KOMUNI..._01'!F38</f>
        <v>0</v>
      </c>
      <c r="BD109" s="114">
        <f>'SO 06 - PŘÍJEZDOVÁ KOMUNI..._01'!F39</f>
        <v>0</v>
      </c>
      <c r="BT109" s="109" t="s">
        <v>91</v>
      </c>
      <c r="BV109" s="109" t="s">
        <v>81</v>
      </c>
      <c r="BW109" s="109" t="s">
        <v>131</v>
      </c>
      <c r="BX109" s="109" t="s">
        <v>130</v>
      </c>
      <c r="CL109" s="109" t="s">
        <v>1</v>
      </c>
    </row>
    <row r="110" spans="1:91" s="2" customFormat="1" ht="30" customHeight="1">
      <c r="A110" s="34"/>
      <c r="B110" s="35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  <c r="AM110" s="36"/>
      <c r="AN110" s="36"/>
      <c r="AO110" s="36"/>
      <c r="AP110" s="36"/>
      <c r="AQ110" s="36"/>
      <c r="AR110" s="39"/>
      <c r="AS110" s="34"/>
      <c r="AT110" s="34"/>
      <c r="AU110" s="34"/>
      <c r="AV110" s="34"/>
      <c r="AW110" s="34"/>
      <c r="AX110" s="34"/>
      <c r="AY110" s="34"/>
      <c r="AZ110" s="34"/>
      <c r="BA110" s="34"/>
      <c r="BB110" s="34"/>
      <c r="BC110" s="34"/>
      <c r="BD110" s="34"/>
      <c r="BE110" s="34"/>
    </row>
    <row r="111" spans="1:91" s="2" customFormat="1" ht="6.95" customHeight="1">
      <c r="A111" s="34"/>
      <c r="B111" s="54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  <c r="AO111" s="55"/>
      <c r="AP111" s="55"/>
      <c r="AQ111" s="55"/>
      <c r="AR111" s="39"/>
      <c r="AS111" s="34"/>
      <c r="AT111" s="34"/>
      <c r="AU111" s="34"/>
      <c r="AV111" s="34"/>
      <c r="AW111" s="34"/>
      <c r="AX111" s="34"/>
      <c r="AY111" s="34"/>
      <c r="AZ111" s="34"/>
      <c r="BA111" s="34"/>
      <c r="BB111" s="34"/>
      <c r="BC111" s="34"/>
      <c r="BD111" s="34"/>
      <c r="BE111" s="34"/>
    </row>
  </sheetData>
  <sheetProtection algorithmName="SHA-512" hashValue="7y3a7Sxd9D+GMXbt1GvKhiTuk9Q2aJdLpDindLq2nz9fgGSVQ88mQstAEdVb7PZm0Mt1cg5Ezu3SXSpiI9c76g==" saltValue="Hn8vL8uNbqUGQxo+EN6X4cJ3r3JQ6dVdBF9Iu9cCf8T8XFCOPgJsWx5sMm0u2qgK1+O3nKc3YvvSeb2CL6unug==" spinCount="100000" sheet="1" objects="1" scenarios="1" formatColumns="0" formatRows="0"/>
  <mergeCells count="98">
    <mergeCell ref="AN108:AP108"/>
    <mergeCell ref="AG108:AM108"/>
    <mergeCell ref="AN109:AP109"/>
    <mergeCell ref="AG109:AM109"/>
    <mergeCell ref="AN94:AP94"/>
    <mergeCell ref="AN105:AP105"/>
    <mergeCell ref="AG105:AM105"/>
    <mergeCell ref="AN106:AP106"/>
    <mergeCell ref="AG106:AM106"/>
    <mergeCell ref="AN107:AP107"/>
    <mergeCell ref="AG107:AM107"/>
    <mergeCell ref="AN104:AP104"/>
    <mergeCell ref="AN103:AP103"/>
    <mergeCell ref="AN92:AP92"/>
    <mergeCell ref="AN101:AP101"/>
    <mergeCell ref="AN95:AP95"/>
    <mergeCell ref="AN96:AP96"/>
    <mergeCell ref="AN100:AP100"/>
    <mergeCell ref="AN97:AP97"/>
    <mergeCell ref="AN98:AP98"/>
    <mergeCell ref="AN102:AP102"/>
    <mergeCell ref="AN99:AP99"/>
    <mergeCell ref="AG104:AM104"/>
    <mergeCell ref="AG97:AM97"/>
    <mergeCell ref="AG96:AM96"/>
    <mergeCell ref="AG95:AM95"/>
    <mergeCell ref="AG99:AM99"/>
    <mergeCell ref="AR2:BE2"/>
    <mergeCell ref="AG102:AM102"/>
    <mergeCell ref="AG103:AM103"/>
    <mergeCell ref="AG100:AM100"/>
    <mergeCell ref="AG101:AM101"/>
    <mergeCell ref="AG98:AM98"/>
    <mergeCell ref="AG92:AM92"/>
    <mergeCell ref="AM87:AN87"/>
    <mergeCell ref="AM89:AP89"/>
    <mergeCell ref="AM90:AP90"/>
    <mergeCell ref="AS89:AT91"/>
    <mergeCell ref="L33:P33"/>
    <mergeCell ref="W33:AE33"/>
    <mergeCell ref="AK33:AO33"/>
    <mergeCell ref="AK35:AO35"/>
    <mergeCell ref="X35:AB35"/>
    <mergeCell ref="L31:P31"/>
    <mergeCell ref="W31:AE31"/>
    <mergeCell ref="L32:P32"/>
    <mergeCell ref="W32:AE32"/>
    <mergeCell ref="AK32:AO32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AK30:AO30"/>
    <mergeCell ref="W30:AE30"/>
    <mergeCell ref="L30:P30"/>
    <mergeCell ref="AK31:AO31"/>
    <mergeCell ref="E107:I107"/>
    <mergeCell ref="K107:AF107"/>
    <mergeCell ref="D108:H108"/>
    <mergeCell ref="J108:AF108"/>
    <mergeCell ref="E109:I109"/>
    <mergeCell ref="K109:AF109"/>
    <mergeCell ref="L101:AF101"/>
    <mergeCell ref="L102:AF102"/>
    <mergeCell ref="E105:I105"/>
    <mergeCell ref="K105:AF105"/>
    <mergeCell ref="E106:I106"/>
    <mergeCell ref="K106:AF106"/>
    <mergeCell ref="L99:AF99"/>
    <mergeCell ref="L97:AF97"/>
    <mergeCell ref="L98:AF98"/>
    <mergeCell ref="L85:AO85"/>
    <mergeCell ref="L100:AF100"/>
    <mergeCell ref="AG94:AM94"/>
    <mergeCell ref="C92:G92"/>
    <mergeCell ref="D95:H95"/>
    <mergeCell ref="E96:I96"/>
    <mergeCell ref="E104:I104"/>
    <mergeCell ref="E103:I103"/>
    <mergeCell ref="F100:J100"/>
    <mergeCell ref="F101:J101"/>
    <mergeCell ref="F97:J97"/>
    <mergeCell ref="F102:J102"/>
    <mergeCell ref="F99:J99"/>
    <mergeCell ref="F98:J98"/>
    <mergeCell ref="I92:AF92"/>
    <mergeCell ref="J95:AF95"/>
    <mergeCell ref="K104:AF104"/>
    <mergeCell ref="K103:AF103"/>
    <mergeCell ref="K96:AF96"/>
  </mergeCells>
  <hyperlinks>
    <hyperlink ref="A97" location="'D.1.1 - Architektonické a...'!C2" display="/"/>
    <hyperlink ref="A98" location="'D.1.4.1-1 - Zdravotně tec...'!C2" display="/"/>
    <hyperlink ref="A99" location="'D.1.4.1-2 - Zdravotně tec...'!C2" display="/"/>
    <hyperlink ref="A100" location="'D.1.4.2 - Silnoproudá ele...'!C2" display="/"/>
    <hyperlink ref="A101" location="'D.1.4.3 - Zařízení pro vy...'!C2" display="/"/>
    <hyperlink ref="A102" location="'D.1.4.4 - Vzduchotechnika'!C2" display="/"/>
    <hyperlink ref="A103" location="'SO 02, 03, 07 - PŘÍPOJKA ...'!C2" display="/"/>
    <hyperlink ref="A104" location="'SO 04 - PŘÍPOJKA STL PLYN...'!C2" display="/"/>
    <hyperlink ref="A105" location="'SO 06 - PŘÍJEZDOVÁ KOMUNI...'!C2" display="/"/>
    <hyperlink ref="A106" location="'SO 08 - AREÁLOVÉ ROZVODY ...'!C2" display="/"/>
    <hyperlink ref="A107" location="'OST - VEDLEJŠÍ A OSTATNÍ ...'!C2" display="/"/>
    <hyperlink ref="A109" location="'SO 06 - PŘÍJEZDOVÁ KOMUNI..._01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1418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15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5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AT2" s="17" t="s">
        <v>97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8"/>
      <c r="J3" s="117"/>
      <c r="K3" s="117"/>
      <c r="L3" s="20"/>
      <c r="AT3" s="17" t="s">
        <v>86</v>
      </c>
    </row>
    <row r="4" spans="1:46" s="1" customFormat="1" ht="24.95" customHeight="1">
      <c r="B4" s="20"/>
      <c r="D4" s="119" t="s">
        <v>132</v>
      </c>
      <c r="I4" s="115"/>
      <c r="L4" s="20"/>
      <c r="M4" s="120" t="s">
        <v>10</v>
      </c>
      <c r="AT4" s="17" t="s">
        <v>4</v>
      </c>
    </row>
    <row r="5" spans="1:46" s="1" customFormat="1" ht="6.95" customHeight="1">
      <c r="B5" s="20"/>
      <c r="I5" s="115"/>
      <c r="L5" s="20"/>
    </row>
    <row r="6" spans="1:46" s="1" customFormat="1" ht="12" customHeight="1">
      <c r="B6" s="20"/>
      <c r="D6" s="121" t="s">
        <v>16</v>
      </c>
      <c r="I6" s="115"/>
      <c r="L6" s="20"/>
    </row>
    <row r="7" spans="1:46" s="1" customFormat="1" ht="16.5" customHeight="1">
      <c r="B7" s="20"/>
      <c r="E7" s="322" t="str">
        <f>'Rekapitulace stavby'!K6</f>
        <v>NOVOSTAVBA SOCIÁLNÍCH BYTŮ NA PARC. Č. 789/2</v>
      </c>
      <c r="F7" s="323"/>
      <c r="G7" s="323"/>
      <c r="H7" s="323"/>
      <c r="I7" s="115"/>
      <c r="L7" s="20"/>
    </row>
    <row r="8" spans="1:46" ht="12.75">
      <c r="B8" s="20"/>
      <c r="D8" s="121" t="s">
        <v>133</v>
      </c>
      <c r="L8" s="20"/>
    </row>
    <row r="9" spans="1:46" s="1" customFormat="1" ht="16.5" customHeight="1">
      <c r="B9" s="20"/>
      <c r="E9" s="322" t="s">
        <v>134</v>
      </c>
      <c r="F9" s="303"/>
      <c r="G9" s="303"/>
      <c r="H9" s="303"/>
      <c r="I9" s="115"/>
      <c r="L9" s="20"/>
    </row>
    <row r="10" spans="1:46" s="1" customFormat="1" ht="12" customHeight="1">
      <c r="B10" s="20"/>
      <c r="D10" s="121" t="s">
        <v>135</v>
      </c>
      <c r="I10" s="115"/>
      <c r="L10" s="20"/>
    </row>
    <row r="11" spans="1:46" s="2" customFormat="1" ht="16.5" customHeight="1">
      <c r="A11" s="34"/>
      <c r="B11" s="39"/>
      <c r="C11" s="34"/>
      <c r="D11" s="34"/>
      <c r="E11" s="324" t="s">
        <v>136</v>
      </c>
      <c r="F11" s="325"/>
      <c r="G11" s="325"/>
      <c r="H11" s="325"/>
      <c r="I11" s="123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46" s="2" customFormat="1" ht="12" customHeight="1">
      <c r="A12" s="34"/>
      <c r="B12" s="39"/>
      <c r="C12" s="34"/>
      <c r="D12" s="121" t="s">
        <v>137</v>
      </c>
      <c r="E12" s="34"/>
      <c r="F12" s="34"/>
      <c r="G12" s="34"/>
      <c r="H12" s="34"/>
      <c r="I12" s="123"/>
      <c r="J12" s="34"/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pans="1:46" s="2" customFormat="1" ht="16.5" customHeight="1">
      <c r="A13" s="34"/>
      <c r="B13" s="39"/>
      <c r="C13" s="34"/>
      <c r="D13" s="34"/>
      <c r="E13" s="326" t="s">
        <v>138</v>
      </c>
      <c r="F13" s="325"/>
      <c r="G13" s="325"/>
      <c r="H13" s="325"/>
      <c r="I13" s="123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pans="1:46" s="2" customFormat="1" ht="11.25">
      <c r="A14" s="34"/>
      <c r="B14" s="39"/>
      <c r="C14" s="34"/>
      <c r="D14" s="34"/>
      <c r="E14" s="34"/>
      <c r="F14" s="34"/>
      <c r="G14" s="34"/>
      <c r="H14" s="34"/>
      <c r="I14" s="123"/>
      <c r="J14" s="34"/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46" s="2" customFormat="1" ht="12" customHeight="1">
      <c r="A15" s="34"/>
      <c r="B15" s="39"/>
      <c r="C15" s="34"/>
      <c r="D15" s="121" t="s">
        <v>18</v>
      </c>
      <c r="E15" s="34"/>
      <c r="F15" s="109" t="s">
        <v>1</v>
      </c>
      <c r="G15" s="34"/>
      <c r="H15" s="34"/>
      <c r="I15" s="124" t="s">
        <v>19</v>
      </c>
      <c r="J15" s="109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46" s="2" customFormat="1" ht="12" customHeight="1">
      <c r="A16" s="34"/>
      <c r="B16" s="39"/>
      <c r="C16" s="34"/>
      <c r="D16" s="121" t="s">
        <v>20</v>
      </c>
      <c r="E16" s="34"/>
      <c r="F16" s="109" t="s">
        <v>21</v>
      </c>
      <c r="G16" s="34"/>
      <c r="H16" s="34"/>
      <c r="I16" s="124" t="s">
        <v>22</v>
      </c>
      <c r="J16" s="125" t="str">
        <f>'Rekapitulace stavby'!AN8</f>
        <v>11. 12. 2019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2" customFormat="1" ht="10.9" customHeight="1">
      <c r="A17" s="34"/>
      <c r="B17" s="39"/>
      <c r="C17" s="34"/>
      <c r="D17" s="34"/>
      <c r="E17" s="34"/>
      <c r="F17" s="34"/>
      <c r="G17" s="34"/>
      <c r="H17" s="34"/>
      <c r="I17" s="123"/>
      <c r="J17" s="34"/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2" customFormat="1" ht="12" customHeight="1">
      <c r="A18" s="34"/>
      <c r="B18" s="39"/>
      <c r="C18" s="34"/>
      <c r="D18" s="121" t="s">
        <v>24</v>
      </c>
      <c r="E18" s="34"/>
      <c r="F18" s="34"/>
      <c r="G18" s="34"/>
      <c r="H18" s="34"/>
      <c r="I18" s="124" t="s">
        <v>25</v>
      </c>
      <c r="J18" s="109" t="s">
        <v>26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2" customFormat="1" ht="18" customHeight="1">
      <c r="A19" s="34"/>
      <c r="B19" s="39"/>
      <c r="C19" s="34"/>
      <c r="D19" s="34"/>
      <c r="E19" s="109" t="s">
        <v>27</v>
      </c>
      <c r="F19" s="34"/>
      <c r="G19" s="34"/>
      <c r="H19" s="34"/>
      <c r="I19" s="124" t="s">
        <v>28</v>
      </c>
      <c r="J19" s="109" t="s">
        <v>29</v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2" customFormat="1" ht="6.95" customHeight="1">
      <c r="A20" s="34"/>
      <c r="B20" s="39"/>
      <c r="C20" s="34"/>
      <c r="D20" s="34"/>
      <c r="E20" s="34"/>
      <c r="F20" s="34"/>
      <c r="G20" s="34"/>
      <c r="H20" s="34"/>
      <c r="I20" s="123"/>
      <c r="J20" s="34"/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2" customFormat="1" ht="12" customHeight="1">
      <c r="A21" s="34"/>
      <c r="B21" s="39"/>
      <c r="C21" s="34"/>
      <c r="D21" s="121" t="s">
        <v>30</v>
      </c>
      <c r="E21" s="34"/>
      <c r="F21" s="34"/>
      <c r="G21" s="34"/>
      <c r="H21" s="34"/>
      <c r="I21" s="124" t="s">
        <v>25</v>
      </c>
      <c r="J21" s="30" t="str">
        <f>'Rekapitulace stavby'!AN13</f>
        <v>Vyplň údaj</v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2" customFormat="1" ht="18" customHeight="1">
      <c r="A22" s="34"/>
      <c r="B22" s="39"/>
      <c r="C22" s="34"/>
      <c r="D22" s="34"/>
      <c r="E22" s="327" t="str">
        <f>'Rekapitulace stavby'!E14</f>
        <v>Vyplň údaj</v>
      </c>
      <c r="F22" s="328"/>
      <c r="G22" s="328"/>
      <c r="H22" s="328"/>
      <c r="I22" s="124" t="s">
        <v>28</v>
      </c>
      <c r="J22" s="30" t="str">
        <f>'Rekapitulace stavby'!AN14</f>
        <v>Vyplň údaj</v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2" customFormat="1" ht="6.95" customHeight="1">
      <c r="A23" s="34"/>
      <c r="B23" s="39"/>
      <c r="C23" s="34"/>
      <c r="D23" s="34"/>
      <c r="E23" s="34"/>
      <c r="F23" s="34"/>
      <c r="G23" s="34"/>
      <c r="H23" s="34"/>
      <c r="I23" s="123"/>
      <c r="J23" s="34"/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2" customFormat="1" ht="12" customHeight="1">
      <c r="A24" s="34"/>
      <c r="B24" s="39"/>
      <c r="C24" s="34"/>
      <c r="D24" s="121" t="s">
        <v>32</v>
      </c>
      <c r="E24" s="34"/>
      <c r="F24" s="34"/>
      <c r="G24" s="34"/>
      <c r="H24" s="34"/>
      <c r="I24" s="124" t="s">
        <v>25</v>
      </c>
      <c r="J24" s="109" t="s">
        <v>1</v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s="2" customFormat="1" ht="18" customHeight="1">
      <c r="A25" s="34"/>
      <c r="B25" s="39"/>
      <c r="C25" s="34"/>
      <c r="D25" s="34"/>
      <c r="E25" s="109" t="s">
        <v>33</v>
      </c>
      <c r="F25" s="34"/>
      <c r="G25" s="34"/>
      <c r="H25" s="34"/>
      <c r="I25" s="124" t="s">
        <v>28</v>
      </c>
      <c r="J25" s="109" t="s">
        <v>1</v>
      </c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pans="1:31" s="2" customFormat="1" ht="6.95" customHeight="1">
      <c r="A26" s="34"/>
      <c r="B26" s="39"/>
      <c r="C26" s="34"/>
      <c r="D26" s="34"/>
      <c r="E26" s="34"/>
      <c r="F26" s="34"/>
      <c r="G26" s="34"/>
      <c r="H26" s="34"/>
      <c r="I26" s="123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s="2" customFormat="1" ht="12" customHeight="1">
      <c r="A27" s="34"/>
      <c r="B27" s="39"/>
      <c r="C27" s="34"/>
      <c r="D27" s="121" t="s">
        <v>35</v>
      </c>
      <c r="E27" s="34"/>
      <c r="F27" s="34"/>
      <c r="G27" s="34"/>
      <c r="H27" s="34"/>
      <c r="I27" s="124" t="s">
        <v>25</v>
      </c>
      <c r="J27" s="109" t="str">
        <f>IF('Rekapitulace stavby'!AN19="","",'Rekapitulace stavby'!AN19)</f>
        <v/>
      </c>
      <c r="K27" s="34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pans="1:31" s="2" customFormat="1" ht="18" customHeight="1">
      <c r="A28" s="34"/>
      <c r="B28" s="39"/>
      <c r="C28" s="34"/>
      <c r="D28" s="34"/>
      <c r="E28" s="109" t="str">
        <f>IF('Rekapitulace stavby'!E20="","",'Rekapitulace stavby'!E20)</f>
        <v xml:space="preserve"> </v>
      </c>
      <c r="F28" s="34"/>
      <c r="G28" s="34"/>
      <c r="H28" s="34"/>
      <c r="I28" s="124" t="s">
        <v>28</v>
      </c>
      <c r="J28" s="109" t="str">
        <f>IF('Rekapitulace stavby'!AN20="","",'Rekapitulace stavby'!AN20)</f>
        <v/>
      </c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pans="1:31" s="2" customFormat="1" ht="6.95" customHeight="1">
      <c r="A29" s="34"/>
      <c r="B29" s="39"/>
      <c r="C29" s="34"/>
      <c r="D29" s="34"/>
      <c r="E29" s="34"/>
      <c r="F29" s="34"/>
      <c r="G29" s="34"/>
      <c r="H29" s="34"/>
      <c r="I29" s="123"/>
      <c r="J29" s="34"/>
      <c r="K29" s="34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pans="1:31" s="2" customFormat="1" ht="12" customHeight="1">
      <c r="A30" s="34"/>
      <c r="B30" s="39"/>
      <c r="C30" s="34"/>
      <c r="D30" s="121" t="s">
        <v>37</v>
      </c>
      <c r="E30" s="34"/>
      <c r="F30" s="34"/>
      <c r="G30" s="34"/>
      <c r="H30" s="34"/>
      <c r="I30" s="123"/>
      <c r="J30" s="34"/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1:31" s="8" customFormat="1" ht="16.5" customHeight="1">
      <c r="A31" s="126"/>
      <c r="B31" s="127"/>
      <c r="C31" s="126"/>
      <c r="D31" s="126"/>
      <c r="E31" s="329" t="s">
        <v>1</v>
      </c>
      <c r="F31" s="329"/>
      <c r="G31" s="329"/>
      <c r="H31" s="329"/>
      <c r="I31" s="128"/>
      <c r="J31" s="126"/>
      <c r="K31" s="126"/>
      <c r="L31" s="129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6"/>
      <c r="AE31" s="126"/>
    </row>
    <row r="32" spans="1:31" s="2" customFormat="1" ht="6.95" customHeight="1">
      <c r="A32" s="34"/>
      <c r="B32" s="39"/>
      <c r="C32" s="34"/>
      <c r="D32" s="34"/>
      <c r="E32" s="34"/>
      <c r="F32" s="34"/>
      <c r="G32" s="34"/>
      <c r="H32" s="34"/>
      <c r="I32" s="123"/>
      <c r="J32" s="34"/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2" customFormat="1" ht="6.95" customHeight="1">
      <c r="A33" s="34"/>
      <c r="B33" s="39"/>
      <c r="C33" s="34"/>
      <c r="D33" s="130"/>
      <c r="E33" s="130"/>
      <c r="F33" s="130"/>
      <c r="G33" s="130"/>
      <c r="H33" s="130"/>
      <c r="I33" s="131"/>
      <c r="J33" s="130"/>
      <c r="K33" s="130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2" customFormat="1" ht="25.35" customHeight="1">
      <c r="A34" s="34"/>
      <c r="B34" s="39"/>
      <c r="C34" s="34"/>
      <c r="D34" s="132" t="s">
        <v>39</v>
      </c>
      <c r="E34" s="34"/>
      <c r="F34" s="34"/>
      <c r="G34" s="34"/>
      <c r="H34" s="34"/>
      <c r="I34" s="123"/>
      <c r="J34" s="133">
        <f>ROUND(J150,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s="2" customFormat="1" ht="6.95" customHeight="1">
      <c r="A35" s="34"/>
      <c r="B35" s="39"/>
      <c r="C35" s="34"/>
      <c r="D35" s="130"/>
      <c r="E35" s="130"/>
      <c r="F35" s="130"/>
      <c r="G35" s="130"/>
      <c r="H35" s="130"/>
      <c r="I35" s="131"/>
      <c r="J35" s="130"/>
      <c r="K35" s="130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 s="2" customFormat="1" ht="14.45" customHeight="1">
      <c r="A36" s="34"/>
      <c r="B36" s="39"/>
      <c r="C36" s="34"/>
      <c r="D36" s="34"/>
      <c r="E36" s="34"/>
      <c r="F36" s="134" t="s">
        <v>41</v>
      </c>
      <c r="G36" s="34"/>
      <c r="H36" s="34"/>
      <c r="I36" s="135" t="s">
        <v>40</v>
      </c>
      <c r="J36" s="134" t="s">
        <v>42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 s="2" customFormat="1" ht="14.45" customHeight="1">
      <c r="A37" s="34"/>
      <c r="B37" s="39"/>
      <c r="C37" s="34"/>
      <c r="D37" s="122" t="s">
        <v>43</v>
      </c>
      <c r="E37" s="121" t="s">
        <v>44</v>
      </c>
      <c r="F37" s="136">
        <f>ROUND((SUM(BE150:BE1417)),  2)</f>
        <v>0</v>
      </c>
      <c r="G37" s="34"/>
      <c r="H37" s="34"/>
      <c r="I37" s="137">
        <v>0.21</v>
      </c>
      <c r="J37" s="136">
        <f>ROUND(((SUM(BE150:BE1417))*I37),  2)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 s="2" customFormat="1" ht="14.45" customHeight="1">
      <c r="A38" s="34"/>
      <c r="B38" s="39"/>
      <c r="C38" s="34"/>
      <c r="D38" s="34"/>
      <c r="E38" s="121" t="s">
        <v>45</v>
      </c>
      <c r="F38" s="136">
        <f>ROUND((SUM(BF150:BF1417)),  2)</f>
        <v>0</v>
      </c>
      <c r="G38" s="34"/>
      <c r="H38" s="34"/>
      <c r="I38" s="137">
        <v>0.15</v>
      </c>
      <c r="J38" s="136">
        <f>ROUND(((SUM(BF150:BF1417))*I38),  2)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 s="2" customFormat="1" ht="14.45" hidden="1" customHeight="1">
      <c r="A39" s="34"/>
      <c r="B39" s="39"/>
      <c r="C39" s="34"/>
      <c r="D39" s="34"/>
      <c r="E39" s="121" t="s">
        <v>46</v>
      </c>
      <c r="F39" s="136">
        <f>ROUND((SUM(BG150:BG1417)),  2)</f>
        <v>0</v>
      </c>
      <c r="G39" s="34"/>
      <c r="H39" s="34"/>
      <c r="I39" s="137">
        <v>0.21</v>
      </c>
      <c r="J39" s="136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 s="2" customFormat="1" ht="14.45" hidden="1" customHeight="1">
      <c r="A40" s="34"/>
      <c r="B40" s="39"/>
      <c r="C40" s="34"/>
      <c r="D40" s="34"/>
      <c r="E40" s="121" t="s">
        <v>47</v>
      </c>
      <c r="F40" s="136">
        <f>ROUND((SUM(BH150:BH1417)),  2)</f>
        <v>0</v>
      </c>
      <c r="G40" s="34"/>
      <c r="H40" s="34"/>
      <c r="I40" s="137">
        <v>0.15</v>
      </c>
      <c r="J40" s="136">
        <f>0</f>
        <v>0</v>
      </c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 s="2" customFormat="1" ht="14.45" hidden="1" customHeight="1">
      <c r="A41" s="34"/>
      <c r="B41" s="39"/>
      <c r="C41" s="34"/>
      <c r="D41" s="34"/>
      <c r="E41" s="121" t="s">
        <v>48</v>
      </c>
      <c r="F41" s="136">
        <f>ROUND((SUM(BI150:BI1417)),  2)</f>
        <v>0</v>
      </c>
      <c r="G41" s="34"/>
      <c r="H41" s="34"/>
      <c r="I41" s="137">
        <v>0</v>
      </c>
      <c r="J41" s="136">
        <f>0</f>
        <v>0</v>
      </c>
      <c r="K41" s="34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pans="1:31" s="2" customFormat="1" ht="6.95" customHeight="1">
      <c r="A42" s="34"/>
      <c r="B42" s="39"/>
      <c r="C42" s="34"/>
      <c r="D42" s="34"/>
      <c r="E42" s="34"/>
      <c r="F42" s="34"/>
      <c r="G42" s="34"/>
      <c r="H42" s="34"/>
      <c r="I42" s="123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pans="1:31" s="2" customFormat="1" ht="25.35" customHeight="1">
      <c r="A43" s="34"/>
      <c r="B43" s="39"/>
      <c r="C43" s="138"/>
      <c r="D43" s="139" t="s">
        <v>49</v>
      </c>
      <c r="E43" s="140"/>
      <c r="F43" s="140"/>
      <c r="G43" s="141" t="s">
        <v>50</v>
      </c>
      <c r="H43" s="142" t="s">
        <v>51</v>
      </c>
      <c r="I43" s="143"/>
      <c r="J43" s="144">
        <f>SUM(J34:J41)</f>
        <v>0</v>
      </c>
      <c r="K43" s="145"/>
      <c r="L43" s="51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</row>
    <row r="44" spans="1:31" s="2" customFormat="1" ht="14.45" customHeight="1">
      <c r="A44" s="34"/>
      <c r="B44" s="39"/>
      <c r="C44" s="34"/>
      <c r="D44" s="34"/>
      <c r="E44" s="34"/>
      <c r="F44" s="34"/>
      <c r="G44" s="34"/>
      <c r="H44" s="34"/>
      <c r="I44" s="123"/>
      <c r="J44" s="34"/>
      <c r="K44" s="34"/>
      <c r="L44" s="51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</row>
    <row r="45" spans="1:31" s="1" customFormat="1" ht="14.45" customHeight="1">
      <c r="B45" s="20"/>
      <c r="I45" s="115"/>
      <c r="L45" s="20"/>
    </row>
    <row r="46" spans="1:31" s="1" customFormat="1" ht="14.45" customHeight="1">
      <c r="B46" s="20"/>
      <c r="I46" s="115"/>
      <c r="L46" s="20"/>
    </row>
    <row r="47" spans="1:31" s="1" customFormat="1" ht="14.45" customHeight="1">
      <c r="B47" s="20"/>
      <c r="I47" s="115"/>
      <c r="L47" s="20"/>
    </row>
    <row r="48" spans="1:31" s="1" customFormat="1" ht="14.45" customHeight="1">
      <c r="B48" s="20"/>
      <c r="I48" s="115"/>
      <c r="L48" s="20"/>
    </row>
    <row r="49" spans="1:31" s="1" customFormat="1" ht="14.45" customHeight="1">
      <c r="B49" s="20"/>
      <c r="I49" s="115"/>
      <c r="L49" s="20"/>
    </row>
    <row r="50" spans="1:31" s="2" customFormat="1" ht="14.45" customHeight="1">
      <c r="B50" s="51"/>
      <c r="D50" s="146" t="s">
        <v>52</v>
      </c>
      <c r="E50" s="147"/>
      <c r="F50" s="147"/>
      <c r="G50" s="146" t="s">
        <v>53</v>
      </c>
      <c r="H50" s="147"/>
      <c r="I50" s="148"/>
      <c r="J50" s="147"/>
      <c r="K50" s="147"/>
      <c r="L50" s="51"/>
    </row>
    <row r="51" spans="1:31" ht="11.25">
      <c r="B51" s="20"/>
      <c r="L51" s="20"/>
    </row>
    <row r="52" spans="1:31" ht="11.25">
      <c r="B52" s="20"/>
      <c r="L52" s="20"/>
    </row>
    <row r="53" spans="1:31" ht="11.25">
      <c r="B53" s="20"/>
      <c r="L53" s="20"/>
    </row>
    <row r="54" spans="1:31" ht="11.25">
      <c r="B54" s="20"/>
      <c r="L54" s="20"/>
    </row>
    <row r="55" spans="1:31" ht="11.25">
      <c r="B55" s="20"/>
      <c r="L55" s="20"/>
    </row>
    <row r="56" spans="1:31" ht="11.25">
      <c r="B56" s="20"/>
      <c r="L56" s="20"/>
    </row>
    <row r="57" spans="1:31" ht="11.25">
      <c r="B57" s="20"/>
      <c r="L57" s="20"/>
    </row>
    <row r="58" spans="1:31" ht="11.25">
      <c r="B58" s="20"/>
      <c r="L58" s="20"/>
    </row>
    <row r="59" spans="1:31" ht="11.25">
      <c r="B59" s="20"/>
      <c r="L59" s="20"/>
    </row>
    <row r="60" spans="1:31" ht="11.25">
      <c r="B60" s="20"/>
      <c r="L60" s="20"/>
    </row>
    <row r="61" spans="1:31" s="2" customFormat="1" ht="12.75">
      <c r="A61" s="34"/>
      <c r="B61" s="39"/>
      <c r="C61" s="34"/>
      <c r="D61" s="149" t="s">
        <v>54</v>
      </c>
      <c r="E61" s="150"/>
      <c r="F61" s="151" t="s">
        <v>55</v>
      </c>
      <c r="G61" s="149" t="s">
        <v>54</v>
      </c>
      <c r="H61" s="150"/>
      <c r="I61" s="152"/>
      <c r="J61" s="153" t="s">
        <v>55</v>
      </c>
      <c r="K61" s="150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1:31" ht="11.25">
      <c r="B62" s="20"/>
      <c r="L62" s="20"/>
    </row>
    <row r="63" spans="1:31" ht="11.25">
      <c r="B63" s="20"/>
      <c r="L63" s="20"/>
    </row>
    <row r="64" spans="1:31" ht="11.25">
      <c r="B64" s="20"/>
      <c r="L64" s="20"/>
    </row>
    <row r="65" spans="1:31" s="2" customFormat="1" ht="12.75">
      <c r="A65" s="34"/>
      <c r="B65" s="39"/>
      <c r="C65" s="34"/>
      <c r="D65" s="146" t="s">
        <v>56</v>
      </c>
      <c r="E65" s="154"/>
      <c r="F65" s="154"/>
      <c r="G65" s="146" t="s">
        <v>57</v>
      </c>
      <c r="H65" s="154"/>
      <c r="I65" s="155"/>
      <c r="J65" s="154"/>
      <c r="K65" s="154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1:31" ht="11.25">
      <c r="B66" s="20"/>
      <c r="L66" s="20"/>
    </row>
    <row r="67" spans="1:31" ht="11.25">
      <c r="B67" s="20"/>
      <c r="L67" s="20"/>
    </row>
    <row r="68" spans="1:31" ht="11.25">
      <c r="B68" s="20"/>
      <c r="L68" s="20"/>
    </row>
    <row r="69" spans="1:31" ht="11.25">
      <c r="B69" s="20"/>
      <c r="L69" s="20"/>
    </row>
    <row r="70" spans="1:31" ht="11.25">
      <c r="B70" s="20"/>
      <c r="L70" s="20"/>
    </row>
    <row r="71" spans="1:31" ht="11.25">
      <c r="B71" s="20"/>
      <c r="L71" s="20"/>
    </row>
    <row r="72" spans="1:31" ht="11.25">
      <c r="B72" s="20"/>
      <c r="L72" s="20"/>
    </row>
    <row r="73" spans="1:31" ht="11.25">
      <c r="B73" s="20"/>
      <c r="L73" s="20"/>
    </row>
    <row r="74" spans="1:31" ht="11.25">
      <c r="B74" s="20"/>
      <c r="L74" s="20"/>
    </row>
    <row r="75" spans="1:31" ht="11.25">
      <c r="B75" s="20"/>
      <c r="L75" s="20"/>
    </row>
    <row r="76" spans="1:31" s="2" customFormat="1" ht="12.75">
      <c r="A76" s="34"/>
      <c r="B76" s="39"/>
      <c r="C76" s="34"/>
      <c r="D76" s="149" t="s">
        <v>54</v>
      </c>
      <c r="E76" s="150"/>
      <c r="F76" s="151" t="s">
        <v>55</v>
      </c>
      <c r="G76" s="149" t="s">
        <v>54</v>
      </c>
      <c r="H76" s="150"/>
      <c r="I76" s="152"/>
      <c r="J76" s="153" t="s">
        <v>55</v>
      </c>
      <c r="K76" s="150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s="2" customFormat="1" ht="14.45" customHeight="1">
      <c r="A77" s="34"/>
      <c r="B77" s="156"/>
      <c r="C77" s="157"/>
      <c r="D77" s="157"/>
      <c r="E77" s="157"/>
      <c r="F77" s="157"/>
      <c r="G77" s="157"/>
      <c r="H77" s="157"/>
      <c r="I77" s="158"/>
      <c r="J77" s="157"/>
      <c r="K77" s="1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pans="1:31" s="2" customFormat="1" ht="6.95" customHeight="1">
      <c r="A81" s="34"/>
      <c r="B81" s="159"/>
      <c r="C81" s="160"/>
      <c r="D81" s="160"/>
      <c r="E81" s="160"/>
      <c r="F81" s="160"/>
      <c r="G81" s="160"/>
      <c r="H81" s="160"/>
      <c r="I81" s="161"/>
      <c r="J81" s="160"/>
      <c r="K81" s="160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1:31" s="2" customFormat="1" ht="24.95" customHeight="1">
      <c r="A82" s="34"/>
      <c r="B82" s="35"/>
      <c r="C82" s="23" t="s">
        <v>139</v>
      </c>
      <c r="D82" s="36"/>
      <c r="E82" s="36"/>
      <c r="F82" s="36"/>
      <c r="G82" s="36"/>
      <c r="H82" s="36"/>
      <c r="I82" s="123"/>
      <c r="J82" s="36"/>
      <c r="K82" s="36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31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123"/>
      <c r="J83" s="36"/>
      <c r="K83" s="36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31" s="2" customFormat="1" ht="12" customHeight="1">
      <c r="A84" s="34"/>
      <c r="B84" s="35"/>
      <c r="C84" s="29" t="s">
        <v>16</v>
      </c>
      <c r="D84" s="36"/>
      <c r="E84" s="36"/>
      <c r="F84" s="36"/>
      <c r="G84" s="36"/>
      <c r="H84" s="36"/>
      <c r="I84" s="123"/>
      <c r="J84" s="36"/>
      <c r="K84" s="36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31" s="2" customFormat="1" ht="16.5" customHeight="1">
      <c r="A85" s="34"/>
      <c r="B85" s="35"/>
      <c r="C85" s="36"/>
      <c r="D85" s="36"/>
      <c r="E85" s="330" t="str">
        <f>E7</f>
        <v>NOVOSTAVBA SOCIÁLNÍCH BYTŮ NA PARC. Č. 789/2</v>
      </c>
      <c r="F85" s="331"/>
      <c r="G85" s="331"/>
      <c r="H85" s="331"/>
      <c r="I85" s="123"/>
      <c r="J85" s="36"/>
      <c r="K85" s="36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31" s="1" customFormat="1" ht="12" customHeight="1">
      <c r="B86" s="21"/>
      <c r="C86" s="29" t="s">
        <v>133</v>
      </c>
      <c r="D86" s="22"/>
      <c r="E86" s="22"/>
      <c r="F86" s="22"/>
      <c r="G86" s="22"/>
      <c r="H86" s="22"/>
      <c r="I86" s="115"/>
      <c r="J86" s="22"/>
      <c r="K86" s="22"/>
      <c r="L86" s="20"/>
    </row>
    <row r="87" spans="1:31" s="1" customFormat="1" ht="16.5" customHeight="1">
      <c r="B87" s="21"/>
      <c r="C87" s="22"/>
      <c r="D87" s="22"/>
      <c r="E87" s="330" t="s">
        <v>134</v>
      </c>
      <c r="F87" s="288"/>
      <c r="G87" s="288"/>
      <c r="H87" s="288"/>
      <c r="I87" s="115"/>
      <c r="J87" s="22"/>
      <c r="K87" s="22"/>
      <c r="L87" s="20"/>
    </row>
    <row r="88" spans="1:31" s="1" customFormat="1" ht="12" customHeight="1">
      <c r="B88" s="21"/>
      <c r="C88" s="29" t="s">
        <v>135</v>
      </c>
      <c r="D88" s="22"/>
      <c r="E88" s="22"/>
      <c r="F88" s="22"/>
      <c r="G88" s="22"/>
      <c r="H88" s="22"/>
      <c r="I88" s="115"/>
      <c r="J88" s="22"/>
      <c r="K88" s="22"/>
      <c r="L88" s="20"/>
    </row>
    <row r="89" spans="1:31" s="2" customFormat="1" ht="16.5" customHeight="1">
      <c r="A89" s="34"/>
      <c r="B89" s="35"/>
      <c r="C89" s="36"/>
      <c r="D89" s="36"/>
      <c r="E89" s="332" t="s">
        <v>136</v>
      </c>
      <c r="F89" s="333"/>
      <c r="G89" s="333"/>
      <c r="H89" s="333"/>
      <c r="I89" s="123"/>
      <c r="J89" s="36"/>
      <c r="K89" s="36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1:31" s="2" customFormat="1" ht="12" customHeight="1">
      <c r="A90" s="34"/>
      <c r="B90" s="35"/>
      <c r="C90" s="29" t="s">
        <v>137</v>
      </c>
      <c r="D90" s="36"/>
      <c r="E90" s="36"/>
      <c r="F90" s="36"/>
      <c r="G90" s="36"/>
      <c r="H90" s="36"/>
      <c r="I90" s="123"/>
      <c r="J90" s="36"/>
      <c r="K90" s="36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1:31" s="2" customFormat="1" ht="16.5" customHeight="1">
      <c r="A91" s="34"/>
      <c r="B91" s="35"/>
      <c r="C91" s="36"/>
      <c r="D91" s="36"/>
      <c r="E91" s="281" t="str">
        <f>E13</f>
        <v>D.1.1 - Architektonické a stavebně technické řešení</v>
      </c>
      <c r="F91" s="333"/>
      <c r="G91" s="333"/>
      <c r="H91" s="333"/>
      <c r="I91" s="123"/>
      <c r="J91" s="36"/>
      <c r="K91" s="36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1:31" s="2" customFormat="1" ht="6.95" customHeight="1">
      <c r="A92" s="34"/>
      <c r="B92" s="35"/>
      <c r="C92" s="36"/>
      <c r="D92" s="36"/>
      <c r="E92" s="36"/>
      <c r="F92" s="36"/>
      <c r="G92" s="36"/>
      <c r="H92" s="36"/>
      <c r="I92" s="123"/>
      <c r="J92" s="36"/>
      <c r="K92" s="3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1:31" s="2" customFormat="1" ht="12" customHeight="1">
      <c r="A93" s="34"/>
      <c r="B93" s="35"/>
      <c r="C93" s="29" t="s">
        <v>20</v>
      </c>
      <c r="D93" s="36"/>
      <c r="E93" s="36"/>
      <c r="F93" s="27" t="str">
        <f>F16</f>
        <v>Protivanov, ul.Na Balkáně</v>
      </c>
      <c r="G93" s="36"/>
      <c r="H93" s="36"/>
      <c r="I93" s="124" t="s">
        <v>22</v>
      </c>
      <c r="J93" s="66" t="str">
        <f>IF(J16="","",J16)</f>
        <v>11. 12. 2019</v>
      </c>
      <c r="K93" s="36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1:31" s="2" customFormat="1" ht="6.95" customHeight="1">
      <c r="A94" s="34"/>
      <c r="B94" s="35"/>
      <c r="C94" s="36"/>
      <c r="D94" s="36"/>
      <c r="E94" s="36"/>
      <c r="F94" s="36"/>
      <c r="G94" s="36"/>
      <c r="H94" s="36"/>
      <c r="I94" s="123"/>
      <c r="J94" s="36"/>
      <c r="K94" s="36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pans="1:31" s="2" customFormat="1" ht="25.7" customHeight="1">
      <c r="A95" s="34"/>
      <c r="B95" s="35"/>
      <c r="C95" s="29" t="s">
        <v>24</v>
      </c>
      <c r="D95" s="36"/>
      <c r="E95" s="36"/>
      <c r="F95" s="27" t="str">
        <f>E19</f>
        <v>Městys Protivanov, Náměstí 32, 798 48 Protivanov</v>
      </c>
      <c r="G95" s="36"/>
      <c r="H95" s="36"/>
      <c r="I95" s="124" t="s">
        <v>32</v>
      </c>
      <c r="J95" s="32" t="str">
        <f>E25</f>
        <v>PROMED Brno, spol. s r.o</v>
      </c>
      <c r="K95" s="36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pans="1:31" s="2" customFormat="1" ht="15.2" customHeight="1">
      <c r="A96" s="34"/>
      <c r="B96" s="35"/>
      <c r="C96" s="29" t="s">
        <v>30</v>
      </c>
      <c r="D96" s="36"/>
      <c r="E96" s="36"/>
      <c r="F96" s="27" t="str">
        <f>IF(E22="","",E22)</f>
        <v>Vyplň údaj</v>
      </c>
      <c r="G96" s="36"/>
      <c r="H96" s="36"/>
      <c r="I96" s="124" t="s">
        <v>35</v>
      </c>
      <c r="J96" s="32" t="str">
        <f>E28</f>
        <v xml:space="preserve"> </v>
      </c>
      <c r="K96" s="36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pans="1:47" s="2" customFormat="1" ht="10.35" customHeight="1">
      <c r="A97" s="34"/>
      <c r="B97" s="35"/>
      <c r="C97" s="36"/>
      <c r="D97" s="36"/>
      <c r="E97" s="36"/>
      <c r="F97" s="36"/>
      <c r="G97" s="36"/>
      <c r="H97" s="36"/>
      <c r="I97" s="123"/>
      <c r="J97" s="36"/>
      <c r="K97" s="36"/>
      <c r="L97" s="51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pans="1:47" s="2" customFormat="1" ht="29.25" customHeight="1">
      <c r="A98" s="34"/>
      <c r="B98" s="35"/>
      <c r="C98" s="162" t="s">
        <v>140</v>
      </c>
      <c r="D98" s="163"/>
      <c r="E98" s="163"/>
      <c r="F98" s="163"/>
      <c r="G98" s="163"/>
      <c r="H98" s="163"/>
      <c r="I98" s="164"/>
      <c r="J98" s="165" t="s">
        <v>141</v>
      </c>
      <c r="K98" s="163"/>
      <c r="L98" s="51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</row>
    <row r="99" spans="1:47" s="2" customFormat="1" ht="10.35" customHeight="1">
      <c r="A99" s="34"/>
      <c r="B99" s="35"/>
      <c r="C99" s="36"/>
      <c r="D99" s="36"/>
      <c r="E99" s="36"/>
      <c r="F99" s="36"/>
      <c r="G99" s="36"/>
      <c r="H99" s="36"/>
      <c r="I99" s="123"/>
      <c r="J99" s="36"/>
      <c r="K99" s="36"/>
      <c r="L99" s="51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</row>
    <row r="100" spans="1:47" s="2" customFormat="1" ht="22.9" customHeight="1">
      <c r="A100" s="34"/>
      <c r="B100" s="35"/>
      <c r="C100" s="166" t="s">
        <v>142</v>
      </c>
      <c r="D100" s="36"/>
      <c r="E100" s="36"/>
      <c r="F100" s="36"/>
      <c r="G100" s="36"/>
      <c r="H100" s="36"/>
      <c r="I100" s="123"/>
      <c r="J100" s="84">
        <f>J150</f>
        <v>0</v>
      </c>
      <c r="K100" s="36"/>
      <c r="L100" s="51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U100" s="17" t="s">
        <v>143</v>
      </c>
    </row>
    <row r="101" spans="1:47" s="9" customFormat="1" ht="24.95" customHeight="1">
      <c r="B101" s="167"/>
      <c r="C101" s="168"/>
      <c r="D101" s="169" t="s">
        <v>144</v>
      </c>
      <c r="E101" s="170"/>
      <c r="F101" s="170"/>
      <c r="G101" s="170"/>
      <c r="H101" s="170"/>
      <c r="I101" s="171"/>
      <c r="J101" s="172">
        <f>J151</f>
        <v>0</v>
      </c>
      <c r="K101" s="168"/>
      <c r="L101" s="173"/>
    </row>
    <row r="102" spans="1:47" s="9" customFormat="1" ht="24.95" customHeight="1">
      <c r="B102" s="167"/>
      <c r="C102" s="168"/>
      <c r="D102" s="169" t="s">
        <v>145</v>
      </c>
      <c r="E102" s="170"/>
      <c r="F102" s="170"/>
      <c r="G102" s="170"/>
      <c r="H102" s="170"/>
      <c r="I102" s="171"/>
      <c r="J102" s="172">
        <f>J184</f>
        <v>0</v>
      </c>
      <c r="K102" s="168"/>
      <c r="L102" s="173"/>
    </row>
    <row r="103" spans="1:47" s="9" customFormat="1" ht="24.95" customHeight="1">
      <c r="B103" s="167"/>
      <c r="C103" s="168"/>
      <c r="D103" s="169" t="s">
        <v>146</v>
      </c>
      <c r="E103" s="170"/>
      <c r="F103" s="170"/>
      <c r="G103" s="170"/>
      <c r="H103" s="170"/>
      <c r="I103" s="171"/>
      <c r="J103" s="172">
        <f>J231</f>
        <v>0</v>
      </c>
      <c r="K103" s="168"/>
      <c r="L103" s="173"/>
    </row>
    <row r="104" spans="1:47" s="9" customFormat="1" ht="24.95" customHeight="1">
      <c r="B104" s="167"/>
      <c r="C104" s="168"/>
      <c r="D104" s="169" t="s">
        <v>147</v>
      </c>
      <c r="E104" s="170"/>
      <c r="F104" s="170"/>
      <c r="G104" s="170"/>
      <c r="H104" s="170"/>
      <c r="I104" s="171"/>
      <c r="J104" s="172">
        <f>J388</f>
        <v>0</v>
      </c>
      <c r="K104" s="168"/>
      <c r="L104" s="173"/>
    </row>
    <row r="105" spans="1:47" s="9" customFormat="1" ht="24.95" customHeight="1">
      <c r="B105" s="167"/>
      <c r="C105" s="168"/>
      <c r="D105" s="169" t="s">
        <v>148</v>
      </c>
      <c r="E105" s="170"/>
      <c r="F105" s="170"/>
      <c r="G105" s="170"/>
      <c r="H105" s="170"/>
      <c r="I105" s="171"/>
      <c r="J105" s="172">
        <f>J515</f>
        <v>0</v>
      </c>
      <c r="K105" s="168"/>
      <c r="L105" s="173"/>
    </row>
    <row r="106" spans="1:47" s="9" customFormat="1" ht="24.95" customHeight="1">
      <c r="B106" s="167"/>
      <c r="C106" s="168"/>
      <c r="D106" s="169" t="s">
        <v>149</v>
      </c>
      <c r="E106" s="170"/>
      <c r="F106" s="170"/>
      <c r="G106" s="170"/>
      <c r="H106" s="170"/>
      <c r="I106" s="171"/>
      <c r="J106" s="172">
        <f>J520</f>
        <v>0</v>
      </c>
      <c r="K106" s="168"/>
      <c r="L106" s="173"/>
    </row>
    <row r="107" spans="1:47" s="9" customFormat="1" ht="24.95" customHeight="1">
      <c r="B107" s="167"/>
      <c r="C107" s="168"/>
      <c r="D107" s="169" t="s">
        <v>150</v>
      </c>
      <c r="E107" s="170"/>
      <c r="F107" s="170"/>
      <c r="G107" s="170"/>
      <c r="H107" s="170"/>
      <c r="I107" s="171"/>
      <c r="J107" s="172">
        <f>J641</f>
        <v>0</v>
      </c>
      <c r="K107" s="168"/>
      <c r="L107" s="173"/>
    </row>
    <row r="108" spans="1:47" s="9" customFormat="1" ht="24.95" customHeight="1">
      <c r="B108" s="167"/>
      <c r="C108" s="168"/>
      <c r="D108" s="169" t="s">
        <v>151</v>
      </c>
      <c r="E108" s="170"/>
      <c r="F108" s="170"/>
      <c r="G108" s="170"/>
      <c r="H108" s="170"/>
      <c r="I108" s="171"/>
      <c r="J108" s="172">
        <f>J801</f>
        <v>0</v>
      </c>
      <c r="K108" s="168"/>
      <c r="L108" s="173"/>
    </row>
    <row r="109" spans="1:47" s="9" customFormat="1" ht="24.95" customHeight="1">
      <c r="B109" s="167"/>
      <c r="C109" s="168"/>
      <c r="D109" s="169" t="s">
        <v>152</v>
      </c>
      <c r="E109" s="170"/>
      <c r="F109" s="170"/>
      <c r="G109" s="170"/>
      <c r="H109" s="170"/>
      <c r="I109" s="171"/>
      <c r="J109" s="172">
        <f>J853</f>
        <v>0</v>
      </c>
      <c r="K109" s="168"/>
      <c r="L109" s="173"/>
    </row>
    <row r="110" spans="1:47" s="9" customFormat="1" ht="24.95" customHeight="1">
      <c r="B110" s="167"/>
      <c r="C110" s="168"/>
      <c r="D110" s="169" t="s">
        <v>153</v>
      </c>
      <c r="E110" s="170"/>
      <c r="F110" s="170"/>
      <c r="G110" s="170"/>
      <c r="H110" s="170"/>
      <c r="I110" s="171"/>
      <c r="J110" s="172">
        <f>J885</f>
        <v>0</v>
      </c>
      <c r="K110" s="168"/>
      <c r="L110" s="173"/>
    </row>
    <row r="111" spans="1:47" s="9" customFormat="1" ht="24.95" customHeight="1">
      <c r="B111" s="167"/>
      <c r="C111" s="168"/>
      <c r="D111" s="169" t="s">
        <v>154</v>
      </c>
      <c r="E111" s="170"/>
      <c r="F111" s="170"/>
      <c r="G111" s="170"/>
      <c r="H111" s="170"/>
      <c r="I111" s="171"/>
      <c r="J111" s="172">
        <f>J897</f>
        <v>0</v>
      </c>
      <c r="K111" s="168"/>
      <c r="L111" s="173"/>
    </row>
    <row r="112" spans="1:47" s="9" customFormat="1" ht="24.95" customHeight="1">
      <c r="B112" s="167"/>
      <c r="C112" s="168"/>
      <c r="D112" s="169" t="s">
        <v>155</v>
      </c>
      <c r="E112" s="170"/>
      <c r="F112" s="170"/>
      <c r="G112" s="170"/>
      <c r="H112" s="170"/>
      <c r="I112" s="171"/>
      <c r="J112" s="172">
        <f>J899</f>
        <v>0</v>
      </c>
      <c r="K112" s="168"/>
      <c r="L112" s="173"/>
    </row>
    <row r="113" spans="1:31" s="9" customFormat="1" ht="24.95" customHeight="1">
      <c r="B113" s="167"/>
      <c r="C113" s="168"/>
      <c r="D113" s="169" t="s">
        <v>156</v>
      </c>
      <c r="E113" s="170"/>
      <c r="F113" s="170"/>
      <c r="G113" s="170"/>
      <c r="H113" s="170"/>
      <c r="I113" s="171"/>
      <c r="J113" s="172">
        <f>J916</f>
        <v>0</v>
      </c>
      <c r="K113" s="168"/>
      <c r="L113" s="173"/>
    </row>
    <row r="114" spans="1:31" s="9" customFormat="1" ht="24.95" customHeight="1">
      <c r="B114" s="167"/>
      <c r="C114" s="168"/>
      <c r="D114" s="169" t="s">
        <v>157</v>
      </c>
      <c r="E114" s="170"/>
      <c r="F114" s="170"/>
      <c r="G114" s="170"/>
      <c r="H114" s="170"/>
      <c r="I114" s="171"/>
      <c r="J114" s="172">
        <f>J966</f>
        <v>0</v>
      </c>
      <c r="K114" s="168"/>
      <c r="L114" s="173"/>
    </row>
    <row r="115" spans="1:31" s="9" customFormat="1" ht="24.95" customHeight="1">
      <c r="B115" s="167"/>
      <c r="C115" s="168"/>
      <c r="D115" s="169" t="s">
        <v>158</v>
      </c>
      <c r="E115" s="170"/>
      <c r="F115" s="170"/>
      <c r="G115" s="170"/>
      <c r="H115" s="170"/>
      <c r="I115" s="171"/>
      <c r="J115" s="172">
        <f>J1026</f>
        <v>0</v>
      </c>
      <c r="K115" s="168"/>
      <c r="L115" s="173"/>
    </row>
    <row r="116" spans="1:31" s="9" customFormat="1" ht="24.95" customHeight="1">
      <c r="B116" s="167"/>
      <c r="C116" s="168"/>
      <c r="D116" s="169" t="s">
        <v>159</v>
      </c>
      <c r="E116" s="170"/>
      <c r="F116" s="170"/>
      <c r="G116" s="170"/>
      <c r="H116" s="170"/>
      <c r="I116" s="171"/>
      <c r="J116" s="172">
        <f>J1095</f>
        <v>0</v>
      </c>
      <c r="K116" s="168"/>
      <c r="L116" s="173"/>
    </row>
    <row r="117" spans="1:31" s="9" customFormat="1" ht="24.95" customHeight="1">
      <c r="B117" s="167"/>
      <c r="C117" s="168"/>
      <c r="D117" s="169" t="s">
        <v>160</v>
      </c>
      <c r="E117" s="170"/>
      <c r="F117" s="170"/>
      <c r="G117" s="170"/>
      <c r="H117" s="170"/>
      <c r="I117" s="171"/>
      <c r="J117" s="172">
        <f>J1106</f>
        <v>0</v>
      </c>
      <c r="K117" s="168"/>
      <c r="L117" s="173"/>
    </row>
    <row r="118" spans="1:31" s="9" customFormat="1" ht="24.95" customHeight="1">
      <c r="B118" s="167"/>
      <c r="C118" s="168"/>
      <c r="D118" s="169" t="s">
        <v>161</v>
      </c>
      <c r="E118" s="170"/>
      <c r="F118" s="170"/>
      <c r="G118" s="170"/>
      <c r="H118" s="170"/>
      <c r="I118" s="171"/>
      <c r="J118" s="172">
        <f>J1121</f>
        <v>0</v>
      </c>
      <c r="K118" s="168"/>
      <c r="L118" s="173"/>
    </row>
    <row r="119" spans="1:31" s="9" customFormat="1" ht="24.95" customHeight="1">
      <c r="B119" s="167"/>
      <c r="C119" s="168"/>
      <c r="D119" s="169" t="s">
        <v>162</v>
      </c>
      <c r="E119" s="170"/>
      <c r="F119" s="170"/>
      <c r="G119" s="170"/>
      <c r="H119" s="170"/>
      <c r="I119" s="171"/>
      <c r="J119" s="172">
        <f>J1151</f>
        <v>0</v>
      </c>
      <c r="K119" s="168"/>
      <c r="L119" s="173"/>
    </row>
    <row r="120" spans="1:31" s="9" customFormat="1" ht="24.95" customHeight="1">
      <c r="B120" s="167"/>
      <c r="C120" s="168"/>
      <c r="D120" s="169" t="s">
        <v>163</v>
      </c>
      <c r="E120" s="170"/>
      <c r="F120" s="170"/>
      <c r="G120" s="170"/>
      <c r="H120" s="170"/>
      <c r="I120" s="171"/>
      <c r="J120" s="172">
        <f>J1190</f>
        <v>0</v>
      </c>
      <c r="K120" s="168"/>
      <c r="L120" s="173"/>
    </row>
    <row r="121" spans="1:31" s="9" customFormat="1" ht="24.95" customHeight="1">
      <c r="B121" s="167"/>
      <c r="C121" s="168"/>
      <c r="D121" s="169" t="s">
        <v>164</v>
      </c>
      <c r="E121" s="170"/>
      <c r="F121" s="170"/>
      <c r="G121" s="170"/>
      <c r="H121" s="170"/>
      <c r="I121" s="171"/>
      <c r="J121" s="172">
        <f>J1229</f>
        <v>0</v>
      </c>
      <c r="K121" s="168"/>
      <c r="L121" s="173"/>
    </row>
    <row r="122" spans="1:31" s="9" customFormat="1" ht="24.95" customHeight="1">
      <c r="B122" s="167"/>
      <c r="C122" s="168"/>
      <c r="D122" s="169" t="s">
        <v>165</v>
      </c>
      <c r="E122" s="170"/>
      <c r="F122" s="170"/>
      <c r="G122" s="170"/>
      <c r="H122" s="170"/>
      <c r="I122" s="171"/>
      <c r="J122" s="172">
        <f>J1245</f>
        <v>0</v>
      </c>
      <c r="K122" s="168"/>
      <c r="L122" s="173"/>
    </row>
    <row r="123" spans="1:31" s="9" customFormat="1" ht="24.95" customHeight="1">
      <c r="B123" s="167"/>
      <c r="C123" s="168"/>
      <c r="D123" s="169" t="s">
        <v>166</v>
      </c>
      <c r="E123" s="170"/>
      <c r="F123" s="170"/>
      <c r="G123" s="170"/>
      <c r="H123" s="170"/>
      <c r="I123" s="171"/>
      <c r="J123" s="172">
        <f>J1249</f>
        <v>0</v>
      </c>
      <c r="K123" s="168"/>
      <c r="L123" s="173"/>
    </row>
    <row r="124" spans="1:31" s="9" customFormat="1" ht="24.95" customHeight="1">
      <c r="B124" s="167"/>
      <c r="C124" s="168"/>
      <c r="D124" s="169" t="s">
        <v>167</v>
      </c>
      <c r="E124" s="170"/>
      <c r="F124" s="170"/>
      <c r="G124" s="170"/>
      <c r="H124" s="170"/>
      <c r="I124" s="171"/>
      <c r="J124" s="172">
        <f>J1290</f>
        <v>0</v>
      </c>
      <c r="K124" s="168"/>
      <c r="L124" s="173"/>
    </row>
    <row r="125" spans="1:31" s="9" customFormat="1" ht="24.95" customHeight="1">
      <c r="B125" s="167"/>
      <c r="C125" s="168"/>
      <c r="D125" s="169" t="s">
        <v>168</v>
      </c>
      <c r="E125" s="170"/>
      <c r="F125" s="170"/>
      <c r="G125" s="170"/>
      <c r="H125" s="170"/>
      <c r="I125" s="171"/>
      <c r="J125" s="172">
        <f>J1307</f>
        <v>0</v>
      </c>
      <c r="K125" s="168"/>
      <c r="L125" s="173"/>
    </row>
    <row r="126" spans="1:31" s="9" customFormat="1" ht="24.95" customHeight="1">
      <c r="B126" s="167"/>
      <c r="C126" s="168"/>
      <c r="D126" s="169" t="s">
        <v>169</v>
      </c>
      <c r="E126" s="170"/>
      <c r="F126" s="170"/>
      <c r="G126" s="170"/>
      <c r="H126" s="170"/>
      <c r="I126" s="171"/>
      <c r="J126" s="172">
        <f>J1416</f>
        <v>0</v>
      </c>
      <c r="K126" s="168"/>
      <c r="L126" s="173"/>
    </row>
    <row r="127" spans="1:31" s="2" customFormat="1" ht="21.75" customHeight="1">
      <c r="A127" s="34"/>
      <c r="B127" s="35"/>
      <c r="C127" s="36"/>
      <c r="D127" s="36"/>
      <c r="E127" s="36"/>
      <c r="F127" s="36"/>
      <c r="G127" s="36"/>
      <c r="H127" s="36"/>
      <c r="I127" s="123"/>
      <c r="J127" s="36"/>
      <c r="K127" s="36"/>
      <c r="L127" s="51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pans="1:31" s="2" customFormat="1" ht="6.95" customHeight="1">
      <c r="A128" s="34"/>
      <c r="B128" s="54"/>
      <c r="C128" s="55"/>
      <c r="D128" s="55"/>
      <c r="E128" s="55"/>
      <c r="F128" s="55"/>
      <c r="G128" s="55"/>
      <c r="H128" s="55"/>
      <c r="I128" s="158"/>
      <c r="J128" s="55"/>
      <c r="K128" s="55"/>
      <c r="L128" s="51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32" spans="1:31" s="2" customFormat="1" ht="6.95" customHeight="1">
      <c r="A132" s="34"/>
      <c r="B132" s="56"/>
      <c r="C132" s="57"/>
      <c r="D132" s="57"/>
      <c r="E132" s="57"/>
      <c r="F132" s="57"/>
      <c r="G132" s="57"/>
      <c r="H132" s="57"/>
      <c r="I132" s="161"/>
      <c r="J132" s="57"/>
      <c r="K132" s="57"/>
      <c r="L132" s="51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</row>
    <row r="133" spans="1:31" s="2" customFormat="1" ht="24.95" customHeight="1">
      <c r="A133" s="34"/>
      <c r="B133" s="35"/>
      <c r="C133" s="23" t="s">
        <v>170</v>
      </c>
      <c r="D133" s="36"/>
      <c r="E133" s="36"/>
      <c r="F133" s="36"/>
      <c r="G133" s="36"/>
      <c r="H133" s="36"/>
      <c r="I133" s="123"/>
      <c r="J133" s="36"/>
      <c r="K133" s="36"/>
      <c r="L133" s="51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</row>
    <row r="134" spans="1:31" s="2" customFormat="1" ht="6.95" customHeight="1">
      <c r="A134" s="34"/>
      <c r="B134" s="35"/>
      <c r="C134" s="36"/>
      <c r="D134" s="36"/>
      <c r="E134" s="36"/>
      <c r="F134" s="36"/>
      <c r="G134" s="36"/>
      <c r="H134" s="36"/>
      <c r="I134" s="123"/>
      <c r="J134" s="36"/>
      <c r="K134" s="36"/>
      <c r="L134" s="51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</row>
    <row r="135" spans="1:31" s="2" customFormat="1" ht="12" customHeight="1">
      <c r="A135" s="34"/>
      <c r="B135" s="35"/>
      <c r="C135" s="29" t="s">
        <v>16</v>
      </c>
      <c r="D135" s="36"/>
      <c r="E135" s="36"/>
      <c r="F135" s="36"/>
      <c r="G135" s="36"/>
      <c r="H135" s="36"/>
      <c r="I135" s="123"/>
      <c r="J135" s="36"/>
      <c r="K135" s="36"/>
      <c r="L135" s="51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</row>
    <row r="136" spans="1:31" s="2" customFormat="1" ht="16.5" customHeight="1">
      <c r="A136" s="34"/>
      <c r="B136" s="35"/>
      <c r="C136" s="36"/>
      <c r="D136" s="36"/>
      <c r="E136" s="330" t="str">
        <f>E7</f>
        <v>NOVOSTAVBA SOCIÁLNÍCH BYTŮ NA PARC. Č. 789/2</v>
      </c>
      <c r="F136" s="331"/>
      <c r="G136" s="331"/>
      <c r="H136" s="331"/>
      <c r="I136" s="123"/>
      <c r="J136" s="36"/>
      <c r="K136" s="36"/>
      <c r="L136" s="51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</row>
    <row r="137" spans="1:31" s="1" customFormat="1" ht="12" customHeight="1">
      <c r="B137" s="21"/>
      <c r="C137" s="29" t="s">
        <v>133</v>
      </c>
      <c r="D137" s="22"/>
      <c r="E137" s="22"/>
      <c r="F137" s="22"/>
      <c r="G137" s="22"/>
      <c r="H137" s="22"/>
      <c r="I137" s="115"/>
      <c r="J137" s="22"/>
      <c r="K137" s="22"/>
      <c r="L137" s="20"/>
    </row>
    <row r="138" spans="1:31" s="1" customFormat="1" ht="16.5" customHeight="1">
      <c r="B138" s="21"/>
      <c r="C138" s="22"/>
      <c r="D138" s="22"/>
      <c r="E138" s="330" t="s">
        <v>134</v>
      </c>
      <c r="F138" s="288"/>
      <c r="G138" s="288"/>
      <c r="H138" s="288"/>
      <c r="I138" s="115"/>
      <c r="J138" s="22"/>
      <c r="K138" s="22"/>
      <c r="L138" s="20"/>
    </row>
    <row r="139" spans="1:31" s="1" customFormat="1" ht="12" customHeight="1">
      <c r="B139" s="21"/>
      <c r="C139" s="29" t="s">
        <v>135</v>
      </c>
      <c r="D139" s="22"/>
      <c r="E139" s="22"/>
      <c r="F139" s="22"/>
      <c r="G139" s="22"/>
      <c r="H139" s="22"/>
      <c r="I139" s="115"/>
      <c r="J139" s="22"/>
      <c r="K139" s="22"/>
      <c r="L139" s="20"/>
    </row>
    <row r="140" spans="1:31" s="2" customFormat="1" ht="16.5" customHeight="1">
      <c r="A140" s="34"/>
      <c r="B140" s="35"/>
      <c r="C140" s="36"/>
      <c r="D140" s="36"/>
      <c r="E140" s="332" t="s">
        <v>136</v>
      </c>
      <c r="F140" s="333"/>
      <c r="G140" s="333"/>
      <c r="H140" s="333"/>
      <c r="I140" s="123"/>
      <c r="J140" s="36"/>
      <c r="K140" s="36"/>
      <c r="L140" s="51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</row>
    <row r="141" spans="1:31" s="2" customFormat="1" ht="12" customHeight="1">
      <c r="A141" s="34"/>
      <c r="B141" s="35"/>
      <c r="C141" s="29" t="s">
        <v>137</v>
      </c>
      <c r="D141" s="36"/>
      <c r="E141" s="36"/>
      <c r="F141" s="36"/>
      <c r="G141" s="36"/>
      <c r="H141" s="36"/>
      <c r="I141" s="123"/>
      <c r="J141" s="36"/>
      <c r="K141" s="36"/>
      <c r="L141" s="51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</row>
    <row r="142" spans="1:31" s="2" customFormat="1" ht="16.5" customHeight="1">
      <c r="A142" s="34"/>
      <c r="B142" s="35"/>
      <c r="C142" s="36"/>
      <c r="D142" s="36"/>
      <c r="E142" s="281" t="str">
        <f>E13</f>
        <v>D.1.1 - Architektonické a stavebně technické řešení</v>
      </c>
      <c r="F142" s="333"/>
      <c r="G142" s="333"/>
      <c r="H142" s="333"/>
      <c r="I142" s="123"/>
      <c r="J142" s="36"/>
      <c r="K142" s="36"/>
      <c r="L142" s="51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</row>
    <row r="143" spans="1:31" s="2" customFormat="1" ht="6.95" customHeight="1">
      <c r="A143" s="34"/>
      <c r="B143" s="35"/>
      <c r="C143" s="36"/>
      <c r="D143" s="36"/>
      <c r="E143" s="36"/>
      <c r="F143" s="36"/>
      <c r="G143" s="36"/>
      <c r="H143" s="36"/>
      <c r="I143" s="123"/>
      <c r="J143" s="36"/>
      <c r="K143" s="36"/>
      <c r="L143" s="51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</row>
    <row r="144" spans="1:31" s="2" customFormat="1" ht="12" customHeight="1">
      <c r="A144" s="34"/>
      <c r="B144" s="35"/>
      <c r="C144" s="29" t="s">
        <v>20</v>
      </c>
      <c r="D144" s="36"/>
      <c r="E144" s="36"/>
      <c r="F144" s="27" t="str">
        <f>F16</f>
        <v>Protivanov, ul.Na Balkáně</v>
      </c>
      <c r="G144" s="36"/>
      <c r="H144" s="36"/>
      <c r="I144" s="124" t="s">
        <v>22</v>
      </c>
      <c r="J144" s="66" t="str">
        <f>IF(J16="","",J16)</f>
        <v>11. 12. 2019</v>
      </c>
      <c r="K144" s="36"/>
      <c r="L144" s="51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</row>
    <row r="145" spans="1:65" s="2" customFormat="1" ht="6.95" customHeight="1">
      <c r="A145" s="34"/>
      <c r="B145" s="35"/>
      <c r="C145" s="36"/>
      <c r="D145" s="36"/>
      <c r="E145" s="36"/>
      <c r="F145" s="36"/>
      <c r="G145" s="36"/>
      <c r="H145" s="36"/>
      <c r="I145" s="123"/>
      <c r="J145" s="36"/>
      <c r="K145" s="36"/>
      <c r="L145" s="51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</row>
    <row r="146" spans="1:65" s="2" customFormat="1" ht="25.7" customHeight="1">
      <c r="A146" s="34"/>
      <c r="B146" s="35"/>
      <c r="C146" s="29" t="s">
        <v>24</v>
      </c>
      <c r="D146" s="36"/>
      <c r="E146" s="36"/>
      <c r="F146" s="27" t="str">
        <f>E19</f>
        <v>Městys Protivanov, Náměstí 32, 798 48 Protivanov</v>
      </c>
      <c r="G146" s="36"/>
      <c r="H146" s="36"/>
      <c r="I146" s="124" t="s">
        <v>32</v>
      </c>
      <c r="J146" s="32" t="str">
        <f>E25</f>
        <v>PROMED Brno, spol. s r.o</v>
      </c>
      <c r="K146" s="36"/>
      <c r="L146" s="51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</row>
    <row r="147" spans="1:65" s="2" customFormat="1" ht="15.2" customHeight="1">
      <c r="A147" s="34"/>
      <c r="B147" s="35"/>
      <c r="C147" s="29" t="s">
        <v>30</v>
      </c>
      <c r="D147" s="36"/>
      <c r="E147" s="36"/>
      <c r="F147" s="27" t="str">
        <f>IF(E22="","",E22)</f>
        <v>Vyplň údaj</v>
      </c>
      <c r="G147" s="36"/>
      <c r="H147" s="36"/>
      <c r="I147" s="124" t="s">
        <v>35</v>
      </c>
      <c r="J147" s="32" t="str">
        <f>E28</f>
        <v xml:space="preserve"> </v>
      </c>
      <c r="K147" s="36"/>
      <c r="L147" s="51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</row>
    <row r="148" spans="1:65" s="2" customFormat="1" ht="10.35" customHeight="1">
      <c r="A148" s="34"/>
      <c r="B148" s="35"/>
      <c r="C148" s="36"/>
      <c r="D148" s="36"/>
      <c r="E148" s="36"/>
      <c r="F148" s="36"/>
      <c r="G148" s="36"/>
      <c r="H148" s="36"/>
      <c r="I148" s="123"/>
      <c r="J148" s="36"/>
      <c r="K148" s="36"/>
      <c r="L148" s="51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</row>
    <row r="149" spans="1:65" s="10" customFormat="1" ht="29.25" customHeight="1">
      <c r="A149" s="174"/>
      <c r="B149" s="175"/>
      <c r="C149" s="176" t="s">
        <v>171</v>
      </c>
      <c r="D149" s="177" t="s">
        <v>64</v>
      </c>
      <c r="E149" s="177" t="s">
        <v>60</v>
      </c>
      <c r="F149" s="177" t="s">
        <v>61</v>
      </c>
      <c r="G149" s="177" t="s">
        <v>172</v>
      </c>
      <c r="H149" s="177" t="s">
        <v>173</v>
      </c>
      <c r="I149" s="178" t="s">
        <v>174</v>
      </c>
      <c r="J149" s="177" t="s">
        <v>141</v>
      </c>
      <c r="K149" s="179" t="s">
        <v>175</v>
      </c>
      <c r="L149" s="180"/>
      <c r="M149" s="75" t="s">
        <v>1</v>
      </c>
      <c r="N149" s="76" t="s">
        <v>43</v>
      </c>
      <c r="O149" s="76" t="s">
        <v>176</v>
      </c>
      <c r="P149" s="76" t="s">
        <v>177</v>
      </c>
      <c r="Q149" s="76" t="s">
        <v>178</v>
      </c>
      <c r="R149" s="76" t="s">
        <v>179</v>
      </c>
      <c r="S149" s="76" t="s">
        <v>180</v>
      </c>
      <c r="T149" s="77" t="s">
        <v>181</v>
      </c>
      <c r="U149" s="174"/>
      <c r="V149" s="174"/>
      <c r="W149" s="174"/>
      <c r="X149" s="174"/>
      <c r="Y149" s="174"/>
      <c r="Z149" s="174"/>
      <c r="AA149" s="174"/>
      <c r="AB149" s="174"/>
      <c r="AC149" s="174"/>
      <c r="AD149" s="174"/>
      <c r="AE149" s="174"/>
    </row>
    <row r="150" spans="1:65" s="2" customFormat="1" ht="22.9" customHeight="1">
      <c r="A150" s="34"/>
      <c r="B150" s="35"/>
      <c r="C150" s="82" t="s">
        <v>182</v>
      </c>
      <c r="D150" s="36"/>
      <c r="E150" s="36"/>
      <c r="F150" s="36"/>
      <c r="G150" s="36"/>
      <c r="H150" s="36"/>
      <c r="I150" s="123"/>
      <c r="J150" s="181">
        <f>BK150</f>
        <v>0</v>
      </c>
      <c r="K150" s="36"/>
      <c r="L150" s="39"/>
      <c r="M150" s="78"/>
      <c r="N150" s="182"/>
      <c r="O150" s="79"/>
      <c r="P150" s="183">
        <f>P151+P184+P231+P388+P515+P520+P641+P801+P853+P885+P897+P899+P916+P966+P1026+P1095+P1106+P1121+P1151+P1190+P1229+P1245+P1249+P1290+P1307+P1416</f>
        <v>0</v>
      </c>
      <c r="Q150" s="79"/>
      <c r="R150" s="183">
        <f>R151+R184+R231+R388+R515+R520+R641+R801+R853+R885+R897+R899+R916+R966+R1026+R1095+R1106+R1121+R1151+R1190+R1229+R1245+R1249+R1290+R1307+R1416</f>
        <v>0</v>
      </c>
      <c r="S150" s="79"/>
      <c r="T150" s="184">
        <f>T151+T184+T231+T388+T515+T520+T641+T801+T853+T885+T897+T899+T916+T966+T1026+T1095+T1106+T1121+T1151+T1190+T1229+T1245+T1249+T1290+T1307+T1416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T150" s="17" t="s">
        <v>78</v>
      </c>
      <c r="AU150" s="17" t="s">
        <v>143</v>
      </c>
      <c r="BK150" s="185">
        <f>BK151+BK184+BK231+BK388+BK515+BK520+BK641+BK801+BK853+BK885+BK897+BK899+BK916+BK966+BK1026+BK1095+BK1106+BK1121+BK1151+BK1190+BK1229+BK1245+BK1249+BK1290+BK1307+BK1416</f>
        <v>0</v>
      </c>
    </row>
    <row r="151" spans="1:65" s="11" customFormat="1" ht="25.9" customHeight="1">
      <c r="B151" s="186"/>
      <c r="C151" s="187"/>
      <c r="D151" s="188" t="s">
        <v>78</v>
      </c>
      <c r="E151" s="189" t="s">
        <v>86</v>
      </c>
      <c r="F151" s="189" t="s">
        <v>183</v>
      </c>
      <c r="G151" s="187"/>
      <c r="H151" s="187"/>
      <c r="I151" s="190"/>
      <c r="J151" s="191">
        <f>BK151</f>
        <v>0</v>
      </c>
      <c r="K151" s="187"/>
      <c r="L151" s="192"/>
      <c r="M151" s="193"/>
      <c r="N151" s="194"/>
      <c r="O151" s="194"/>
      <c r="P151" s="195">
        <f>SUM(P152:P183)</f>
        <v>0</v>
      </c>
      <c r="Q151" s="194"/>
      <c r="R151" s="195">
        <f>SUM(R152:R183)</f>
        <v>0</v>
      </c>
      <c r="S151" s="194"/>
      <c r="T151" s="196">
        <f>SUM(T152:T183)</f>
        <v>0</v>
      </c>
      <c r="AR151" s="197" t="s">
        <v>86</v>
      </c>
      <c r="AT151" s="198" t="s">
        <v>78</v>
      </c>
      <c r="AU151" s="198" t="s">
        <v>79</v>
      </c>
      <c r="AY151" s="197" t="s">
        <v>184</v>
      </c>
      <c r="BK151" s="199">
        <f>SUM(BK152:BK183)</f>
        <v>0</v>
      </c>
    </row>
    <row r="152" spans="1:65" s="2" customFormat="1" ht="16.5" customHeight="1">
      <c r="A152" s="34"/>
      <c r="B152" s="35"/>
      <c r="C152" s="200" t="s">
        <v>86</v>
      </c>
      <c r="D152" s="200" t="s">
        <v>185</v>
      </c>
      <c r="E152" s="201" t="s">
        <v>186</v>
      </c>
      <c r="F152" s="202" t="s">
        <v>187</v>
      </c>
      <c r="G152" s="203" t="s">
        <v>188</v>
      </c>
      <c r="H152" s="204">
        <v>67.3125</v>
      </c>
      <c r="I152" s="205"/>
      <c r="J152" s="206">
        <f>ROUND(I152*H152,2)</f>
        <v>0</v>
      </c>
      <c r="K152" s="202" t="s">
        <v>189</v>
      </c>
      <c r="L152" s="39"/>
      <c r="M152" s="207" t="s">
        <v>1</v>
      </c>
      <c r="N152" s="208" t="s">
        <v>45</v>
      </c>
      <c r="O152" s="71"/>
      <c r="P152" s="209">
        <f>O152*H152</f>
        <v>0</v>
      </c>
      <c r="Q152" s="209">
        <v>0</v>
      </c>
      <c r="R152" s="209">
        <f>Q152*H152</f>
        <v>0</v>
      </c>
      <c r="S152" s="209">
        <v>0</v>
      </c>
      <c r="T152" s="210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211" t="s">
        <v>190</v>
      </c>
      <c r="AT152" s="211" t="s">
        <v>185</v>
      </c>
      <c r="AU152" s="211" t="s">
        <v>86</v>
      </c>
      <c r="AY152" s="17" t="s">
        <v>184</v>
      </c>
      <c r="BE152" s="212">
        <f>IF(N152="základní",J152,0)</f>
        <v>0</v>
      </c>
      <c r="BF152" s="212">
        <f>IF(N152="snížená",J152,0)</f>
        <v>0</v>
      </c>
      <c r="BG152" s="212">
        <f>IF(N152="zákl. přenesená",J152,0)</f>
        <v>0</v>
      </c>
      <c r="BH152" s="212">
        <f>IF(N152="sníž. přenesená",J152,0)</f>
        <v>0</v>
      </c>
      <c r="BI152" s="212">
        <f>IF(N152="nulová",J152,0)</f>
        <v>0</v>
      </c>
      <c r="BJ152" s="17" t="s">
        <v>91</v>
      </c>
      <c r="BK152" s="212">
        <f>ROUND(I152*H152,2)</f>
        <v>0</v>
      </c>
      <c r="BL152" s="17" t="s">
        <v>190</v>
      </c>
      <c r="BM152" s="211" t="s">
        <v>91</v>
      </c>
    </row>
    <row r="153" spans="1:65" s="12" customFormat="1" ht="11.25">
      <c r="B153" s="213"/>
      <c r="C153" s="214"/>
      <c r="D153" s="215" t="s">
        <v>191</v>
      </c>
      <c r="E153" s="216" t="s">
        <v>1</v>
      </c>
      <c r="F153" s="217" t="s">
        <v>192</v>
      </c>
      <c r="G153" s="214"/>
      <c r="H153" s="218">
        <v>67.3125</v>
      </c>
      <c r="I153" s="219"/>
      <c r="J153" s="214"/>
      <c r="K153" s="214"/>
      <c r="L153" s="220"/>
      <c r="M153" s="221"/>
      <c r="N153" s="222"/>
      <c r="O153" s="222"/>
      <c r="P153" s="222"/>
      <c r="Q153" s="222"/>
      <c r="R153" s="222"/>
      <c r="S153" s="222"/>
      <c r="T153" s="223"/>
      <c r="AT153" s="224" t="s">
        <v>191</v>
      </c>
      <c r="AU153" s="224" t="s">
        <v>86</v>
      </c>
      <c r="AV153" s="12" t="s">
        <v>91</v>
      </c>
      <c r="AW153" s="12" t="s">
        <v>34</v>
      </c>
      <c r="AX153" s="12" t="s">
        <v>79</v>
      </c>
      <c r="AY153" s="224" t="s">
        <v>184</v>
      </c>
    </row>
    <row r="154" spans="1:65" s="13" customFormat="1" ht="11.25">
      <c r="B154" s="225"/>
      <c r="C154" s="226"/>
      <c r="D154" s="215" t="s">
        <v>191</v>
      </c>
      <c r="E154" s="227" t="s">
        <v>1</v>
      </c>
      <c r="F154" s="228" t="s">
        <v>193</v>
      </c>
      <c r="G154" s="226"/>
      <c r="H154" s="229">
        <v>67.3125</v>
      </c>
      <c r="I154" s="230"/>
      <c r="J154" s="226"/>
      <c r="K154" s="226"/>
      <c r="L154" s="231"/>
      <c r="M154" s="232"/>
      <c r="N154" s="233"/>
      <c r="O154" s="233"/>
      <c r="P154" s="233"/>
      <c r="Q154" s="233"/>
      <c r="R154" s="233"/>
      <c r="S154" s="233"/>
      <c r="T154" s="234"/>
      <c r="AT154" s="235" t="s">
        <v>191</v>
      </c>
      <c r="AU154" s="235" t="s">
        <v>86</v>
      </c>
      <c r="AV154" s="13" t="s">
        <v>190</v>
      </c>
      <c r="AW154" s="13" t="s">
        <v>34</v>
      </c>
      <c r="AX154" s="13" t="s">
        <v>86</v>
      </c>
      <c r="AY154" s="235" t="s">
        <v>184</v>
      </c>
    </row>
    <row r="155" spans="1:65" s="2" customFormat="1" ht="16.5" customHeight="1">
      <c r="A155" s="34"/>
      <c r="B155" s="35"/>
      <c r="C155" s="200" t="s">
        <v>91</v>
      </c>
      <c r="D155" s="200" t="s">
        <v>185</v>
      </c>
      <c r="E155" s="201" t="s">
        <v>194</v>
      </c>
      <c r="F155" s="202" t="s">
        <v>195</v>
      </c>
      <c r="G155" s="203" t="s">
        <v>188</v>
      </c>
      <c r="H155" s="204">
        <v>396.9</v>
      </c>
      <c r="I155" s="205"/>
      <c r="J155" s="206">
        <f>ROUND(I155*H155,2)</f>
        <v>0</v>
      </c>
      <c r="K155" s="202" t="s">
        <v>189</v>
      </c>
      <c r="L155" s="39"/>
      <c r="M155" s="207" t="s">
        <v>1</v>
      </c>
      <c r="N155" s="208" t="s">
        <v>45</v>
      </c>
      <c r="O155" s="71"/>
      <c r="P155" s="209">
        <f>O155*H155</f>
        <v>0</v>
      </c>
      <c r="Q155" s="209">
        <v>0</v>
      </c>
      <c r="R155" s="209">
        <f>Q155*H155</f>
        <v>0</v>
      </c>
      <c r="S155" s="209">
        <v>0</v>
      </c>
      <c r="T155" s="210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211" t="s">
        <v>190</v>
      </c>
      <c r="AT155" s="211" t="s">
        <v>185</v>
      </c>
      <c r="AU155" s="211" t="s">
        <v>86</v>
      </c>
      <c r="AY155" s="17" t="s">
        <v>184</v>
      </c>
      <c r="BE155" s="212">
        <f>IF(N155="základní",J155,0)</f>
        <v>0</v>
      </c>
      <c r="BF155" s="212">
        <f>IF(N155="snížená",J155,0)</f>
        <v>0</v>
      </c>
      <c r="BG155" s="212">
        <f>IF(N155="zákl. přenesená",J155,0)</f>
        <v>0</v>
      </c>
      <c r="BH155" s="212">
        <f>IF(N155="sníž. přenesená",J155,0)</f>
        <v>0</v>
      </c>
      <c r="BI155" s="212">
        <f>IF(N155="nulová",J155,0)</f>
        <v>0</v>
      </c>
      <c r="BJ155" s="17" t="s">
        <v>91</v>
      </c>
      <c r="BK155" s="212">
        <f>ROUND(I155*H155,2)</f>
        <v>0</v>
      </c>
      <c r="BL155" s="17" t="s">
        <v>190</v>
      </c>
      <c r="BM155" s="211" t="s">
        <v>190</v>
      </c>
    </row>
    <row r="156" spans="1:65" s="12" customFormat="1" ht="11.25">
      <c r="B156" s="213"/>
      <c r="C156" s="214"/>
      <c r="D156" s="215" t="s">
        <v>191</v>
      </c>
      <c r="E156" s="216" t="s">
        <v>1</v>
      </c>
      <c r="F156" s="217" t="s">
        <v>196</v>
      </c>
      <c r="G156" s="214"/>
      <c r="H156" s="218">
        <v>396.9</v>
      </c>
      <c r="I156" s="219"/>
      <c r="J156" s="214"/>
      <c r="K156" s="214"/>
      <c r="L156" s="220"/>
      <c r="M156" s="221"/>
      <c r="N156" s="222"/>
      <c r="O156" s="222"/>
      <c r="P156" s="222"/>
      <c r="Q156" s="222"/>
      <c r="R156" s="222"/>
      <c r="S156" s="222"/>
      <c r="T156" s="223"/>
      <c r="AT156" s="224" t="s">
        <v>191</v>
      </c>
      <c r="AU156" s="224" t="s">
        <v>86</v>
      </c>
      <c r="AV156" s="12" t="s">
        <v>91</v>
      </c>
      <c r="AW156" s="12" t="s">
        <v>34</v>
      </c>
      <c r="AX156" s="12" t="s">
        <v>79</v>
      </c>
      <c r="AY156" s="224" t="s">
        <v>184</v>
      </c>
    </row>
    <row r="157" spans="1:65" s="13" customFormat="1" ht="11.25">
      <c r="B157" s="225"/>
      <c r="C157" s="226"/>
      <c r="D157" s="215" t="s">
        <v>191</v>
      </c>
      <c r="E157" s="227" t="s">
        <v>1</v>
      </c>
      <c r="F157" s="228" t="s">
        <v>193</v>
      </c>
      <c r="G157" s="226"/>
      <c r="H157" s="229">
        <v>396.9</v>
      </c>
      <c r="I157" s="230"/>
      <c r="J157" s="226"/>
      <c r="K157" s="226"/>
      <c r="L157" s="231"/>
      <c r="M157" s="232"/>
      <c r="N157" s="233"/>
      <c r="O157" s="233"/>
      <c r="P157" s="233"/>
      <c r="Q157" s="233"/>
      <c r="R157" s="233"/>
      <c r="S157" s="233"/>
      <c r="T157" s="234"/>
      <c r="AT157" s="235" t="s">
        <v>191</v>
      </c>
      <c r="AU157" s="235" t="s">
        <v>86</v>
      </c>
      <c r="AV157" s="13" t="s">
        <v>190</v>
      </c>
      <c r="AW157" s="13" t="s">
        <v>34</v>
      </c>
      <c r="AX157" s="13" t="s">
        <v>86</v>
      </c>
      <c r="AY157" s="235" t="s">
        <v>184</v>
      </c>
    </row>
    <row r="158" spans="1:65" s="2" customFormat="1" ht="16.5" customHeight="1">
      <c r="A158" s="34"/>
      <c r="B158" s="35"/>
      <c r="C158" s="200" t="s">
        <v>96</v>
      </c>
      <c r="D158" s="200" t="s">
        <v>185</v>
      </c>
      <c r="E158" s="201" t="s">
        <v>197</v>
      </c>
      <c r="F158" s="202" t="s">
        <v>198</v>
      </c>
      <c r="G158" s="203" t="s">
        <v>188</v>
      </c>
      <c r="H158" s="204">
        <v>396.9</v>
      </c>
      <c r="I158" s="205"/>
      <c r="J158" s="206">
        <f>ROUND(I158*H158,2)</f>
        <v>0</v>
      </c>
      <c r="K158" s="202" t="s">
        <v>189</v>
      </c>
      <c r="L158" s="39"/>
      <c r="M158" s="207" t="s">
        <v>1</v>
      </c>
      <c r="N158" s="208" t="s">
        <v>45</v>
      </c>
      <c r="O158" s="71"/>
      <c r="P158" s="209">
        <f>O158*H158</f>
        <v>0</v>
      </c>
      <c r="Q158" s="209">
        <v>0</v>
      </c>
      <c r="R158" s="209">
        <f>Q158*H158</f>
        <v>0</v>
      </c>
      <c r="S158" s="209">
        <v>0</v>
      </c>
      <c r="T158" s="210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211" t="s">
        <v>190</v>
      </c>
      <c r="AT158" s="211" t="s">
        <v>185</v>
      </c>
      <c r="AU158" s="211" t="s">
        <v>86</v>
      </c>
      <c r="AY158" s="17" t="s">
        <v>184</v>
      </c>
      <c r="BE158" s="212">
        <f>IF(N158="základní",J158,0)</f>
        <v>0</v>
      </c>
      <c r="BF158" s="212">
        <f>IF(N158="snížená",J158,0)</f>
        <v>0</v>
      </c>
      <c r="BG158" s="212">
        <f>IF(N158="zákl. přenesená",J158,0)</f>
        <v>0</v>
      </c>
      <c r="BH158" s="212">
        <f>IF(N158="sníž. přenesená",J158,0)</f>
        <v>0</v>
      </c>
      <c r="BI158" s="212">
        <f>IF(N158="nulová",J158,0)</f>
        <v>0</v>
      </c>
      <c r="BJ158" s="17" t="s">
        <v>91</v>
      </c>
      <c r="BK158" s="212">
        <f>ROUND(I158*H158,2)</f>
        <v>0</v>
      </c>
      <c r="BL158" s="17" t="s">
        <v>190</v>
      </c>
      <c r="BM158" s="211" t="s">
        <v>199</v>
      </c>
    </row>
    <row r="159" spans="1:65" s="2" customFormat="1" ht="16.5" customHeight="1">
      <c r="A159" s="34"/>
      <c r="B159" s="35"/>
      <c r="C159" s="200" t="s">
        <v>190</v>
      </c>
      <c r="D159" s="200" t="s">
        <v>185</v>
      </c>
      <c r="E159" s="201" t="s">
        <v>200</v>
      </c>
      <c r="F159" s="202" t="s">
        <v>201</v>
      </c>
      <c r="G159" s="203" t="s">
        <v>188</v>
      </c>
      <c r="H159" s="204">
        <v>555.65840000000003</v>
      </c>
      <c r="I159" s="205"/>
      <c r="J159" s="206">
        <f>ROUND(I159*H159,2)</f>
        <v>0</v>
      </c>
      <c r="K159" s="202" t="s">
        <v>189</v>
      </c>
      <c r="L159" s="39"/>
      <c r="M159" s="207" t="s">
        <v>1</v>
      </c>
      <c r="N159" s="208" t="s">
        <v>45</v>
      </c>
      <c r="O159" s="71"/>
      <c r="P159" s="209">
        <f>O159*H159</f>
        <v>0</v>
      </c>
      <c r="Q159" s="209">
        <v>0</v>
      </c>
      <c r="R159" s="209">
        <f>Q159*H159</f>
        <v>0</v>
      </c>
      <c r="S159" s="209">
        <v>0</v>
      </c>
      <c r="T159" s="210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11" t="s">
        <v>190</v>
      </c>
      <c r="AT159" s="211" t="s">
        <v>185</v>
      </c>
      <c r="AU159" s="211" t="s">
        <v>86</v>
      </c>
      <c r="AY159" s="17" t="s">
        <v>184</v>
      </c>
      <c r="BE159" s="212">
        <f>IF(N159="základní",J159,0)</f>
        <v>0</v>
      </c>
      <c r="BF159" s="212">
        <f>IF(N159="snížená",J159,0)</f>
        <v>0</v>
      </c>
      <c r="BG159" s="212">
        <f>IF(N159="zákl. přenesená",J159,0)</f>
        <v>0</v>
      </c>
      <c r="BH159" s="212">
        <f>IF(N159="sníž. přenesená",J159,0)</f>
        <v>0</v>
      </c>
      <c r="BI159" s="212">
        <f>IF(N159="nulová",J159,0)</f>
        <v>0</v>
      </c>
      <c r="BJ159" s="17" t="s">
        <v>91</v>
      </c>
      <c r="BK159" s="212">
        <f>ROUND(I159*H159,2)</f>
        <v>0</v>
      </c>
      <c r="BL159" s="17" t="s">
        <v>190</v>
      </c>
      <c r="BM159" s="211" t="s">
        <v>202</v>
      </c>
    </row>
    <row r="160" spans="1:65" s="14" customFormat="1" ht="11.25">
      <c r="B160" s="236"/>
      <c r="C160" s="237"/>
      <c r="D160" s="215" t="s">
        <v>191</v>
      </c>
      <c r="E160" s="238" t="s">
        <v>1</v>
      </c>
      <c r="F160" s="239" t="s">
        <v>203</v>
      </c>
      <c r="G160" s="237"/>
      <c r="H160" s="238" t="s">
        <v>1</v>
      </c>
      <c r="I160" s="240"/>
      <c r="J160" s="237"/>
      <c r="K160" s="237"/>
      <c r="L160" s="241"/>
      <c r="M160" s="242"/>
      <c r="N160" s="243"/>
      <c r="O160" s="243"/>
      <c r="P160" s="243"/>
      <c r="Q160" s="243"/>
      <c r="R160" s="243"/>
      <c r="S160" s="243"/>
      <c r="T160" s="244"/>
      <c r="AT160" s="245" t="s">
        <v>191</v>
      </c>
      <c r="AU160" s="245" t="s">
        <v>86</v>
      </c>
      <c r="AV160" s="14" t="s">
        <v>86</v>
      </c>
      <c r="AW160" s="14" t="s">
        <v>34</v>
      </c>
      <c r="AX160" s="14" t="s">
        <v>79</v>
      </c>
      <c r="AY160" s="245" t="s">
        <v>184</v>
      </c>
    </row>
    <row r="161" spans="1:65" s="12" customFormat="1" ht="11.25">
      <c r="B161" s="213"/>
      <c r="C161" s="214"/>
      <c r="D161" s="215" t="s">
        <v>191</v>
      </c>
      <c r="E161" s="216" t="s">
        <v>1</v>
      </c>
      <c r="F161" s="217" t="s">
        <v>204</v>
      </c>
      <c r="G161" s="214"/>
      <c r="H161" s="218">
        <v>396.9</v>
      </c>
      <c r="I161" s="219"/>
      <c r="J161" s="214"/>
      <c r="K161" s="214"/>
      <c r="L161" s="220"/>
      <c r="M161" s="221"/>
      <c r="N161" s="222"/>
      <c r="O161" s="222"/>
      <c r="P161" s="222"/>
      <c r="Q161" s="222"/>
      <c r="R161" s="222"/>
      <c r="S161" s="222"/>
      <c r="T161" s="223"/>
      <c r="AT161" s="224" t="s">
        <v>191</v>
      </c>
      <c r="AU161" s="224" t="s">
        <v>86</v>
      </c>
      <c r="AV161" s="12" t="s">
        <v>91</v>
      </c>
      <c r="AW161" s="12" t="s">
        <v>34</v>
      </c>
      <c r="AX161" s="12" t="s">
        <v>79</v>
      </c>
      <c r="AY161" s="224" t="s">
        <v>184</v>
      </c>
    </row>
    <row r="162" spans="1:65" s="14" customFormat="1" ht="11.25">
      <c r="B162" s="236"/>
      <c r="C162" s="237"/>
      <c r="D162" s="215" t="s">
        <v>191</v>
      </c>
      <c r="E162" s="238" t="s">
        <v>1</v>
      </c>
      <c r="F162" s="239" t="s">
        <v>205</v>
      </c>
      <c r="G162" s="237"/>
      <c r="H162" s="238" t="s">
        <v>1</v>
      </c>
      <c r="I162" s="240"/>
      <c r="J162" s="237"/>
      <c r="K162" s="237"/>
      <c r="L162" s="241"/>
      <c r="M162" s="242"/>
      <c r="N162" s="243"/>
      <c r="O162" s="243"/>
      <c r="P162" s="243"/>
      <c r="Q162" s="243"/>
      <c r="R162" s="243"/>
      <c r="S162" s="243"/>
      <c r="T162" s="244"/>
      <c r="AT162" s="245" t="s">
        <v>191</v>
      </c>
      <c r="AU162" s="245" t="s">
        <v>86</v>
      </c>
      <c r="AV162" s="14" t="s">
        <v>86</v>
      </c>
      <c r="AW162" s="14" t="s">
        <v>34</v>
      </c>
      <c r="AX162" s="14" t="s">
        <v>79</v>
      </c>
      <c r="AY162" s="245" t="s">
        <v>184</v>
      </c>
    </row>
    <row r="163" spans="1:65" s="12" customFormat="1" ht="11.25">
      <c r="B163" s="213"/>
      <c r="C163" s="214"/>
      <c r="D163" s="215" t="s">
        <v>191</v>
      </c>
      <c r="E163" s="216" t="s">
        <v>1</v>
      </c>
      <c r="F163" s="217" t="s">
        <v>206</v>
      </c>
      <c r="G163" s="214"/>
      <c r="H163" s="218">
        <v>32.153599999999997</v>
      </c>
      <c r="I163" s="219"/>
      <c r="J163" s="214"/>
      <c r="K163" s="214"/>
      <c r="L163" s="220"/>
      <c r="M163" s="221"/>
      <c r="N163" s="222"/>
      <c r="O163" s="222"/>
      <c r="P163" s="222"/>
      <c r="Q163" s="222"/>
      <c r="R163" s="222"/>
      <c r="S163" s="222"/>
      <c r="T163" s="223"/>
      <c r="AT163" s="224" t="s">
        <v>191</v>
      </c>
      <c r="AU163" s="224" t="s">
        <v>86</v>
      </c>
      <c r="AV163" s="12" t="s">
        <v>91</v>
      </c>
      <c r="AW163" s="12" t="s">
        <v>34</v>
      </c>
      <c r="AX163" s="12" t="s">
        <v>79</v>
      </c>
      <c r="AY163" s="224" t="s">
        <v>184</v>
      </c>
    </row>
    <row r="164" spans="1:65" s="12" customFormat="1" ht="11.25">
      <c r="B164" s="213"/>
      <c r="C164" s="214"/>
      <c r="D164" s="215" t="s">
        <v>191</v>
      </c>
      <c r="E164" s="216" t="s">
        <v>1</v>
      </c>
      <c r="F164" s="217" t="s">
        <v>207</v>
      </c>
      <c r="G164" s="214"/>
      <c r="H164" s="218">
        <v>126.6048</v>
      </c>
      <c r="I164" s="219"/>
      <c r="J164" s="214"/>
      <c r="K164" s="214"/>
      <c r="L164" s="220"/>
      <c r="M164" s="221"/>
      <c r="N164" s="222"/>
      <c r="O164" s="222"/>
      <c r="P164" s="222"/>
      <c r="Q164" s="222"/>
      <c r="R164" s="222"/>
      <c r="S164" s="222"/>
      <c r="T164" s="223"/>
      <c r="AT164" s="224" t="s">
        <v>191</v>
      </c>
      <c r="AU164" s="224" t="s">
        <v>86</v>
      </c>
      <c r="AV164" s="12" t="s">
        <v>91</v>
      </c>
      <c r="AW164" s="12" t="s">
        <v>34</v>
      </c>
      <c r="AX164" s="12" t="s">
        <v>79</v>
      </c>
      <c r="AY164" s="224" t="s">
        <v>184</v>
      </c>
    </row>
    <row r="165" spans="1:65" s="13" customFormat="1" ht="11.25">
      <c r="B165" s="225"/>
      <c r="C165" s="226"/>
      <c r="D165" s="215" t="s">
        <v>191</v>
      </c>
      <c r="E165" s="227" t="s">
        <v>1</v>
      </c>
      <c r="F165" s="228" t="s">
        <v>193</v>
      </c>
      <c r="G165" s="226"/>
      <c r="H165" s="229">
        <v>555.65840000000003</v>
      </c>
      <c r="I165" s="230"/>
      <c r="J165" s="226"/>
      <c r="K165" s="226"/>
      <c r="L165" s="231"/>
      <c r="M165" s="232"/>
      <c r="N165" s="233"/>
      <c r="O165" s="233"/>
      <c r="P165" s="233"/>
      <c r="Q165" s="233"/>
      <c r="R165" s="233"/>
      <c r="S165" s="233"/>
      <c r="T165" s="234"/>
      <c r="AT165" s="235" t="s">
        <v>191</v>
      </c>
      <c r="AU165" s="235" t="s">
        <v>86</v>
      </c>
      <c r="AV165" s="13" t="s">
        <v>190</v>
      </c>
      <c r="AW165" s="13" t="s">
        <v>34</v>
      </c>
      <c r="AX165" s="13" t="s">
        <v>86</v>
      </c>
      <c r="AY165" s="235" t="s">
        <v>184</v>
      </c>
    </row>
    <row r="166" spans="1:65" s="2" customFormat="1" ht="16.5" customHeight="1">
      <c r="A166" s="34"/>
      <c r="B166" s="35"/>
      <c r="C166" s="200" t="s">
        <v>208</v>
      </c>
      <c r="D166" s="200" t="s">
        <v>185</v>
      </c>
      <c r="E166" s="201" t="s">
        <v>209</v>
      </c>
      <c r="F166" s="202" t="s">
        <v>210</v>
      </c>
      <c r="G166" s="203" t="s">
        <v>188</v>
      </c>
      <c r="H166" s="204">
        <v>2778.29</v>
      </c>
      <c r="I166" s="205"/>
      <c r="J166" s="206">
        <f>ROUND(I166*H166,2)</f>
        <v>0</v>
      </c>
      <c r="K166" s="202" t="s">
        <v>189</v>
      </c>
      <c r="L166" s="39"/>
      <c r="M166" s="207" t="s">
        <v>1</v>
      </c>
      <c r="N166" s="208" t="s">
        <v>45</v>
      </c>
      <c r="O166" s="71"/>
      <c r="P166" s="209">
        <f>O166*H166</f>
        <v>0</v>
      </c>
      <c r="Q166" s="209">
        <v>0</v>
      </c>
      <c r="R166" s="209">
        <f>Q166*H166</f>
        <v>0</v>
      </c>
      <c r="S166" s="209">
        <v>0</v>
      </c>
      <c r="T166" s="210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211" t="s">
        <v>190</v>
      </c>
      <c r="AT166" s="211" t="s">
        <v>185</v>
      </c>
      <c r="AU166" s="211" t="s">
        <v>86</v>
      </c>
      <c r="AY166" s="17" t="s">
        <v>184</v>
      </c>
      <c r="BE166" s="212">
        <f>IF(N166="základní",J166,0)</f>
        <v>0</v>
      </c>
      <c r="BF166" s="212">
        <f>IF(N166="snížená",J166,0)</f>
        <v>0</v>
      </c>
      <c r="BG166" s="212">
        <f>IF(N166="zákl. přenesená",J166,0)</f>
        <v>0</v>
      </c>
      <c r="BH166" s="212">
        <f>IF(N166="sníž. přenesená",J166,0)</f>
        <v>0</v>
      </c>
      <c r="BI166" s="212">
        <f>IF(N166="nulová",J166,0)</f>
        <v>0</v>
      </c>
      <c r="BJ166" s="17" t="s">
        <v>91</v>
      </c>
      <c r="BK166" s="212">
        <f>ROUND(I166*H166,2)</f>
        <v>0</v>
      </c>
      <c r="BL166" s="17" t="s">
        <v>190</v>
      </c>
      <c r="BM166" s="211" t="s">
        <v>211</v>
      </c>
    </row>
    <row r="167" spans="1:65" s="12" customFormat="1" ht="11.25">
      <c r="B167" s="213"/>
      <c r="C167" s="214"/>
      <c r="D167" s="215" t="s">
        <v>191</v>
      </c>
      <c r="E167" s="216" t="s">
        <v>1</v>
      </c>
      <c r="F167" s="217" t="s">
        <v>212</v>
      </c>
      <c r="G167" s="214"/>
      <c r="H167" s="218">
        <v>2778.29</v>
      </c>
      <c r="I167" s="219"/>
      <c r="J167" s="214"/>
      <c r="K167" s="214"/>
      <c r="L167" s="220"/>
      <c r="M167" s="221"/>
      <c r="N167" s="222"/>
      <c r="O167" s="222"/>
      <c r="P167" s="222"/>
      <c r="Q167" s="222"/>
      <c r="R167" s="222"/>
      <c r="S167" s="222"/>
      <c r="T167" s="223"/>
      <c r="AT167" s="224" t="s">
        <v>191</v>
      </c>
      <c r="AU167" s="224" t="s">
        <v>86</v>
      </c>
      <c r="AV167" s="12" t="s">
        <v>91</v>
      </c>
      <c r="AW167" s="12" t="s">
        <v>34</v>
      </c>
      <c r="AX167" s="12" t="s">
        <v>79</v>
      </c>
      <c r="AY167" s="224" t="s">
        <v>184</v>
      </c>
    </row>
    <row r="168" spans="1:65" s="13" customFormat="1" ht="11.25">
      <c r="B168" s="225"/>
      <c r="C168" s="226"/>
      <c r="D168" s="215" t="s">
        <v>191</v>
      </c>
      <c r="E168" s="227" t="s">
        <v>1</v>
      </c>
      <c r="F168" s="228" t="s">
        <v>193</v>
      </c>
      <c r="G168" s="226"/>
      <c r="H168" s="229">
        <v>2778.29</v>
      </c>
      <c r="I168" s="230"/>
      <c r="J168" s="226"/>
      <c r="K168" s="226"/>
      <c r="L168" s="231"/>
      <c r="M168" s="232"/>
      <c r="N168" s="233"/>
      <c r="O168" s="233"/>
      <c r="P168" s="233"/>
      <c r="Q168" s="233"/>
      <c r="R168" s="233"/>
      <c r="S168" s="233"/>
      <c r="T168" s="234"/>
      <c r="AT168" s="235" t="s">
        <v>191</v>
      </c>
      <c r="AU168" s="235" t="s">
        <v>86</v>
      </c>
      <c r="AV168" s="13" t="s">
        <v>190</v>
      </c>
      <c r="AW168" s="13" t="s">
        <v>34</v>
      </c>
      <c r="AX168" s="13" t="s">
        <v>86</v>
      </c>
      <c r="AY168" s="235" t="s">
        <v>184</v>
      </c>
    </row>
    <row r="169" spans="1:65" s="2" customFormat="1" ht="16.5" customHeight="1">
      <c r="A169" s="34"/>
      <c r="B169" s="35"/>
      <c r="C169" s="200" t="s">
        <v>199</v>
      </c>
      <c r="D169" s="200" t="s">
        <v>185</v>
      </c>
      <c r="E169" s="201" t="s">
        <v>213</v>
      </c>
      <c r="F169" s="202" t="s">
        <v>214</v>
      </c>
      <c r="G169" s="203" t="s">
        <v>188</v>
      </c>
      <c r="H169" s="204">
        <v>158.75839999999999</v>
      </c>
      <c r="I169" s="205"/>
      <c r="J169" s="206">
        <f>ROUND(I169*H169,2)</f>
        <v>0</v>
      </c>
      <c r="K169" s="202" t="s">
        <v>189</v>
      </c>
      <c r="L169" s="39"/>
      <c r="M169" s="207" t="s">
        <v>1</v>
      </c>
      <c r="N169" s="208" t="s">
        <v>45</v>
      </c>
      <c r="O169" s="71"/>
      <c r="P169" s="209">
        <f>O169*H169</f>
        <v>0</v>
      </c>
      <c r="Q169" s="209">
        <v>0</v>
      </c>
      <c r="R169" s="209">
        <f>Q169*H169</f>
        <v>0</v>
      </c>
      <c r="S169" s="209">
        <v>0</v>
      </c>
      <c r="T169" s="210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211" t="s">
        <v>190</v>
      </c>
      <c r="AT169" s="211" t="s">
        <v>185</v>
      </c>
      <c r="AU169" s="211" t="s">
        <v>86</v>
      </c>
      <c r="AY169" s="17" t="s">
        <v>184</v>
      </c>
      <c r="BE169" s="212">
        <f>IF(N169="základní",J169,0)</f>
        <v>0</v>
      </c>
      <c r="BF169" s="212">
        <f>IF(N169="snížená",J169,0)</f>
        <v>0</v>
      </c>
      <c r="BG169" s="212">
        <f>IF(N169="zákl. přenesená",J169,0)</f>
        <v>0</v>
      </c>
      <c r="BH169" s="212">
        <f>IF(N169="sníž. přenesená",J169,0)</f>
        <v>0</v>
      </c>
      <c r="BI169" s="212">
        <f>IF(N169="nulová",J169,0)</f>
        <v>0</v>
      </c>
      <c r="BJ169" s="17" t="s">
        <v>91</v>
      </c>
      <c r="BK169" s="212">
        <f>ROUND(I169*H169,2)</f>
        <v>0</v>
      </c>
      <c r="BL169" s="17" t="s">
        <v>190</v>
      </c>
      <c r="BM169" s="211" t="s">
        <v>215</v>
      </c>
    </row>
    <row r="170" spans="1:65" s="14" customFormat="1" ht="11.25">
      <c r="B170" s="236"/>
      <c r="C170" s="237"/>
      <c r="D170" s="215" t="s">
        <v>191</v>
      </c>
      <c r="E170" s="238" t="s">
        <v>1</v>
      </c>
      <c r="F170" s="239" t="s">
        <v>205</v>
      </c>
      <c r="G170" s="237"/>
      <c r="H170" s="238" t="s">
        <v>1</v>
      </c>
      <c r="I170" s="240"/>
      <c r="J170" s="237"/>
      <c r="K170" s="237"/>
      <c r="L170" s="241"/>
      <c r="M170" s="242"/>
      <c r="N170" s="243"/>
      <c r="O170" s="243"/>
      <c r="P170" s="243"/>
      <c r="Q170" s="243"/>
      <c r="R170" s="243"/>
      <c r="S170" s="243"/>
      <c r="T170" s="244"/>
      <c r="AT170" s="245" t="s">
        <v>191</v>
      </c>
      <c r="AU170" s="245" t="s">
        <v>86</v>
      </c>
      <c r="AV170" s="14" t="s">
        <v>86</v>
      </c>
      <c r="AW170" s="14" t="s">
        <v>34</v>
      </c>
      <c r="AX170" s="14" t="s">
        <v>79</v>
      </c>
      <c r="AY170" s="245" t="s">
        <v>184</v>
      </c>
    </row>
    <row r="171" spans="1:65" s="12" customFormat="1" ht="11.25">
      <c r="B171" s="213"/>
      <c r="C171" s="214"/>
      <c r="D171" s="215" t="s">
        <v>191</v>
      </c>
      <c r="E171" s="216" t="s">
        <v>1</v>
      </c>
      <c r="F171" s="217" t="s">
        <v>206</v>
      </c>
      <c r="G171" s="214"/>
      <c r="H171" s="218">
        <v>32.153599999999997</v>
      </c>
      <c r="I171" s="219"/>
      <c r="J171" s="214"/>
      <c r="K171" s="214"/>
      <c r="L171" s="220"/>
      <c r="M171" s="221"/>
      <c r="N171" s="222"/>
      <c r="O171" s="222"/>
      <c r="P171" s="222"/>
      <c r="Q171" s="222"/>
      <c r="R171" s="222"/>
      <c r="S171" s="222"/>
      <c r="T171" s="223"/>
      <c r="AT171" s="224" t="s">
        <v>191</v>
      </c>
      <c r="AU171" s="224" t="s">
        <v>86</v>
      </c>
      <c r="AV171" s="12" t="s">
        <v>91</v>
      </c>
      <c r="AW171" s="12" t="s">
        <v>34</v>
      </c>
      <c r="AX171" s="12" t="s">
        <v>79</v>
      </c>
      <c r="AY171" s="224" t="s">
        <v>184</v>
      </c>
    </row>
    <row r="172" spans="1:65" s="12" customFormat="1" ht="11.25">
      <c r="B172" s="213"/>
      <c r="C172" s="214"/>
      <c r="D172" s="215" t="s">
        <v>191</v>
      </c>
      <c r="E172" s="216" t="s">
        <v>1</v>
      </c>
      <c r="F172" s="217" t="s">
        <v>207</v>
      </c>
      <c r="G172" s="214"/>
      <c r="H172" s="218">
        <v>126.6048</v>
      </c>
      <c r="I172" s="219"/>
      <c r="J172" s="214"/>
      <c r="K172" s="214"/>
      <c r="L172" s="220"/>
      <c r="M172" s="221"/>
      <c r="N172" s="222"/>
      <c r="O172" s="222"/>
      <c r="P172" s="222"/>
      <c r="Q172" s="222"/>
      <c r="R172" s="222"/>
      <c r="S172" s="222"/>
      <c r="T172" s="223"/>
      <c r="AT172" s="224" t="s">
        <v>191</v>
      </c>
      <c r="AU172" s="224" t="s">
        <v>86</v>
      </c>
      <c r="AV172" s="12" t="s">
        <v>91</v>
      </c>
      <c r="AW172" s="12" t="s">
        <v>34</v>
      </c>
      <c r="AX172" s="12" t="s">
        <v>79</v>
      </c>
      <c r="AY172" s="224" t="s">
        <v>184</v>
      </c>
    </row>
    <row r="173" spans="1:65" s="13" customFormat="1" ht="11.25">
      <c r="B173" s="225"/>
      <c r="C173" s="226"/>
      <c r="D173" s="215" t="s">
        <v>191</v>
      </c>
      <c r="E173" s="227" t="s">
        <v>1</v>
      </c>
      <c r="F173" s="228" t="s">
        <v>193</v>
      </c>
      <c r="G173" s="226"/>
      <c r="H173" s="229">
        <v>158.75839999999999</v>
      </c>
      <c r="I173" s="230"/>
      <c r="J173" s="226"/>
      <c r="K173" s="226"/>
      <c r="L173" s="231"/>
      <c r="M173" s="232"/>
      <c r="N173" s="233"/>
      <c r="O173" s="233"/>
      <c r="P173" s="233"/>
      <c r="Q173" s="233"/>
      <c r="R173" s="233"/>
      <c r="S173" s="233"/>
      <c r="T173" s="234"/>
      <c r="AT173" s="235" t="s">
        <v>191</v>
      </c>
      <c r="AU173" s="235" t="s">
        <v>86</v>
      </c>
      <c r="AV173" s="13" t="s">
        <v>190</v>
      </c>
      <c r="AW173" s="13" t="s">
        <v>34</v>
      </c>
      <c r="AX173" s="13" t="s">
        <v>86</v>
      </c>
      <c r="AY173" s="235" t="s">
        <v>184</v>
      </c>
    </row>
    <row r="174" spans="1:65" s="2" customFormat="1" ht="16.5" customHeight="1">
      <c r="A174" s="34"/>
      <c r="B174" s="35"/>
      <c r="C174" s="200" t="s">
        <v>216</v>
      </c>
      <c r="D174" s="200" t="s">
        <v>185</v>
      </c>
      <c r="E174" s="201" t="s">
        <v>217</v>
      </c>
      <c r="F174" s="202" t="s">
        <v>218</v>
      </c>
      <c r="G174" s="203" t="s">
        <v>188</v>
      </c>
      <c r="H174" s="204">
        <v>555.65800000000002</v>
      </c>
      <c r="I174" s="205"/>
      <c r="J174" s="206">
        <f>ROUND(I174*H174,2)</f>
        <v>0</v>
      </c>
      <c r="K174" s="202" t="s">
        <v>189</v>
      </c>
      <c r="L174" s="39"/>
      <c r="M174" s="207" t="s">
        <v>1</v>
      </c>
      <c r="N174" s="208" t="s">
        <v>45</v>
      </c>
      <c r="O174" s="71"/>
      <c r="P174" s="209">
        <f>O174*H174</f>
        <v>0</v>
      </c>
      <c r="Q174" s="209">
        <v>0</v>
      </c>
      <c r="R174" s="209">
        <f>Q174*H174</f>
        <v>0</v>
      </c>
      <c r="S174" s="209">
        <v>0</v>
      </c>
      <c r="T174" s="210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211" t="s">
        <v>190</v>
      </c>
      <c r="AT174" s="211" t="s">
        <v>185</v>
      </c>
      <c r="AU174" s="211" t="s">
        <v>86</v>
      </c>
      <c r="AY174" s="17" t="s">
        <v>184</v>
      </c>
      <c r="BE174" s="212">
        <f>IF(N174="základní",J174,0)</f>
        <v>0</v>
      </c>
      <c r="BF174" s="212">
        <f>IF(N174="snížená",J174,0)</f>
        <v>0</v>
      </c>
      <c r="BG174" s="212">
        <f>IF(N174="zákl. přenesená",J174,0)</f>
        <v>0</v>
      </c>
      <c r="BH174" s="212">
        <f>IF(N174="sníž. přenesená",J174,0)</f>
        <v>0</v>
      </c>
      <c r="BI174" s="212">
        <f>IF(N174="nulová",J174,0)</f>
        <v>0</v>
      </c>
      <c r="BJ174" s="17" t="s">
        <v>91</v>
      </c>
      <c r="BK174" s="212">
        <f>ROUND(I174*H174,2)</f>
        <v>0</v>
      </c>
      <c r="BL174" s="17" t="s">
        <v>190</v>
      </c>
      <c r="BM174" s="211" t="s">
        <v>219</v>
      </c>
    </row>
    <row r="175" spans="1:65" s="2" customFormat="1" ht="16.5" customHeight="1">
      <c r="A175" s="34"/>
      <c r="B175" s="35"/>
      <c r="C175" s="200" t="s">
        <v>202</v>
      </c>
      <c r="D175" s="200" t="s">
        <v>185</v>
      </c>
      <c r="E175" s="201" t="s">
        <v>220</v>
      </c>
      <c r="F175" s="202" t="s">
        <v>221</v>
      </c>
      <c r="G175" s="203" t="s">
        <v>222</v>
      </c>
      <c r="H175" s="204">
        <v>134.625</v>
      </c>
      <c r="I175" s="205"/>
      <c r="J175" s="206">
        <f>ROUND(I175*H175,2)</f>
        <v>0</v>
      </c>
      <c r="K175" s="202" t="s">
        <v>189</v>
      </c>
      <c r="L175" s="39"/>
      <c r="M175" s="207" t="s">
        <v>1</v>
      </c>
      <c r="N175" s="208" t="s">
        <v>45</v>
      </c>
      <c r="O175" s="71"/>
      <c r="P175" s="209">
        <f>O175*H175</f>
        <v>0</v>
      </c>
      <c r="Q175" s="209">
        <v>0</v>
      </c>
      <c r="R175" s="209">
        <f>Q175*H175</f>
        <v>0</v>
      </c>
      <c r="S175" s="209">
        <v>0</v>
      </c>
      <c r="T175" s="210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211" t="s">
        <v>190</v>
      </c>
      <c r="AT175" s="211" t="s">
        <v>185</v>
      </c>
      <c r="AU175" s="211" t="s">
        <v>86</v>
      </c>
      <c r="AY175" s="17" t="s">
        <v>184</v>
      </c>
      <c r="BE175" s="212">
        <f>IF(N175="základní",J175,0)</f>
        <v>0</v>
      </c>
      <c r="BF175" s="212">
        <f>IF(N175="snížená",J175,0)</f>
        <v>0</v>
      </c>
      <c r="BG175" s="212">
        <f>IF(N175="zákl. přenesená",J175,0)</f>
        <v>0</v>
      </c>
      <c r="BH175" s="212">
        <f>IF(N175="sníž. přenesená",J175,0)</f>
        <v>0</v>
      </c>
      <c r="BI175" s="212">
        <f>IF(N175="nulová",J175,0)</f>
        <v>0</v>
      </c>
      <c r="BJ175" s="17" t="s">
        <v>91</v>
      </c>
      <c r="BK175" s="212">
        <f>ROUND(I175*H175,2)</f>
        <v>0</v>
      </c>
      <c r="BL175" s="17" t="s">
        <v>190</v>
      </c>
      <c r="BM175" s="211" t="s">
        <v>223</v>
      </c>
    </row>
    <row r="176" spans="1:65" s="12" customFormat="1" ht="11.25">
      <c r="B176" s="213"/>
      <c r="C176" s="214"/>
      <c r="D176" s="215" t="s">
        <v>191</v>
      </c>
      <c r="E176" s="216" t="s">
        <v>1</v>
      </c>
      <c r="F176" s="217" t="s">
        <v>224</v>
      </c>
      <c r="G176" s="214"/>
      <c r="H176" s="218">
        <v>134.625</v>
      </c>
      <c r="I176" s="219"/>
      <c r="J176" s="214"/>
      <c r="K176" s="214"/>
      <c r="L176" s="220"/>
      <c r="M176" s="221"/>
      <c r="N176" s="222"/>
      <c r="O176" s="222"/>
      <c r="P176" s="222"/>
      <c r="Q176" s="222"/>
      <c r="R176" s="222"/>
      <c r="S176" s="222"/>
      <c r="T176" s="223"/>
      <c r="AT176" s="224" t="s">
        <v>191</v>
      </c>
      <c r="AU176" s="224" t="s">
        <v>86</v>
      </c>
      <c r="AV176" s="12" t="s">
        <v>91</v>
      </c>
      <c r="AW176" s="12" t="s">
        <v>34</v>
      </c>
      <c r="AX176" s="12" t="s">
        <v>79</v>
      </c>
      <c r="AY176" s="224" t="s">
        <v>184</v>
      </c>
    </row>
    <row r="177" spans="1:65" s="13" customFormat="1" ht="11.25">
      <c r="B177" s="225"/>
      <c r="C177" s="226"/>
      <c r="D177" s="215" t="s">
        <v>191</v>
      </c>
      <c r="E177" s="227" t="s">
        <v>1</v>
      </c>
      <c r="F177" s="228" t="s">
        <v>193</v>
      </c>
      <c r="G177" s="226"/>
      <c r="H177" s="229">
        <v>134.625</v>
      </c>
      <c r="I177" s="230"/>
      <c r="J177" s="226"/>
      <c r="K177" s="226"/>
      <c r="L177" s="231"/>
      <c r="M177" s="232"/>
      <c r="N177" s="233"/>
      <c r="O177" s="233"/>
      <c r="P177" s="233"/>
      <c r="Q177" s="233"/>
      <c r="R177" s="233"/>
      <c r="S177" s="233"/>
      <c r="T177" s="234"/>
      <c r="AT177" s="235" t="s">
        <v>191</v>
      </c>
      <c r="AU177" s="235" t="s">
        <v>86</v>
      </c>
      <c r="AV177" s="13" t="s">
        <v>190</v>
      </c>
      <c r="AW177" s="13" t="s">
        <v>34</v>
      </c>
      <c r="AX177" s="13" t="s">
        <v>86</v>
      </c>
      <c r="AY177" s="235" t="s">
        <v>184</v>
      </c>
    </row>
    <row r="178" spans="1:65" s="2" customFormat="1" ht="16.5" customHeight="1">
      <c r="A178" s="34"/>
      <c r="B178" s="35"/>
      <c r="C178" s="200" t="s">
        <v>225</v>
      </c>
      <c r="D178" s="200" t="s">
        <v>185</v>
      </c>
      <c r="E178" s="201" t="s">
        <v>226</v>
      </c>
      <c r="F178" s="202" t="s">
        <v>227</v>
      </c>
      <c r="G178" s="203" t="s">
        <v>188</v>
      </c>
      <c r="H178" s="204">
        <v>555.65800000000002</v>
      </c>
      <c r="I178" s="205"/>
      <c r="J178" s="206">
        <f>ROUND(I178*H178,2)</f>
        <v>0</v>
      </c>
      <c r="K178" s="202" t="s">
        <v>189</v>
      </c>
      <c r="L178" s="39"/>
      <c r="M178" s="207" t="s">
        <v>1</v>
      </c>
      <c r="N178" s="208" t="s">
        <v>45</v>
      </c>
      <c r="O178" s="71"/>
      <c r="P178" s="209">
        <f>O178*H178</f>
        <v>0</v>
      </c>
      <c r="Q178" s="209">
        <v>0</v>
      </c>
      <c r="R178" s="209">
        <f>Q178*H178</f>
        <v>0</v>
      </c>
      <c r="S178" s="209">
        <v>0</v>
      </c>
      <c r="T178" s="210">
        <f>S178*H178</f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211" t="s">
        <v>190</v>
      </c>
      <c r="AT178" s="211" t="s">
        <v>185</v>
      </c>
      <c r="AU178" s="211" t="s">
        <v>86</v>
      </c>
      <c r="AY178" s="17" t="s">
        <v>184</v>
      </c>
      <c r="BE178" s="212">
        <f>IF(N178="základní",J178,0)</f>
        <v>0</v>
      </c>
      <c r="BF178" s="212">
        <f>IF(N178="snížená",J178,0)</f>
        <v>0</v>
      </c>
      <c r="BG178" s="212">
        <f>IF(N178="zákl. přenesená",J178,0)</f>
        <v>0</v>
      </c>
      <c r="BH178" s="212">
        <f>IF(N178="sníž. přenesená",J178,0)</f>
        <v>0</v>
      </c>
      <c r="BI178" s="212">
        <f>IF(N178="nulová",J178,0)</f>
        <v>0</v>
      </c>
      <c r="BJ178" s="17" t="s">
        <v>91</v>
      </c>
      <c r="BK178" s="212">
        <f>ROUND(I178*H178,2)</f>
        <v>0</v>
      </c>
      <c r="BL178" s="17" t="s">
        <v>190</v>
      </c>
      <c r="BM178" s="211" t="s">
        <v>228</v>
      </c>
    </row>
    <row r="179" spans="1:65" s="2" customFormat="1" ht="21.75" customHeight="1">
      <c r="A179" s="34"/>
      <c r="B179" s="35"/>
      <c r="C179" s="200" t="s">
        <v>211</v>
      </c>
      <c r="D179" s="200" t="s">
        <v>185</v>
      </c>
      <c r="E179" s="201" t="s">
        <v>229</v>
      </c>
      <c r="F179" s="202" t="s">
        <v>230</v>
      </c>
      <c r="G179" s="203" t="s">
        <v>188</v>
      </c>
      <c r="H179" s="204">
        <v>396.97250000000003</v>
      </c>
      <c r="I179" s="205"/>
      <c r="J179" s="206">
        <f>ROUND(I179*H179,2)</f>
        <v>0</v>
      </c>
      <c r="K179" s="202" t="s">
        <v>189</v>
      </c>
      <c r="L179" s="39"/>
      <c r="M179" s="207" t="s">
        <v>1</v>
      </c>
      <c r="N179" s="208" t="s">
        <v>45</v>
      </c>
      <c r="O179" s="71"/>
      <c r="P179" s="209">
        <f>O179*H179</f>
        <v>0</v>
      </c>
      <c r="Q179" s="209">
        <v>0</v>
      </c>
      <c r="R179" s="209">
        <f>Q179*H179</f>
        <v>0</v>
      </c>
      <c r="S179" s="209">
        <v>0</v>
      </c>
      <c r="T179" s="210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211" t="s">
        <v>190</v>
      </c>
      <c r="AT179" s="211" t="s">
        <v>185</v>
      </c>
      <c r="AU179" s="211" t="s">
        <v>86</v>
      </c>
      <c r="AY179" s="17" t="s">
        <v>184</v>
      </c>
      <c r="BE179" s="212">
        <f>IF(N179="základní",J179,0)</f>
        <v>0</v>
      </c>
      <c r="BF179" s="212">
        <f>IF(N179="snížená",J179,0)</f>
        <v>0</v>
      </c>
      <c r="BG179" s="212">
        <f>IF(N179="zákl. přenesená",J179,0)</f>
        <v>0</v>
      </c>
      <c r="BH179" s="212">
        <f>IF(N179="sníž. přenesená",J179,0)</f>
        <v>0</v>
      </c>
      <c r="BI179" s="212">
        <f>IF(N179="nulová",J179,0)</f>
        <v>0</v>
      </c>
      <c r="BJ179" s="17" t="s">
        <v>91</v>
      </c>
      <c r="BK179" s="212">
        <f>ROUND(I179*H179,2)</f>
        <v>0</v>
      </c>
      <c r="BL179" s="17" t="s">
        <v>190</v>
      </c>
      <c r="BM179" s="211" t="s">
        <v>231</v>
      </c>
    </row>
    <row r="180" spans="1:65" s="12" customFormat="1" ht="11.25">
      <c r="B180" s="213"/>
      <c r="C180" s="214"/>
      <c r="D180" s="215" t="s">
        <v>191</v>
      </c>
      <c r="E180" s="216" t="s">
        <v>1</v>
      </c>
      <c r="F180" s="217" t="s">
        <v>232</v>
      </c>
      <c r="G180" s="214"/>
      <c r="H180" s="218">
        <v>464.21249999999998</v>
      </c>
      <c r="I180" s="219"/>
      <c r="J180" s="214"/>
      <c r="K180" s="214"/>
      <c r="L180" s="220"/>
      <c r="M180" s="221"/>
      <c r="N180" s="222"/>
      <c r="O180" s="222"/>
      <c r="P180" s="222"/>
      <c r="Q180" s="222"/>
      <c r="R180" s="222"/>
      <c r="S180" s="222"/>
      <c r="T180" s="223"/>
      <c r="AT180" s="224" t="s">
        <v>191</v>
      </c>
      <c r="AU180" s="224" t="s">
        <v>86</v>
      </c>
      <c r="AV180" s="12" t="s">
        <v>91</v>
      </c>
      <c r="AW180" s="12" t="s">
        <v>34</v>
      </c>
      <c r="AX180" s="12" t="s">
        <v>79</v>
      </c>
      <c r="AY180" s="224" t="s">
        <v>184</v>
      </c>
    </row>
    <row r="181" spans="1:65" s="14" customFormat="1" ht="11.25">
      <c r="B181" s="236"/>
      <c r="C181" s="237"/>
      <c r="D181" s="215" t="s">
        <v>191</v>
      </c>
      <c r="E181" s="238" t="s">
        <v>1</v>
      </c>
      <c r="F181" s="239" t="s">
        <v>233</v>
      </c>
      <c r="G181" s="237"/>
      <c r="H181" s="238" t="s">
        <v>1</v>
      </c>
      <c r="I181" s="240"/>
      <c r="J181" s="237"/>
      <c r="K181" s="237"/>
      <c r="L181" s="241"/>
      <c r="M181" s="242"/>
      <c r="N181" s="243"/>
      <c r="O181" s="243"/>
      <c r="P181" s="243"/>
      <c r="Q181" s="243"/>
      <c r="R181" s="243"/>
      <c r="S181" s="243"/>
      <c r="T181" s="244"/>
      <c r="AT181" s="245" t="s">
        <v>191</v>
      </c>
      <c r="AU181" s="245" t="s">
        <v>86</v>
      </c>
      <c r="AV181" s="14" t="s">
        <v>86</v>
      </c>
      <c r="AW181" s="14" t="s">
        <v>34</v>
      </c>
      <c r="AX181" s="14" t="s">
        <v>79</v>
      </c>
      <c r="AY181" s="245" t="s">
        <v>184</v>
      </c>
    </row>
    <row r="182" spans="1:65" s="12" customFormat="1" ht="11.25">
      <c r="B182" s="213"/>
      <c r="C182" s="214"/>
      <c r="D182" s="215" t="s">
        <v>191</v>
      </c>
      <c r="E182" s="216" t="s">
        <v>1</v>
      </c>
      <c r="F182" s="217" t="s">
        <v>234</v>
      </c>
      <c r="G182" s="214"/>
      <c r="H182" s="218">
        <v>-67.239999999999995</v>
      </c>
      <c r="I182" s="219"/>
      <c r="J182" s="214"/>
      <c r="K182" s="214"/>
      <c r="L182" s="220"/>
      <c r="M182" s="221"/>
      <c r="N182" s="222"/>
      <c r="O182" s="222"/>
      <c r="P182" s="222"/>
      <c r="Q182" s="222"/>
      <c r="R182" s="222"/>
      <c r="S182" s="222"/>
      <c r="T182" s="223"/>
      <c r="AT182" s="224" t="s">
        <v>191</v>
      </c>
      <c r="AU182" s="224" t="s">
        <v>86</v>
      </c>
      <c r="AV182" s="12" t="s">
        <v>91</v>
      </c>
      <c r="AW182" s="12" t="s">
        <v>34</v>
      </c>
      <c r="AX182" s="12" t="s">
        <v>79</v>
      </c>
      <c r="AY182" s="224" t="s">
        <v>184</v>
      </c>
    </row>
    <row r="183" spans="1:65" s="13" customFormat="1" ht="11.25">
      <c r="B183" s="225"/>
      <c r="C183" s="226"/>
      <c r="D183" s="215" t="s">
        <v>191</v>
      </c>
      <c r="E183" s="227" t="s">
        <v>1</v>
      </c>
      <c r="F183" s="228" t="s">
        <v>193</v>
      </c>
      <c r="G183" s="226"/>
      <c r="H183" s="229">
        <v>396.97250000000003</v>
      </c>
      <c r="I183" s="230"/>
      <c r="J183" s="226"/>
      <c r="K183" s="226"/>
      <c r="L183" s="231"/>
      <c r="M183" s="232"/>
      <c r="N183" s="233"/>
      <c r="O183" s="233"/>
      <c r="P183" s="233"/>
      <c r="Q183" s="233"/>
      <c r="R183" s="233"/>
      <c r="S183" s="233"/>
      <c r="T183" s="234"/>
      <c r="AT183" s="235" t="s">
        <v>191</v>
      </c>
      <c r="AU183" s="235" t="s">
        <v>86</v>
      </c>
      <c r="AV183" s="13" t="s">
        <v>190</v>
      </c>
      <c r="AW183" s="13" t="s">
        <v>34</v>
      </c>
      <c r="AX183" s="13" t="s">
        <v>86</v>
      </c>
      <c r="AY183" s="235" t="s">
        <v>184</v>
      </c>
    </row>
    <row r="184" spans="1:65" s="11" customFormat="1" ht="25.9" customHeight="1">
      <c r="B184" s="186"/>
      <c r="C184" s="187"/>
      <c r="D184" s="188" t="s">
        <v>78</v>
      </c>
      <c r="E184" s="189" t="s">
        <v>91</v>
      </c>
      <c r="F184" s="189" t="s">
        <v>235</v>
      </c>
      <c r="G184" s="187"/>
      <c r="H184" s="187"/>
      <c r="I184" s="190"/>
      <c r="J184" s="191">
        <f>BK184</f>
        <v>0</v>
      </c>
      <c r="K184" s="187"/>
      <c r="L184" s="192"/>
      <c r="M184" s="193"/>
      <c r="N184" s="194"/>
      <c r="O184" s="194"/>
      <c r="P184" s="195">
        <f>SUM(P185:P230)</f>
        <v>0</v>
      </c>
      <c r="Q184" s="194"/>
      <c r="R184" s="195">
        <f>SUM(R185:R230)</f>
        <v>0</v>
      </c>
      <c r="S184" s="194"/>
      <c r="T184" s="196">
        <f>SUM(T185:T230)</f>
        <v>0</v>
      </c>
      <c r="AR184" s="197" t="s">
        <v>86</v>
      </c>
      <c r="AT184" s="198" t="s">
        <v>78</v>
      </c>
      <c r="AU184" s="198" t="s">
        <v>79</v>
      </c>
      <c r="AY184" s="197" t="s">
        <v>184</v>
      </c>
      <c r="BK184" s="199">
        <f>SUM(BK185:BK230)</f>
        <v>0</v>
      </c>
    </row>
    <row r="185" spans="1:65" s="2" customFormat="1" ht="16.5" customHeight="1">
      <c r="A185" s="34"/>
      <c r="B185" s="35"/>
      <c r="C185" s="200" t="s">
        <v>236</v>
      </c>
      <c r="D185" s="200" t="s">
        <v>185</v>
      </c>
      <c r="E185" s="201" t="s">
        <v>237</v>
      </c>
      <c r="F185" s="202" t="s">
        <v>238</v>
      </c>
      <c r="G185" s="203" t="s">
        <v>188</v>
      </c>
      <c r="H185" s="204">
        <v>168.8064</v>
      </c>
      <c r="I185" s="205"/>
      <c r="J185" s="206">
        <f>ROUND(I185*H185,2)</f>
        <v>0</v>
      </c>
      <c r="K185" s="202" t="s">
        <v>189</v>
      </c>
      <c r="L185" s="39"/>
      <c r="M185" s="207" t="s">
        <v>1</v>
      </c>
      <c r="N185" s="208" t="s">
        <v>45</v>
      </c>
      <c r="O185" s="71"/>
      <c r="P185" s="209">
        <f>O185*H185</f>
        <v>0</v>
      </c>
      <c r="Q185" s="209">
        <v>0</v>
      </c>
      <c r="R185" s="209">
        <f>Q185*H185</f>
        <v>0</v>
      </c>
      <c r="S185" s="209">
        <v>0</v>
      </c>
      <c r="T185" s="210">
        <f>S185*H185</f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211" t="s">
        <v>190</v>
      </c>
      <c r="AT185" s="211" t="s">
        <v>185</v>
      </c>
      <c r="AU185" s="211" t="s">
        <v>86</v>
      </c>
      <c r="AY185" s="17" t="s">
        <v>184</v>
      </c>
      <c r="BE185" s="212">
        <f>IF(N185="základní",J185,0)</f>
        <v>0</v>
      </c>
      <c r="BF185" s="212">
        <f>IF(N185="snížená",J185,0)</f>
        <v>0</v>
      </c>
      <c r="BG185" s="212">
        <f>IF(N185="zákl. přenesená",J185,0)</f>
        <v>0</v>
      </c>
      <c r="BH185" s="212">
        <f>IF(N185="sníž. přenesená",J185,0)</f>
        <v>0</v>
      </c>
      <c r="BI185" s="212">
        <f>IF(N185="nulová",J185,0)</f>
        <v>0</v>
      </c>
      <c r="BJ185" s="17" t="s">
        <v>91</v>
      </c>
      <c r="BK185" s="212">
        <f>ROUND(I185*H185,2)</f>
        <v>0</v>
      </c>
      <c r="BL185" s="17" t="s">
        <v>190</v>
      </c>
      <c r="BM185" s="211" t="s">
        <v>239</v>
      </c>
    </row>
    <row r="186" spans="1:65" s="12" customFormat="1" ht="11.25">
      <c r="B186" s="213"/>
      <c r="C186" s="214"/>
      <c r="D186" s="215" t="s">
        <v>191</v>
      </c>
      <c r="E186" s="216" t="s">
        <v>1</v>
      </c>
      <c r="F186" s="217" t="s">
        <v>240</v>
      </c>
      <c r="G186" s="214"/>
      <c r="H186" s="218">
        <v>126.6048</v>
      </c>
      <c r="I186" s="219"/>
      <c r="J186" s="214"/>
      <c r="K186" s="214"/>
      <c r="L186" s="220"/>
      <c r="M186" s="221"/>
      <c r="N186" s="222"/>
      <c r="O186" s="222"/>
      <c r="P186" s="222"/>
      <c r="Q186" s="222"/>
      <c r="R186" s="222"/>
      <c r="S186" s="222"/>
      <c r="T186" s="223"/>
      <c r="AT186" s="224" t="s">
        <v>191</v>
      </c>
      <c r="AU186" s="224" t="s">
        <v>86</v>
      </c>
      <c r="AV186" s="12" t="s">
        <v>91</v>
      </c>
      <c r="AW186" s="12" t="s">
        <v>34</v>
      </c>
      <c r="AX186" s="12" t="s">
        <v>79</v>
      </c>
      <c r="AY186" s="224" t="s">
        <v>184</v>
      </c>
    </row>
    <row r="187" spans="1:65" s="12" customFormat="1" ht="11.25">
      <c r="B187" s="213"/>
      <c r="C187" s="214"/>
      <c r="D187" s="215" t="s">
        <v>191</v>
      </c>
      <c r="E187" s="216" t="s">
        <v>1</v>
      </c>
      <c r="F187" s="217" t="s">
        <v>241</v>
      </c>
      <c r="G187" s="214"/>
      <c r="H187" s="218">
        <v>22.105599999999999</v>
      </c>
      <c r="I187" s="219"/>
      <c r="J187" s="214"/>
      <c r="K187" s="214"/>
      <c r="L187" s="220"/>
      <c r="M187" s="221"/>
      <c r="N187" s="222"/>
      <c r="O187" s="222"/>
      <c r="P187" s="222"/>
      <c r="Q187" s="222"/>
      <c r="R187" s="222"/>
      <c r="S187" s="222"/>
      <c r="T187" s="223"/>
      <c r="AT187" s="224" t="s">
        <v>191</v>
      </c>
      <c r="AU187" s="224" t="s">
        <v>86</v>
      </c>
      <c r="AV187" s="12" t="s">
        <v>91</v>
      </c>
      <c r="AW187" s="12" t="s">
        <v>34</v>
      </c>
      <c r="AX187" s="12" t="s">
        <v>79</v>
      </c>
      <c r="AY187" s="224" t="s">
        <v>184</v>
      </c>
    </row>
    <row r="188" spans="1:65" s="12" customFormat="1" ht="11.25">
      <c r="B188" s="213"/>
      <c r="C188" s="214"/>
      <c r="D188" s="215" t="s">
        <v>191</v>
      </c>
      <c r="E188" s="216" t="s">
        <v>1</v>
      </c>
      <c r="F188" s="217" t="s">
        <v>242</v>
      </c>
      <c r="G188" s="214"/>
      <c r="H188" s="218">
        <v>12.057600000000001</v>
      </c>
      <c r="I188" s="219"/>
      <c r="J188" s="214"/>
      <c r="K188" s="214"/>
      <c r="L188" s="220"/>
      <c r="M188" s="221"/>
      <c r="N188" s="222"/>
      <c r="O188" s="222"/>
      <c r="P188" s="222"/>
      <c r="Q188" s="222"/>
      <c r="R188" s="222"/>
      <c r="S188" s="222"/>
      <c r="T188" s="223"/>
      <c r="AT188" s="224" t="s">
        <v>191</v>
      </c>
      <c r="AU188" s="224" t="s">
        <v>86</v>
      </c>
      <c r="AV188" s="12" t="s">
        <v>91</v>
      </c>
      <c r="AW188" s="12" t="s">
        <v>34</v>
      </c>
      <c r="AX188" s="12" t="s">
        <v>79</v>
      </c>
      <c r="AY188" s="224" t="s">
        <v>184</v>
      </c>
    </row>
    <row r="189" spans="1:65" s="12" customFormat="1" ht="11.25">
      <c r="B189" s="213"/>
      <c r="C189" s="214"/>
      <c r="D189" s="215" t="s">
        <v>191</v>
      </c>
      <c r="E189" s="216" t="s">
        <v>1</v>
      </c>
      <c r="F189" s="217" t="s">
        <v>243</v>
      </c>
      <c r="G189" s="214"/>
      <c r="H189" s="218">
        <v>8.0383999999999993</v>
      </c>
      <c r="I189" s="219"/>
      <c r="J189" s="214"/>
      <c r="K189" s="214"/>
      <c r="L189" s="220"/>
      <c r="M189" s="221"/>
      <c r="N189" s="222"/>
      <c r="O189" s="222"/>
      <c r="P189" s="222"/>
      <c r="Q189" s="222"/>
      <c r="R189" s="222"/>
      <c r="S189" s="222"/>
      <c r="T189" s="223"/>
      <c r="AT189" s="224" t="s">
        <v>191</v>
      </c>
      <c r="AU189" s="224" t="s">
        <v>86</v>
      </c>
      <c r="AV189" s="12" t="s">
        <v>91</v>
      </c>
      <c r="AW189" s="12" t="s">
        <v>34</v>
      </c>
      <c r="AX189" s="12" t="s">
        <v>79</v>
      </c>
      <c r="AY189" s="224" t="s">
        <v>184</v>
      </c>
    </row>
    <row r="190" spans="1:65" s="13" customFormat="1" ht="11.25">
      <c r="B190" s="225"/>
      <c r="C190" s="226"/>
      <c r="D190" s="215" t="s">
        <v>191</v>
      </c>
      <c r="E190" s="227" t="s">
        <v>1</v>
      </c>
      <c r="F190" s="228" t="s">
        <v>193</v>
      </c>
      <c r="G190" s="226"/>
      <c r="H190" s="229">
        <v>168.8064</v>
      </c>
      <c r="I190" s="230"/>
      <c r="J190" s="226"/>
      <c r="K190" s="226"/>
      <c r="L190" s="231"/>
      <c r="M190" s="232"/>
      <c r="N190" s="233"/>
      <c r="O190" s="233"/>
      <c r="P190" s="233"/>
      <c r="Q190" s="233"/>
      <c r="R190" s="233"/>
      <c r="S190" s="233"/>
      <c r="T190" s="234"/>
      <c r="AT190" s="235" t="s">
        <v>191</v>
      </c>
      <c r="AU190" s="235" t="s">
        <v>86</v>
      </c>
      <c r="AV190" s="13" t="s">
        <v>190</v>
      </c>
      <c r="AW190" s="13" t="s">
        <v>34</v>
      </c>
      <c r="AX190" s="13" t="s">
        <v>86</v>
      </c>
      <c r="AY190" s="235" t="s">
        <v>184</v>
      </c>
    </row>
    <row r="191" spans="1:65" s="2" customFormat="1" ht="16.5" customHeight="1">
      <c r="A191" s="34"/>
      <c r="B191" s="35"/>
      <c r="C191" s="200" t="s">
        <v>215</v>
      </c>
      <c r="D191" s="200" t="s">
        <v>185</v>
      </c>
      <c r="E191" s="201" t="s">
        <v>244</v>
      </c>
      <c r="F191" s="202" t="s">
        <v>245</v>
      </c>
      <c r="G191" s="203" t="s">
        <v>246</v>
      </c>
      <c r="H191" s="204">
        <v>2.8119000000000001</v>
      </c>
      <c r="I191" s="205"/>
      <c r="J191" s="206">
        <f>ROUND(I191*H191,2)</f>
        <v>0</v>
      </c>
      <c r="K191" s="202" t="s">
        <v>189</v>
      </c>
      <c r="L191" s="39"/>
      <c r="M191" s="207" t="s">
        <v>1</v>
      </c>
      <c r="N191" s="208" t="s">
        <v>45</v>
      </c>
      <c r="O191" s="71"/>
      <c r="P191" s="209">
        <f>O191*H191</f>
        <v>0</v>
      </c>
      <c r="Q191" s="209">
        <v>0</v>
      </c>
      <c r="R191" s="209">
        <f>Q191*H191</f>
        <v>0</v>
      </c>
      <c r="S191" s="209">
        <v>0</v>
      </c>
      <c r="T191" s="210">
        <f>S191*H191</f>
        <v>0</v>
      </c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R191" s="211" t="s">
        <v>190</v>
      </c>
      <c r="AT191" s="211" t="s">
        <v>185</v>
      </c>
      <c r="AU191" s="211" t="s">
        <v>86</v>
      </c>
      <c r="AY191" s="17" t="s">
        <v>184</v>
      </c>
      <c r="BE191" s="212">
        <f>IF(N191="základní",J191,0)</f>
        <v>0</v>
      </c>
      <c r="BF191" s="212">
        <f>IF(N191="snížená",J191,0)</f>
        <v>0</v>
      </c>
      <c r="BG191" s="212">
        <f>IF(N191="zákl. přenesená",J191,0)</f>
        <v>0</v>
      </c>
      <c r="BH191" s="212">
        <f>IF(N191="sníž. přenesená",J191,0)</f>
        <v>0</v>
      </c>
      <c r="BI191" s="212">
        <f>IF(N191="nulová",J191,0)</f>
        <v>0</v>
      </c>
      <c r="BJ191" s="17" t="s">
        <v>91</v>
      </c>
      <c r="BK191" s="212">
        <f>ROUND(I191*H191,2)</f>
        <v>0</v>
      </c>
      <c r="BL191" s="17" t="s">
        <v>190</v>
      </c>
      <c r="BM191" s="211" t="s">
        <v>247</v>
      </c>
    </row>
    <row r="192" spans="1:65" s="12" customFormat="1" ht="11.25">
      <c r="B192" s="213"/>
      <c r="C192" s="214"/>
      <c r="D192" s="215" t="s">
        <v>191</v>
      </c>
      <c r="E192" s="216" t="s">
        <v>1</v>
      </c>
      <c r="F192" s="217" t="s">
        <v>248</v>
      </c>
      <c r="G192" s="214"/>
      <c r="H192" s="218">
        <v>2.8119000000000001</v>
      </c>
      <c r="I192" s="219"/>
      <c r="J192" s="214"/>
      <c r="K192" s="214"/>
      <c r="L192" s="220"/>
      <c r="M192" s="221"/>
      <c r="N192" s="222"/>
      <c r="O192" s="222"/>
      <c r="P192" s="222"/>
      <c r="Q192" s="222"/>
      <c r="R192" s="222"/>
      <c r="S192" s="222"/>
      <c r="T192" s="223"/>
      <c r="AT192" s="224" t="s">
        <v>191</v>
      </c>
      <c r="AU192" s="224" t="s">
        <v>86</v>
      </c>
      <c r="AV192" s="12" t="s">
        <v>91</v>
      </c>
      <c r="AW192" s="12" t="s">
        <v>34</v>
      </c>
      <c r="AX192" s="12" t="s">
        <v>79</v>
      </c>
      <c r="AY192" s="224" t="s">
        <v>184</v>
      </c>
    </row>
    <row r="193" spans="1:65" s="13" customFormat="1" ht="11.25">
      <c r="B193" s="225"/>
      <c r="C193" s="226"/>
      <c r="D193" s="215" t="s">
        <v>191</v>
      </c>
      <c r="E193" s="227" t="s">
        <v>1</v>
      </c>
      <c r="F193" s="228" t="s">
        <v>193</v>
      </c>
      <c r="G193" s="226"/>
      <c r="H193" s="229">
        <v>2.8119000000000001</v>
      </c>
      <c r="I193" s="230"/>
      <c r="J193" s="226"/>
      <c r="K193" s="226"/>
      <c r="L193" s="231"/>
      <c r="M193" s="232"/>
      <c r="N193" s="233"/>
      <c r="O193" s="233"/>
      <c r="P193" s="233"/>
      <c r="Q193" s="233"/>
      <c r="R193" s="233"/>
      <c r="S193" s="233"/>
      <c r="T193" s="234"/>
      <c r="AT193" s="235" t="s">
        <v>191</v>
      </c>
      <c r="AU193" s="235" t="s">
        <v>86</v>
      </c>
      <c r="AV193" s="13" t="s">
        <v>190</v>
      </c>
      <c r="AW193" s="13" t="s">
        <v>34</v>
      </c>
      <c r="AX193" s="13" t="s">
        <v>86</v>
      </c>
      <c r="AY193" s="235" t="s">
        <v>184</v>
      </c>
    </row>
    <row r="194" spans="1:65" s="2" customFormat="1" ht="16.5" customHeight="1">
      <c r="A194" s="34"/>
      <c r="B194" s="35"/>
      <c r="C194" s="200" t="s">
        <v>249</v>
      </c>
      <c r="D194" s="200" t="s">
        <v>185</v>
      </c>
      <c r="E194" s="201" t="s">
        <v>250</v>
      </c>
      <c r="F194" s="202" t="s">
        <v>251</v>
      </c>
      <c r="G194" s="203" t="s">
        <v>252</v>
      </c>
      <c r="H194" s="204">
        <v>112</v>
      </c>
      <c r="I194" s="205"/>
      <c r="J194" s="206">
        <f>ROUND(I194*H194,2)</f>
        <v>0</v>
      </c>
      <c r="K194" s="202" t="s">
        <v>189</v>
      </c>
      <c r="L194" s="39"/>
      <c r="M194" s="207" t="s">
        <v>1</v>
      </c>
      <c r="N194" s="208" t="s">
        <v>45</v>
      </c>
      <c r="O194" s="71"/>
      <c r="P194" s="209">
        <f>O194*H194</f>
        <v>0</v>
      </c>
      <c r="Q194" s="209">
        <v>0</v>
      </c>
      <c r="R194" s="209">
        <f>Q194*H194</f>
        <v>0</v>
      </c>
      <c r="S194" s="209">
        <v>0</v>
      </c>
      <c r="T194" s="210">
        <f>S194*H194</f>
        <v>0</v>
      </c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R194" s="211" t="s">
        <v>190</v>
      </c>
      <c r="AT194" s="211" t="s">
        <v>185</v>
      </c>
      <c r="AU194" s="211" t="s">
        <v>86</v>
      </c>
      <c r="AY194" s="17" t="s">
        <v>184</v>
      </c>
      <c r="BE194" s="212">
        <f>IF(N194="základní",J194,0)</f>
        <v>0</v>
      </c>
      <c r="BF194" s="212">
        <f>IF(N194="snížená",J194,0)</f>
        <v>0</v>
      </c>
      <c r="BG194" s="212">
        <f>IF(N194="zákl. přenesená",J194,0)</f>
        <v>0</v>
      </c>
      <c r="BH194" s="212">
        <f>IF(N194="sníž. přenesená",J194,0)</f>
        <v>0</v>
      </c>
      <c r="BI194" s="212">
        <f>IF(N194="nulová",J194,0)</f>
        <v>0</v>
      </c>
      <c r="BJ194" s="17" t="s">
        <v>91</v>
      </c>
      <c r="BK194" s="212">
        <f>ROUND(I194*H194,2)</f>
        <v>0</v>
      </c>
      <c r="BL194" s="17" t="s">
        <v>190</v>
      </c>
      <c r="BM194" s="211" t="s">
        <v>253</v>
      </c>
    </row>
    <row r="195" spans="1:65" s="12" customFormat="1" ht="11.25">
      <c r="B195" s="213"/>
      <c r="C195" s="214"/>
      <c r="D195" s="215" t="s">
        <v>191</v>
      </c>
      <c r="E195" s="216" t="s">
        <v>1</v>
      </c>
      <c r="F195" s="217" t="s">
        <v>254</v>
      </c>
      <c r="G195" s="214"/>
      <c r="H195" s="218">
        <v>112</v>
      </c>
      <c r="I195" s="219"/>
      <c r="J195" s="214"/>
      <c r="K195" s="214"/>
      <c r="L195" s="220"/>
      <c r="M195" s="221"/>
      <c r="N195" s="222"/>
      <c r="O195" s="222"/>
      <c r="P195" s="222"/>
      <c r="Q195" s="222"/>
      <c r="R195" s="222"/>
      <c r="S195" s="222"/>
      <c r="T195" s="223"/>
      <c r="AT195" s="224" t="s">
        <v>191</v>
      </c>
      <c r="AU195" s="224" t="s">
        <v>86</v>
      </c>
      <c r="AV195" s="12" t="s">
        <v>91</v>
      </c>
      <c r="AW195" s="12" t="s">
        <v>34</v>
      </c>
      <c r="AX195" s="12" t="s">
        <v>79</v>
      </c>
      <c r="AY195" s="224" t="s">
        <v>184</v>
      </c>
    </row>
    <row r="196" spans="1:65" s="13" customFormat="1" ht="11.25">
      <c r="B196" s="225"/>
      <c r="C196" s="226"/>
      <c r="D196" s="215" t="s">
        <v>191</v>
      </c>
      <c r="E196" s="227" t="s">
        <v>1</v>
      </c>
      <c r="F196" s="228" t="s">
        <v>193</v>
      </c>
      <c r="G196" s="226"/>
      <c r="H196" s="229">
        <v>112</v>
      </c>
      <c r="I196" s="230"/>
      <c r="J196" s="226"/>
      <c r="K196" s="226"/>
      <c r="L196" s="231"/>
      <c r="M196" s="232"/>
      <c r="N196" s="233"/>
      <c r="O196" s="233"/>
      <c r="P196" s="233"/>
      <c r="Q196" s="233"/>
      <c r="R196" s="233"/>
      <c r="S196" s="233"/>
      <c r="T196" s="234"/>
      <c r="AT196" s="235" t="s">
        <v>191</v>
      </c>
      <c r="AU196" s="235" t="s">
        <v>86</v>
      </c>
      <c r="AV196" s="13" t="s">
        <v>190</v>
      </c>
      <c r="AW196" s="13" t="s">
        <v>34</v>
      </c>
      <c r="AX196" s="13" t="s">
        <v>86</v>
      </c>
      <c r="AY196" s="235" t="s">
        <v>184</v>
      </c>
    </row>
    <row r="197" spans="1:65" s="2" customFormat="1" ht="16.5" customHeight="1">
      <c r="A197" s="34"/>
      <c r="B197" s="35"/>
      <c r="C197" s="200" t="s">
        <v>219</v>
      </c>
      <c r="D197" s="200" t="s">
        <v>185</v>
      </c>
      <c r="E197" s="201" t="s">
        <v>255</v>
      </c>
      <c r="F197" s="202" t="s">
        <v>256</v>
      </c>
      <c r="G197" s="203" t="s">
        <v>252</v>
      </c>
      <c r="H197" s="204">
        <v>44</v>
      </c>
      <c r="I197" s="205"/>
      <c r="J197" s="206">
        <f>ROUND(I197*H197,2)</f>
        <v>0</v>
      </c>
      <c r="K197" s="202" t="s">
        <v>189</v>
      </c>
      <c r="L197" s="39"/>
      <c r="M197" s="207" t="s">
        <v>1</v>
      </c>
      <c r="N197" s="208" t="s">
        <v>45</v>
      </c>
      <c r="O197" s="71"/>
      <c r="P197" s="209">
        <f>O197*H197</f>
        <v>0</v>
      </c>
      <c r="Q197" s="209">
        <v>0</v>
      </c>
      <c r="R197" s="209">
        <f>Q197*H197</f>
        <v>0</v>
      </c>
      <c r="S197" s="209">
        <v>0</v>
      </c>
      <c r="T197" s="210">
        <f>S197*H197</f>
        <v>0</v>
      </c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R197" s="211" t="s">
        <v>190</v>
      </c>
      <c r="AT197" s="211" t="s">
        <v>185</v>
      </c>
      <c r="AU197" s="211" t="s">
        <v>86</v>
      </c>
      <c r="AY197" s="17" t="s">
        <v>184</v>
      </c>
      <c r="BE197" s="212">
        <f>IF(N197="základní",J197,0)</f>
        <v>0</v>
      </c>
      <c r="BF197" s="212">
        <f>IF(N197="snížená",J197,0)</f>
        <v>0</v>
      </c>
      <c r="BG197" s="212">
        <f>IF(N197="zákl. přenesená",J197,0)</f>
        <v>0</v>
      </c>
      <c r="BH197" s="212">
        <f>IF(N197="sníž. přenesená",J197,0)</f>
        <v>0</v>
      </c>
      <c r="BI197" s="212">
        <f>IF(N197="nulová",J197,0)</f>
        <v>0</v>
      </c>
      <c r="BJ197" s="17" t="s">
        <v>91</v>
      </c>
      <c r="BK197" s="212">
        <f>ROUND(I197*H197,2)</f>
        <v>0</v>
      </c>
      <c r="BL197" s="17" t="s">
        <v>190</v>
      </c>
      <c r="BM197" s="211" t="s">
        <v>257</v>
      </c>
    </row>
    <row r="198" spans="1:65" s="2" customFormat="1" ht="16.5" customHeight="1">
      <c r="A198" s="34"/>
      <c r="B198" s="35"/>
      <c r="C198" s="200" t="s">
        <v>8</v>
      </c>
      <c r="D198" s="200" t="s">
        <v>185</v>
      </c>
      <c r="E198" s="201" t="s">
        <v>258</v>
      </c>
      <c r="F198" s="202" t="s">
        <v>259</v>
      </c>
      <c r="G198" s="203" t="s">
        <v>252</v>
      </c>
      <c r="H198" s="204">
        <v>40</v>
      </c>
      <c r="I198" s="205"/>
      <c r="J198" s="206">
        <f>ROUND(I198*H198,2)</f>
        <v>0</v>
      </c>
      <c r="K198" s="202" t="s">
        <v>189</v>
      </c>
      <c r="L198" s="39"/>
      <c r="M198" s="207" t="s">
        <v>1</v>
      </c>
      <c r="N198" s="208" t="s">
        <v>45</v>
      </c>
      <c r="O198" s="71"/>
      <c r="P198" s="209">
        <f>O198*H198</f>
        <v>0</v>
      </c>
      <c r="Q198" s="209">
        <v>0</v>
      </c>
      <c r="R198" s="209">
        <f>Q198*H198</f>
        <v>0</v>
      </c>
      <c r="S198" s="209">
        <v>0</v>
      </c>
      <c r="T198" s="210">
        <f>S198*H198</f>
        <v>0</v>
      </c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R198" s="211" t="s">
        <v>190</v>
      </c>
      <c r="AT198" s="211" t="s">
        <v>185</v>
      </c>
      <c r="AU198" s="211" t="s">
        <v>86</v>
      </c>
      <c r="AY198" s="17" t="s">
        <v>184</v>
      </c>
      <c r="BE198" s="212">
        <f>IF(N198="základní",J198,0)</f>
        <v>0</v>
      </c>
      <c r="BF198" s="212">
        <f>IF(N198="snížená",J198,0)</f>
        <v>0</v>
      </c>
      <c r="BG198" s="212">
        <f>IF(N198="zákl. přenesená",J198,0)</f>
        <v>0</v>
      </c>
      <c r="BH198" s="212">
        <f>IF(N198="sníž. přenesená",J198,0)</f>
        <v>0</v>
      </c>
      <c r="BI198" s="212">
        <f>IF(N198="nulová",J198,0)</f>
        <v>0</v>
      </c>
      <c r="BJ198" s="17" t="s">
        <v>91</v>
      </c>
      <c r="BK198" s="212">
        <f>ROUND(I198*H198,2)</f>
        <v>0</v>
      </c>
      <c r="BL198" s="17" t="s">
        <v>190</v>
      </c>
      <c r="BM198" s="211" t="s">
        <v>260</v>
      </c>
    </row>
    <row r="199" spans="1:65" s="12" customFormat="1" ht="11.25">
      <c r="B199" s="213"/>
      <c r="C199" s="214"/>
      <c r="D199" s="215" t="s">
        <v>191</v>
      </c>
      <c r="E199" s="216" t="s">
        <v>1</v>
      </c>
      <c r="F199" s="217" t="s">
        <v>261</v>
      </c>
      <c r="G199" s="214"/>
      <c r="H199" s="218">
        <v>40</v>
      </c>
      <c r="I199" s="219"/>
      <c r="J199" s="214"/>
      <c r="K199" s="214"/>
      <c r="L199" s="220"/>
      <c r="M199" s="221"/>
      <c r="N199" s="222"/>
      <c r="O199" s="222"/>
      <c r="P199" s="222"/>
      <c r="Q199" s="222"/>
      <c r="R199" s="222"/>
      <c r="S199" s="222"/>
      <c r="T199" s="223"/>
      <c r="AT199" s="224" t="s">
        <v>191</v>
      </c>
      <c r="AU199" s="224" t="s">
        <v>86</v>
      </c>
      <c r="AV199" s="12" t="s">
        <v>91</v>
      </c>
      <c r="AW199" s="12" t="s">
        <v>34</v>
      </c>
      <c r="AX199" s="12" t="s">
        <v>79</v>
      </c>
      <c r="AY199" s="224" t="s">
        <v>184</v>
      </c>
    </row>
    <row r="200" spans="1:65" s="13" customFormat="1" ht="11.25">
      <c r="B200" s="225"/>
      <c r="C200" s="226"/>
      <c r="D200" s="215" t="s">
        <v>191</v>
      </c>
      <c r="E200" s="227" t="s">
        <v>1</v>
      </c>
      <c r="F200" s="228" t="s">
        <v>193</v>
      </c>
      <c r="G200" s="226"/>
      <c r="H200" s="229">
        <v>40</v>
      </c>
      <c r="I200" s="230"/>
      <c r="J200" s="226"/>
      <c r="K200" s="226"/>
      <c r="L200" s="231"/>
      <c r="M200" s="232"/>
      <c r="N200" s="233"/>
      <c r="O200" s="233"/>
      <c r="P200" s="233"/>
      <c r="Q200" s="233"/>
      <c r="R200" s="233"/>
      <c r="S200" s="233"/>
      <c r="T200" s="234"/>
      <c r="AT200" s="235" t="s">
        <v>191</v>
      </c>
      <c r="AU200" s="235" t="s">
        <v>86</v>
      </c>
      <c r="AV200" s="13" t="s">
        <v>190</v>
      </c>
      <c r="AW200" s="13" t="s">
        <v>34</v>
      </c>
      <c r="AX200" s="13" t="s">
        <v>86</v>
      </c>
      <c r="AY200" s="235" t="s">
        <v>184</v>
      </c>
    </row>
    <row r="201" spans="1:65" s="2" customFormat="1" ht="16.5" customHeight="1">
      <c r="A201" s="34"/>
      <c r="B201" s="35"/>
      <c r="C201" s="200" t="s">
        <v>223</v>
      </c>
      <c r="D201" s="200" t="s">
        <v>185</v>
      </c>
      <c r="E201" s="201" t="s">
        <v>262</v>
      </c>
      <c r="F201" s="202" t="s">
        <v>263</v>
      </c>
      <c r="G201" s="203" t="s">
        <v>252</v>
      </c>
      <c r="H201" s="204">
        <v>112</v>
      </c>
      <c r="I201" s="205"/>
      <c r="J201" s="206">
        <f>ROUND(I201*H201,2)</f>
        <v>0</v>
      </c>
      <c r="K201" s="202" t="s">
        <v>189</v>
      </c>
      <c r="L201" s="39"/>
      <c r="M201" s="207" t="s">
        <v>1</v>
      </c>
      <c r="N201" s="208" t="s">
        <v>45</v>
      </c>
      <c r="O201" s="71"/>
      <c r="P201" s="209">
        <f>O201*H201</f>
        <v>0</v>
      </c>
      <c r="Q201" s="209">
        <v>0</v>
      </c>
      <c r="R201" s="209">
        <f>Q201*H201</f>
        <v>0</v>
      </c>
      <c r="S201" s="209">
        <v>0</v>
      </c>
      <c r="T201" s="210">
        <f>S201*H201</f>
        <v>0</v>
      </c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R201" s="211" t="s">
        <v>190</v>
      </c>
      <c r="AT201" s="211" t="s">
        <v>185</v>
      </c>
      <c r="AU201" s="211" t="s">
        <v>86</v>
      </c>
      <c r="AY201" s="17" t="s">
        <v>184</v>
      </c>
      <c r="BE201" s="212">
        <f>IF(N201="základní",J201,0)</f>
        <v>0</v>
      </c>
      <c r="BF201" s="212">
        <f>IF(N201="snížená",J201,0)</f>
        <v>0</v>
      </c>
      <c r="BG201" s="212">
        <f>IF(N201="zákl. přenesená",J201,0)</f>
        <v>0</v>
      </c>
      <c r="BH201" s="212">
        <f>IF(N201="sníž. přenesená",J201,0)</f>
        <v>0</v>
      </c>
      <c r="BI201" s="212">
        <f>IF(N201="nulová",J201,0)</f>
        <v>0</v>
      </c>
      <c r="BJ201" s="17" t="s">
        <v>91</v>
      </c>
      <c r="BK201" s="212">
        <f>ROUND(I201*H201,2)</f>
        <v>0</v>
      </c>
      <c r="BL201" s="17" t="s">
        <v>190</v>
      </c>
      <c r="BM201" s="211" t="s">
        <v>264</v>
      </c>
    </row>
    <row r="202" spans="1:65" s="2" customFormat="1" ht="21.75" customHeight="1">
      <c r="A202" s="34"/>
      <c r="B202" s="35"/>
      <c r="C202" s="200" t="s">
        <v>265</v>
      </c>
      <c r="D202" s="200" t="s">
        <v>185</v>
      </c>
      <c r="E202" s="201" t="s">
        <v>266</v>
      </c>
      <c r="F202" s="202" t="s">
        <v>267</v>
      </c>
      <c r="G202" s="203" t="s">
        <v>246</v>
      </c>
      <c r="H202" s="204">
        <v>0.29799999999999999</v>
      </c>
      <c r="I202" s="205"/>
      <c r="J202" s="206">
        <f>ROUND(I202*H202,2)</f>
        <v>0</v>
      </c>
      <c r="K202" s="202" t="s">
        <v>189</v>
      </c>
      <c r="L202" s="39"/>
      <c r="M202" s="207" t="s">
        <v>1</v>
      </c>
      <c r="N202" s="208" t="s">
        <v>45</v>
      </c>
      <c r="O202" s="71"/>
      <c r="P202" s="209">
        <f>O202*H202</f>
        <v>0</v>
      </c>
      <c r="Q202" s="209">
        <v>0</v>
      </c>
      <c r="R202" s="209">
        <f>Q202*H202</f>
        <v>0</v>
      </c>
      <c r="S202" s="209">
        <v>0</v>
      </c>
      <c r="T202" s="210">
        <f>S202*H202</f>
        <v>0</v>
      </c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R202" s="211" t="s">
        <v>190</v>
      </c>
      <c r="AT202" s="211" t="s">
        <v>185</v>
      </c>
      <c r="AU202" s="211" t="s">
        <v>86</v>
      </c>
      <c r="AY202" s="17" t="s">
        <v>184</v>
      </c>
      <c r="BE202" s="212">
        <f>IF(N202="základní",J202,0)</f>
        <v>0</v>
      </c>
      <c r="BF202" s="212">
        <f>IF(N202="snížená",J202,0)</f>
        <v>0</v>
      </c>
      <c r="BG202" s="212">
        <f>IF(N202="zákl. přenesená",J202,0)</f>
        <v>0</v>
      </c>
      <c r="BH202" s="212">
        <f>IF(N202="sníž. přenesená",J202,0)</f>
        <v>0</v>
      </c>
      <c r="BI202" s="212">
        <f>IF(N202="nulová",J202,0)</f>
        <v>0</v>
      </c>
      <c r="BJ202" s="17" t="s">
        <v>91</v>
      </c>
      <c r="BK202" s="212">
        <f>ROUND(I202*H202,2)</f>
        <v>0</v>
      </c>
      <c r="BL202" s="17" t="s">
        <v>190</v>
      </c>
      <c r="BM202" s="211" t="s">
        <v>268</v>
      </c>
    </row>
    <row r="203" spans="1:65" s="14" customFormat="1" ht="11.25">
      <c r="B203" s="236"/>
      <c r="C203" s="237"/>
      <c r="D203" s="215" t="s">
        <v>191</v>
      </c>
      <c r="E203" s="238" t="s">
        <v>1</v>
      </c>
      <c r="F203" s="239" t="s">
        <v>269</v>
      </c>
      <c r="G203" s="237"/>
      <c r="H203" s="238" t="s">
        <v>1</v>
      </c>
      <c r="I203" s="240"/>
      <c r="J203" s="237"/>
      <c r="K203" s="237"/>
      <c r="L203" s="241"/>
      <c r="M203" s="242"/>
      <c r="N203" s="243"/>
      <c r="O203" s="243"/>
      <c r="P203" s="243"/>
      <c r="Q203" s="243"/>
      <c r="R203" s="243"/>
      <c r="S203" s="243"/>
      <c r="T203" s="244"/>
      <c r="AT203" s="245" t="s">
        <v>191</v>
      </c>
      <c r="AU203" s="245" t="s">
        <v>86</v>
      </c>
      <c r="AV203" s="14" t="s">
        <v>86</v>
      </c>
      <c r="AW203" s="14" t="s">
        <v>34</v>
      </c>
      <c r="AX203" s="14" t="s">
        <v>79</v>
      </c>
      <c r="AY203" s="245" t="s">
        <v>184</v>
      </c>
    </row>
    <row r="204" spans="1:65" s="12" customFormat="1" ht="11.25">
      <c r="B204" s="213"/>
      <c r="C204" s="214"/>
      <c r="D204" s="215" t="s">
        <v>191</v>
      </c>
      <c r="E204" s="216" t="s">
        <v>1</v>
      </c>
      <c r="F204" s="217" t="s">
        <v>270</v>
      </c>
      <c r="G204" s="214"/>
      <c r="H204" s="218">
        <v>0.29799999999999999</v>
      </c>
      <c r="I204" s="219"/>
      <c r="J204" s="214"/>
      <c r="K204" s="214"/>
      <c r="L204" s="220"/>
      <c r="M204" s="221"/>
      <c r="N204" s="222"/>
      <c r="O204" s="222"/>
      <c r="P204" s="222"/>
      <c r="Q204" s="222"/>
      <c r="R204" s="222"/>
      <c r="S204" s="222"/>
      <c r="T204" s="223"/>
      <c r="AT204" s="224" t="s">
        <v>191</v>
      </c>
      <c r="AU204" s="224" t="s">
        <v>86</v>
      </c>
      <c r="AV204" s="12" t="s">
        <v>91</v>
      </c>
      <c r="AW204" s="12" t="s">
        <v>34</v>
      </c>
      <c r="AX204" s="12" t="s">
        <v>79</v>
      </c>
      <c r="AY204" s="224" t="s">
        <v>184</v>
      </c>
    </row>
    <row r="205" spans="1:65" s="13" customFormat="1" ht="11.25">
      <c r="B205" s="225"/>
      <c r="C205" s="226"/>
      <c r="D205" s="215" t="s">
        <v>191</v>
      </c>
      <c r="E205" s="227" t="s">
        <v>1</v>
      </c>
      <c r="F205" s="228" t="s">
        <v>193</v>
      </c>
      <c r="G205" s="226"/>
      <c r="H205" s="229">
        <v>0.29799999999999999</v>
      </c>
      <c r="I205" s="230"/>
      <c r="J205" s="226"/>
      <c r="K205" s="226"/>
      <c r="L205" s="231"/>
      <c r="M205" s="232"/>
      <c r="N205" s="233"/>
      <c r="O205" s="233"/>
      <c r="P205" s="233"/>
      <c r="Q205" s="233"/>
      <c r="R205" s="233"/>
      <c r="S205" s="233"/>
      <c r="T205" s="234"/>
      <c r="AT205" s="235" t="s">
        <v>191</v>
      </c>
      <c r="AU205" s="235" t="s">
        <v>86</v>
      </c>
      <c r="AV205" s="13" t="s">
        <v>190</v>
      </c>
      <c r="AW205" s="13" t="s">
        <v>34</v>
      </c>
      <c r="AX205" s="13" t="s">
        <v>86</v>
      </c>
      <c r="AY205" s="235" t="s">
        <v>184</v>
      </c>
    </row>
    <row r="206" spans="1:65" s="2" customFormat="1" ht="16.5" customHeight="1">
      <c r="A206" s="34"/>
      <c r="B206" s="35"/>
      <c r="C206" s="200" t="s">
        <v>228</v>
      </c>
      <c r="D206" s="200" t="s">
        <v>185</v>
      </c>
      <c r="E206" s="201" t="s">
        <v>271</v>
      </c>
      <c r="F206" s="202" t="s">
        <v>272</v>
      </c>
      <c r="G206" s="203" t="s">
        <v>188</v>
      </c>
      <c r="H206" s="204">
        <v>75.267799999999994</v>
      </c>
      <c r="I206" s="205"/>
      <c r="J206" s="206">
        <f>ROUND(I206*H206,2)</f>
        <v>0</v>
      </c>
      <c r="K206" s="202" t="s">
        <v>189</v>
      </c>
      <c r="L206" s="39"/>
      <c r="M206" s="207" t="s">
        <v>1</v>
      </c>
      <c r="N206" s="208" t="s">
        <v>45</v>
      </c>
      <c r="O206" s="71"/>
      <c r="P206" s="209">
        <f>O206*H206</f>
        <v>0</v>
      </c>
      <c r="Q206" s="209">
        <v>0</v>
      </c>
      <c r="R206" s="209">
        <f>Q206*H206</f>
        <v>0</v>
      </c>
      <c r="S206" s="209">
        <v>0</v>
      </c>
      <c r="T206" s="210">
        <f>S206*H206</f>
        <v>0</v>
      </c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R206" s="211" t="s">
        <v>190</v>
      </c>
      <c r="AT206" s="211" t="s">
        <v>185</v>
      </c>
      <c r="AU206" s="211" t="s">
        <v>86</v>
      </c>
      <c r="AY206" s="17" t="s">
        <v>184</v>
      </c>
      <c r="BE206" s="212">
        <f>IF(N206="základní",J206,0)</f>
        <v>0</v>
      </c>
      <c r="BF206" s="212">
        <f>IF(N206="snížená",J206,0)</f>
        <v>0</v>
      </c>
      <c r="BG206" s="212">
        <f>IF(N206="zákl. přenesená",J206,0)</f>
        <v>0</v>
      </c>
      <c r="BH206" s="212">
        <f>IF(N206="sníž. přenesená",J206,0)</f>
        <v>0</v>
      </c>
      <c r="BI206" s="212">
        <f>IF(N206="nulová",J206,0)</f>
        <v>0</v>
      </c>
      <c r="BJ206" s="17" t="s">
        <v>91</v>
      </c>
      <c r="BK206" s="212">
        <f>ROUND(I206*H206,2)</f>
        <v>0</v>
      </c>
      <c r="BL206" s="17" t="s">
        <v>190</v>
      </c>
      <c r="BM206" s="211" t="s">
        <v>273</v>
      </c>
    </row>
    <row r="207" spans="1:65" s="14" customFormat="1" ht="11.25">
      <c r="B207" s="236"/>
      <c r="C207" s="237"/>
      <c r="D207" s="215" t="s">
        <v>191</v>
      </c>
      <c r="E207" s="238" t="s">
        <v>1</v>
      </c>
      <c r="F207" s="239" t="s">
        <v>274</v>
      </c>
      <c r="G207" s="237"/>
      <c r="H207" s="238" t="s">
        <v>1</v>
      </c>
      <c r="I207" s="240"/>
      <c r="J207" s="237"/>
      <c r="K207" s="237"/>
      <c r="L207" s="241"/>
      <c r="M207" s="242"/>
      <c r="N207" s="243"/>
      <c r="O207" s="243"/>
      <c r="P207" s="243"/>
      <c r="Q207" s="243"/>
      <c r="R207" s="243"/>
      <c r="S207" s="243"/>
      <c r="T207" s="244"/>
      <c r="AT207" s="245" t="s">
        <v>191</v>
      </c>
      <c r="AU207" s="245" t="s">
        <v>86</v>
      </c>
      <c r="AV207" s="14" t="s">
        <v>86</v>
      </c>
      <c r="AW207" s="14" t="s">
        <v>34</v>
      </c>
      <c r="AX207" s="14" t="s">
        <v>79</v>
      </c>
      <c r="AY207" s="245" t="s">
        <v>184</v>
      </c>
    </row>
    <row r="208" spans="1:65" s="12" customFormat="1" ht="11.25">
      <c r="B208" s="213"/>
      <c r="C208" s="214"/>
      <c r="D208" s="215" t="s">
        <v>191</v>
      </c>
      <c r="E208" s="216" t="s">
        <v>1</v>
      </c>
      <c r="F208" s="217" t="s">
        <v>275</v>
      </c>
      <c r="G208" s="214"/>
      <c r="H208" s="218">
        <v>69.3</v>
      </c>
      <c r="I208" s="219"/>
      <c r="J208" s="214"/>
      <c r="K208" s="214"/>
      <c r="L208" s="220"/>
      <c r="M208" s="221"/>
      <c r="N208" s="222"/>
      <c r="O208" s="222"/>
      <c r="P208" s="222"/>
      <c r="Q208" s="222"/>
      <c r="R208" s="222"/>
      <c r="S208" s="222"/>
      <c r="T208" s="223"/>
      <c r="AT208" s="224" t="s">
        <v>191</v>
      </c>
      <c r="AU208" s="224" t="s">
        <v>86</v>
      </c>
      <c r="AV208" s="12" t="s">
        <v>91</v>
      </c>
      <c r="AW208" s="12" t="s">
        <v>34</v>
      </c>
      <c r="AX208" s="12" t="s">
        <v>79</v>
      </c>
      <c r="AY208" s="224" t="s">
        <v>184</v>
      </c>
    </row>
    <row r="209" spans="1:65" s="14" customFormat="1" ht="11.25">
      <c r="B209" s="236"/>
      <c r="C209" s="237"/>
      <c r="D209" s="215" t="s">
        <v>191</v>
      </c>
      <c r="E209" s="238" t="s">
        <v>1</v>
      </c>
      <c r="F209" s="239" t="s">
        <v>269</v>
      </c>
      <c r="G209" s="237"/>
      <c r="H209" s="238" t="s">
        <v>1</v>
      </c>
      <c r="I209" s="240"/>
      <c r="J209" s="237"/>
      <c r="K209" s="237"/>
      <c r="L209" s="241"/>
      <c r="M209" s="242"/>
      <c r="N209" s="243"/>
      <c r="O209" s="243"/>
      <c r="P209" s="243"/>
      <c r="Q209" s="243"/>
      <c r="R209" s="243"/>
      <c r="S209" s="243"/>
      <c r="T209" s="244"/>
      <c r="AT209" s="245" t="s">
        <v>191</v>
      </c>
      <c r="AU209" s="245" t="s">
        <v>86</v>
      </c>
      <c r="AV209" s="14" t="s">
        <v>86</v>
      </c>
      <c r="AW209" s="14" t="s">
        <v>34</v>
      </c>
      <c r="AX209" s="14" t="s">
        <v>79</v>
      </c>
      <c r="AY209" s="245" t="s">
        <v>184</v>
      </c>
    </row>
    <row r="210" spans="1:65" s="12" customFormat="1" ht="11.25">
      <c r="B210" s="213"/>
      <c r="C210" s="214"/>
      <c r="D210" s="215" t="s">
        <v>191</v>
      </c>
      <c r="E210" s="216" t="s">
        <v>1</v>
      </c>
      <c r="F210" s="217" t="s">
        <v>276</v>
      </c>
      <c r="G210" s="214"/>
      <c r="H210" s="218">
        <v>2.0554000000000001</v>
      </c>
      <c r="I210" s="219"/>
      <c r="J210" s="214"/>
      <c r="K210" s="214"/>
      <c r="L210" s="220"/>
      <c r="M210" s="221"/>
      <c r="N210" s="222"/>
      <c r="O210" s="222"/>
      <c r="P210" s="222"/>
      <c r="Q210" s="222"/>
      <c r="R210" s="222"/>
      <c r="S210" s="222"/>
      <c r="T210" s="223"/>
      <c r="AT210" s="224" t="s">
        <v>191</v>
      </c>
      <c r="AU210" s="224" t="s">
        <v>86</v>
      </c>
      <c r="AV210" s="12" t="s">
        <v>91</v>
      </c>
      <c r="AW210" s="12" t="s">
        <v>34</v>
      </c>
      <c r="AX210" s="12" t="s">
        <v>79</v>
      </c>
      <c r="AY210" s="224" t="s">
        <v>184</v>
      </c>
    </row>
    <row r="211" spans="1:65" s="12" customFormat="1" ht="11.25">
      <c r="B211" s="213"/>
      <c r="C211" s="214"/>
      <c r="D211" s="215" t="s">
        <v>191</v>
      </c>
      <c r="E211" s="216" t="s">
        <v>1</v>
      </c>
      <c r="F211" s="217" t="s">
        <v>277</v>
      </c>
      <c r="G211" s="214"/>
      <c r="H211" s="218">
        <v>2.1011000000000002</v>
      </c>
      <c r="I211" s="219"/>
      <c r="J211" s="214"/>
      <c r="K211" s="214"/>
      <c r="L211" s="220"/>
      <c r="M211" s="221"/>
      <c r="N211" s="222"/>
      <c r="O211" s="222"/>
      <c r="P211" s="222"/>
      <c r="Q211" s="222"/>
      <c r="R211" s="222"/>
      <c r="S211" s="222"/>
      <c r="T211" s="223"/>
      <c r="AT211" s="224" t="s">
        <v>191</v>
      </c>
      <c r="AU211" s="224" t="s">
        <v>86</v>
      </c>
      <c r="AV211" s="12" t="s">
        <v>91</v>
      </c>
      <c r="AW211" s="12" t="s">
        <v>34</v>
      </c>
      <c r="AX211" s="12" t="s">
        <v>79</v>
      </c>
      <c r="AY211" s="224" t="s">
        <v>184</v>
      </c>
    </row>
    <row r="212" spans="1:65" s="12" customFormat="1" ht="11.25">
      <c r="B212" s="213"/>
      <c r="C212" s="214"/>
      <c r="D212" s="215" t="s">
        <v>191</v>
      </c>
      <c r="E212" s="216" t="s">
        <v>1</v>
      </c>
      <c r="F212" s="217" t="s">
        <v>278</v>
      </c>
      <c r="G212" s="214"/>
      <c r="H212" s="218">
        <v>1.8112999999999999</v>
      </c>
      <c r="I212" s="219"/>
      <c r="J212" s="214"/>
      <c r="K212" s="214"/>
      <c r="L212" s="220"/>
      <c r="M212" s="221"/>
      <c r="N212" s="222"/>
      <c r="O212" s="222"/>
      <c r="P212" s="222"/>
      <c r="Q212" s="222"/>
      <c r="R212" s="222"/>
      <c r="S212" s="222"/>
      <c r="T212" s="223"/>
      <c r="AT212" s="224" t="s">
        <v>191</v>
      </c>
      <c r="AU212" s="224" t="s">
        <v>86</v>
      </c>
      <c r="AV212" s="12" t="s">
        <v>91</v>
      </c>
      <c r="AW212" s="12" t="s">
        <v>34</v>
      </c>
      <c r="AX212" s="12" t="s">
        <v>79</v>
      </c>
      <c r="AY212" s="224" t="s">
        <v>184</v>
      </c>
    </row>
    <row r="213" spans="1:65" s="13" customFormat="1" ht="11.25">
      <c r="B213" s="225"/>
      <c r="C213" s="226"/>
      <c r="D213" s="215" t="s">
        <v>191</v>
      </c>
      <c r="E213" s="227" t="s">
        <v>1</v>
      </c>
      <c r="F213" s="228" t="s">
        <v>193</v>
      </c>
      <c r="G213" s="226"/>
      <c r="H213" s="229">
        <v>75.267800000000008</v>
      </c>
      <c r="I213" s="230"/>
      <c r="J213" s="226"/>
      <c r="K213" s="226"/>
      <c r="L213" s="231"/>
      <c r="M213" s="232"/>
      <c r="N213" s="233"/>
      <c r="O213" s="233"/>
      <c r="P213" s="233"/>
      <c r="Q213" s="233"/>
      <c r="R213" s="233"/>
      <c r="S213" s="233"/>
      <c r="T213" s="234"/>
      <c r="AT213" s="235" t="s">
        <v>191</v>
      </c>
      <c r="AU213" s="235" t="s">
        <v>86</v>
      </c>
      <c r="AV213" s="13" t="s">
        <v>190</v>
      </c>
      <c r="AW213" s="13" t="s">
        <v>34</v>
      </c>
      <c r="AX213" s="13" t="s">
        <v>86</v>
      </c>
      <c r="AY213" s="235" t="s">
        <v>184</v>
      </c>
    </row>
    <row r="214" spans="1:65" s="2" customFormat="1" ht="16.5" customHeight="1">
      <c r="A214" s="34"/>
      <c r="B214" s="35"/>
      <c r="C214" s="200" t="s">
        <v>279</v>
      </c>
      <c r="D214" s="200" t="s">
        <v>185</v>
      </c>
      <c r="E214" s="201" t="s">
        <v>280</v>
      </c>
      <c r="F214" s="202" t="s">
        <v>281</v>
      </c>
      <c r="G214" s="203" t="s">
        <v>222</v>
      </c>
      <c r="H214" s="204">
        <v>299.60550000000001</v>
      </c>
      <c r="I214" s="205"/>
      <c r="J214" s="206">
        <f>ROUND(I214*H214,2)</f>
        <v>0</v>
      </c>
      <c r="K214" s="202" t="s">
        <v>189</v>
      </c>
      <c r="L214" s="39"/>
      <c r="M214" s="207" t="s">
        <v>1</v>
      </c>
      <c r="N214" s="208" t="s">
        <v>45</v>
      </c>
      <c r="O214" s="71"/>
      <c r="P214" s="209">
        <f>O214*H214</f>
        <v>0</v>
      </c>
      <c r="Q214" s="209">
        <v>0</v>
      </c>
      <c r="R214" s="209">
        <f>Q214*H214</f>
        <v>0</v>
      </c>
      <c r="S214" s="209">
        <v>0</v>
      </c>
      <c r="T214" s="210">
        <f>S214*H214</f>
        <v>0</v>
      </c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R214" s="211" t="s">
        <v>190</v>
      </c>
      <c r="AT214" s="211" t="s">
        <v>185</v>
      </c>
      <c r="AU214" s="211" t="s">
        <v>86</v>
      </c>
      <c r="AY214" s="17" t="s">
        <v>184</v>
      </c>
      <c r="BE214" s="212">
        <f>IF(N214="základní",J214,0)</f>
        <v>0</v>
      </c>
      <c r="BF214" s="212">
        <f>IF(N214="snížená",J214,0)</f>
        <v>0</v>
      </c>
      <c r="BG214" s="212">
        <f>IF(N214="zákl. přenesená",J214,0)</f>
        <v>0</v>
      </c>
      <c r="BH214" s="212">
        <f>IF(N214="sníž. přenesená",J214,0)</f>
        <v>0</v>
      </c>
      <c r="BI214" s="212">
        <f>IF(N214="nulová",J214,0)</f>
        <v>0</v>
      </c>
      <c r="BJ214" s="17" t="s">
        <v>91</v>
      </c>
      <c r="BK214" s="212">
        <f>ROUND(I214*H214,2)</f>
        <v>0</v>
      </c>
      <c r="BL214" s="17" t="s">
        <v>190</v>
      </c>
      <c r="BM214" s="211" t="s">
        <v>282</v>
      </c>
    </row>
    <row r="215" spans="1:65" s="14" customFormat="1" ht="11.25">
      <c r="B215" s="236"/>
      <c r="C215" s="237"/>
      <c r="D215" s="215" t="s">
        <v>191</v>
      </c>
      <c r="E215" s="238" t="s">
        <v>1</v>
      </c>
      <c r="F215" s="239" t="s">
        <v>274</v>
      </c>
      <c r="G215" s="237"/>
      <c r="H215" s="238" t="s">
        <v>1</v>
      </c>
      <c r="I215" s="240"/>
      <c r="J215" s="237"/>
      <c r="K215" s="237"/>
      <c r="L215" s="241"/>
      <c r="M215" s="242"/>
      <c r="N215" s="243"/>
      <c r="O215" s="243"/>
      <c r="P215" s="243"/>
      <c r="Q215" s="243"/>
      <c r="R215" s="243"/>
      <c r="S215" s="243"/>
      <c r="T215" s="244"/>
      <c r="AT215" s="245" t="s">
        <v>191</v>
      </c>
      <c r="AU215" s="245" t="s">
        <v>86</v>
      </c>
      <c r="AV215" s="14" t="s">
        <v>86</v>
      </c>
      <c r="AW215" s="14" t="s">
        <v>34</v>
      </c>
      <c r="AX215" s="14" t="s">
        <v>79</v>
      </c>
      <c r="AY215" s="245" t="s">
        <v>184</v>
      </c>
    </row>
    <row r="216" spans="1:65" s="12" customFormat="1" ht="11.25">
      <c r="B216" s="213"/>
      <c r="C216" s="214"/>
      <c r="D216" s="215" t="s">
        <v>191</v>
      </c>
      <c r="E216" s="216" t="s">
        <v>1</v>
      </c>
      <c r="F216" s="217" t="s">
        <v>283</v>
      </c>
      <c r="G216" s="214"/>
      <c r="H216" s="218">
        <v>277.2</v>
      </c>
      <c r="I216" s="219"/>
      <c r="J216" s="214"/>
      <c r="K216" s="214"/>
      <c r="L216" s="220"/>
      <c r="M216" s="221"/>
      <c r="N216" s="222"/>
      <c r="O216" s="222"/>
      <c r="P216" s="222"/>
      <c r="Q216" s="222"/>
      <c r="R216" s="222"/>
      <c r="S216" s="222"/>
      <c r="T216" s="223"/>
      <c r="AT216" s="224" t="s">
        <v>191</v>
      </c>
      <c r="AU216" s="224" t="s">
        <v>86</v>
      </c>
      <c r="AV216" s="12" t="s">
        <v>91</v>
      </c>
      <c r="AW216" s="12" t="s">
        <v>34</v>
      </c>
      <c r="AX216" s="12" t="s">
        <v>79</v>
      </c>
      <c r="AY216" s="224" t="s">
        <v>184</v>
      </c>
    </row>
    <row r="217" spans="1:65" s="14" customFormat="1" ht="11.25">
      <c r="B217" s="236"/>
      <c r="C217" s="237"/>
      <c r="D217" s="215" t="s">
        <v>191</v>
      </c>
      <c r="E217" s="238" t="s">
        <v>1</v>
      </c>
      <c r="F217" s="239" t="s">
        <v>284</v>
      </c>
      <c r="G217" s="237"/>
      <c r="H217" s="238" t="s">
        <v>1</v>
      </c>
      <c r="I217" s="240"/>
      <c r="J217" s="237"/>
      <c r="K217" s="237"/>
      <c r="L217" s="241"/>
      <c r="M217" s="242"/>
      <c r="N217" s="243"/>
      <c r="O217" s="243"/>
      <c r="P217" s="243"/>
      <c r="Q217" s="243"/>
      <c r="R217" s="243"/>
      <c r="S217" s="243"/>
      <c r="T217" s="244"/>
      <c r="AT217" s="245" t="s">
        <v>191</v>
      </c>
      <c r="AU217" s="245" t="s">
        <v>86</v>
      </c>
      <c r="AV217" s="14" t="s">
        <v>86</v>
      </c>
      <c r="AW217" s="14" t="s">
        <v>34</v>
      </c>
      <c r="AX217" s="14" t="s">
        <v>79</v>
      </c>
      <c r="AY217" s="245" t="s">
        <v>184</v>
      </c>
    </row>
    <row r="218" spans="1:65" s="12" customFormat="1" ht="11.25">
      <c r="B218" s="213"/>
      <c r="C218" s="214"/>
      <c r="D218" s="215" t="s">
        <v>191</v>
      </c>
      <c r="E218" s="216" t="s">
        <v>1</v>
      </c>
      <c r="F218" s="217" t="s">
        <v>285</v>
      </c>
      <c r="G218" s="214"/>
      <c r="H218" s="218">
        <v>14.505000000000001</v>
      </c>
      <c r="I218" s="219"/>
      <c r="J218" s="214"/>
      <c r="K218" s="214"/>
      <c r="L218" s="220"/>
      <c r="M218" s="221"/>
      <c r="N218" s="222"/>
      <c r="O218" s="222"/>
      <c r="P218" s="222"/>
      <c r="Q218" s="222"/>
      <c r="R218" s="222"/>
      <c r="S218" s="222"/>
      <c r="T218" s="223"/>
      <c r="AT218" s="224" t="s">
        <v>191</v>
      </c>
      <c r="AU218" s="224" t="s">
        <v>86</v>
      </c>
      <c r="AV218" s="12" t="s">
        <v>91</v>
      </c>
      <c r="AW218" s="12" t="s">
        <v>34</v>
      </c>
      <c r="AX218" s="12" t="s">
        <v>79</v>
      </c>
      <c r="AY218" s="224" t="s">
        <v>184</v>
      </c>
    </row>
    <row r="219" spans="1:65" s="12" customFormat="1" ht="11.25">
      <c r="B219" s="213"/>
      <c r="C219" s="214"/>
      <c r="D219" s="215" t="s">
        <v>191</v>
      </c>
      <c r="E219" s="216" t="s">
        <v>1</v>
      </c>
      <c r="F219" s="217" t="s">
        <v>286</v>
      </c>
      <c r="G219" s="214"/>
      <c r="H219" s="218">
        <v>7.9005000000000001</v>
      </c>
      <c r="I219" s="219"/>
      <c r="J219" s="214"/>
      <c r="K219" s="214"/>
      <c r="L219" s="220"/>
      <c r="M219" s="221"/>
      <c r="N219" s="222"/>
      <c r="O219" s="222"/>
      <c r="P219" s="222"/>
      <c r="Q219" s="222"/>
      <c r="R219" s="222"/>
      <c r="S219" s="222"/>
      <c r="T219" s="223"/>
      <c r="AT219" s="224" t="s">
        <v>191</v>
      </c>
      <c r="AU219" s="224" t="s">
        <v>86</v>
      </c>
      <c r="AV219" s="12" t="s">
        <v>91</v>
      </c>
      <c r="AW219" s="12" t="s">
        <v>34</v>
      </c>
      <c r="AX219" s="12" t="s">
        <v>79</v>
      </c>
      <c r="AY219" s="224" t="s">
        <v>184</v>
      </c>
    </row>
    <row r="220" spans="1:65" s="13" customFormat="1" ht="11.25">
      <c r="B220" s="225"/>
      <c r="C220" s="226"/>
      <c r="D220" s="215" t="s">
        <v>191</v>
      </c>
      <c r="E220" s="227" t="s">
        <v>1</v>
      </c>
      <c r="F220" s="228" t="s">
        <v>193</v>
      </c>
      <c r="G220" s="226"/>
      <c r="H220" s="229">
        <v>299.60550000000001</v>
      </c>
      <c r="I220" s="230"/>
      <c r="J220" s="226"/>
      <c r="K220" s="226"/>
      <c r="L220" s="231"/>
      <c r="M220" s="232"/>
      <c r="N220" s="233"/>
      <c r="O220" s="233"/>
      <c r="P220" s="233"/>
      <c r="Q220" s="233"/>
      <c r="R220" s="233"/>
      <c r="S220" s="233"/>
      <c r="T220" s="234"/>
      <c r="AT220" s="235" t="s">
        <v>191</v>
      </c>
      <c r="AU220" s="235" t="s">
        <v>86</v>
      </c>
      <c r="AV220" s="13" t="s">
        <v>190</v>
      </c>
      <c r="AW220" s="13" t="s">
        <v>34</v>
      </c>
      <c r="AX220" s="13" t="s">
        <v>86</v>
      </c>
      <c r="AY220" s="235" t="s">
        <v>184</v>
      </c>
    </row>
    <row r="221" spans="1:65" s="2" customFormat="1" ht="16.5" customHeight="1">
      <c r="A221" s="34"/>
      <c r="B221" s="35"/>
      <c r="C221" s="200" t="s">
        <v>231</v>
      </c>
      <c r="D221" s="200" t="s">
        <v>185</v>
      </c>
      <c r="E221" s="201" t="s">
        <v>287</v>
      </c>
      <c r="F221" s="202" t="s">
        <v>288</v>
      </c>
      <c r="G221" s="203" t="s">
        <v>222</v>
      </c>
      <c r="H221" s="204">
        <v>299.60550000000001</v>
      </c>
      <c r="I221" s="205"/>
      <c r="J221" s="206">
        <f>ROUND(I221*H221,2)</f>
        <v>0</v>
      </c>
      <c r="K221" s="202" t="s">
        <v>189</v>
      </c>
      <c r="L221" s="39"/>
      <c r="M221" s="207" t="s">
        <v>1</v>
      </c>
      <c r="N221" s="208" t="s">
        <v>45</v>
      </c>
      <c r="O221" s="71"/>
      <c r="P221" s="209">
        <f>O221*H221</f>
        <v>0</v>
      </c>
      <c r="Q221" s="209">
        <v>0</v>
      </c>
      <c r="R221" s="209">
        <f>Q221*H221</f>
        <v>0</v>
      </c>
      <c r="S221" s="209">
        <v>0</v>
      </c>
      <c r="T221" s="210">
        <f>S221*H221</f>
        <v>0</v>
      </c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34"/>
      <c r="AR221" s="211" t="s">
        <v>190</v>
      </c>
      <c r="AT221" s="211" t="s">
        <v>185</v>
      </c>
      <c r="AU221" s="211" t="s">
        <v>86</v>
      </c>
      <c r="AY221" s="17" t="s">
        <v>184</v>
      </c>
      <c r="BE221" s="212">
        <f>IF(N221="základní",J221,0)</f>
        <v>0</v>
      </c>
      <c r="BF221" s="212">
        <f>IF(N221="snížená",J221,0)</f>
        <v>0</v>
      </c>
      <c r="BG221" s="212">
        <f>IF(N221="zákl. přenesená",J221,0)</f>
        <v>0</v>
      </c>
      <c r="BH221" s="212">
        <f>IF(N221="sníž. přenesená",J221,0)</f>
        <v>0</v>
      </c>
      <c r="BI221" s="212">
        <f>IF(N221="nulová",J221,0)</f>
        <v>0</v>
      </c>
      <c r="BJ221" s="17" t="s">
        <v>91</v>
      </c>
      <c r="BK221" s="212">
        <f>ROUND(I221*H221,2)</f>
        <v>0</v>
      </c>
      <c r="BL221" s="17" t="s">
        <v>190</v>
      </c>
      <c r="BM221" s="211" t="s">
        <v>289</v>
      </c>
    </row>
    <row r="222" spans="1:65" s="2" customFormat="1" ht="16.5" customHeight="1">
      <c r="A222" s="34"/>
      <c r="B222" s="35"/>
      <c r="C222" s="200" t="s">
        <v>7</v>
      </c>
      <c r="D222" s="200" t="s">
        <v>185</v>
      </c>
      <c r="E222" s="201" t="s">
        <v>290</v>
      </c>
      <c r="F222" s="202" t="s">
        <v>291</v>
      </c>
      <c r="G222" s="203" t="s">
        <v>246</v>
      </c>
      <c r="H222" s="204">
        <v>6.0457999999999998</v>
      </c>
      <c r="I222" s="205"/>
      <c r="J222" s="206">
        <f>ROUND(I222*H222,2)</f>
        <v>0</v>
      </c>
      <c r="K222" s="202" t="s">
        <v>189</v>
      </c>
      <c r="L222" s="39"/>
      <c r="M222" s="207" t="s">
        <v>1</v>
      </c>
      <c r="N222" s="208" t="s">
        <v>45</v>
      </c>
      <c r="O222" s="71"/>
      <c r="P222" s="209">
        <f>O222*H222</f>
        <v>0</v>
      </c>
      <c r="Q222" s="209">
        <v>0</v>
      </c>
      <c r="R222" s="209">
        <f>Q222*H222</f>
        <v>0</v>
      </c>
      <c r="S222" s="209">
        <v>0</v>
      </c>
      <c r="T222" s="210">
        <f>S222*H222</f>
        <v>0</v>
      </c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34"/>
      <c r="AR222" s="211" t="s">
        <v>190</v>
      </c>
      <c r="AT222" s="211" t="s">
        <v>185</v>
      </c>
      <c r="AU222" s="211" t="s">
        <v>86</v>
      </c>
      <c r="AY222" s="17" t="s">
        <v>184</v>
      </c>
      <c r="BE222" s="212">
        <f>IF(N222="základní",J222,0)</f>
        <v>0</v>
      </c>
      <c r="BF222" s="212">
        <f>IF(N222="snížená",J222,0)</f>
        <v>0</v>
      </c>
      <c r="BG222" s="212">
        <f>IF(N222="zákl. přenesená",J222,0)</f>
        <v>0</v>
      </c>
      <c r="BH222" s="212">
        <f>IF(N222="sníž. přenesená",J222,0)</f>
        <v>0</v>
      </c>
      <c r="BI222" s="212">
        <f>IF(N222="nulová",J222,0)</f>
        <v>0</v>
      </c>
      <c r="BJ222" s="17" t="s">
        <v>91</v>
      </c>
      <c r="BK222" s="212">
        <f>ROUND(I222*H222,2)</f>
        <v>0</v>
      </c>
      <c r="BL222" s="17" t="s">
        <v>190</v>
      </c>
      <c r="BM222" s="211" t="s">
        <v>292</v>
      </c>
    </row>
    <row r="223" spans="1:65" s="14" customFormat="1" ht="11.25">
      <c r="B223" s="236"/>
      <c r="C223" s="237"/>
      <c r="D223" s="215" t="s">
        <v>191</v>
      </c>
      <c r="E223" s="238" t="s">
        <v>1</v>
      </c>
      <c r="F223" s="239" t="s">
        <v>274</v>
      </c>
      <c r="G223" s="237"/>
      <c r="H223" s="238" t="s">
        <v>1</v>
      </c>
      <c r="I223" s="240"/>
      <c r="J223" s="237"/>
      <c r="K223" s="237"/>
      <c r="L223" s="241"/>
      <c r="M223" s="242"/>
      <c r="N223" s="243"/>
      <c r="O223" s="243"/>
      <c r="P223" s="243"/>
      <c r="Q223" s="243"/>
      <c r="R223" s="243"/>
      <c r="S223" s="243"/>
      <c r="T223" s="244"/>
      <c r="AT223" s="245" t="s">
        <v>191</v>
      </c>
      <c r="AU223" s="245" t="s">
        <v>86</v>
      </c>
      <c r="AV223" s="14" t="s">
        <v>86</v>
      </c>
      <c r="AW223" s="14" t="s">
        <v>34</v>
      </c>
      <c r="AX223" s="14" t="s">
        <v>79</v>
      </c>
      <c r="AY223" s="245" t="s">
        <v>184</v>
      </c>
    </row>
    <row r="224" spans="1:65" s="12" customFormat="1" ht="11.25">
      <c r="B224" s="213"/>
      <c r="C224" s="214"/>
      <c r="D224" s="215" t="s">
        <v>191</v>
      </c>
      <c r="E224" s="216" t="s">
        <v>1</v>
      </c>
      <c r="F224" s="217" t="s">
        <v>293</v>
      </c>
      <c r="G224" s="214"/>
      <c r="H224" s="218">
        <v>5.5617999999999999</v>
      </c>
      <c r="I224" s="219"/>
      <c r="J224" s="214"/>
      <c r="K224" s="214"/>
      <c r="L224" s="220"/>
      <c r="M224" s="221"/>
      <c r="N224" s="222"/>
      <c r="O224" s="222"/>
      <c r="P224" s="222"/>
      <c r="Q224" s="222"/>
      <c r="R224" s="222"/>
      <c r="S224" s="222"/>
      <c r="T224" s="223"/>
      <c r="AT224" s="224" t="s">
        <v>191</v>
      </c>
      <c r="AU224" s="224" t="s">
        <v>86</v>
      </c>
      <c r="AV224" s="12" t="s">
        <v>91</v>
      </c>
      <c r="AW224" s="12" t="s">
        <v>34</v>
      </c>
      <c r="AX224" s="12" t="s">
        <v>79</v>
      </c>
      <c r="AY224" s="224" t="s">
        <v>184</v>
      </c>
    </row>
    <row r="225" spans="1:65" s="14" customFormat="1" ht="11.25">
      <c r="B225" s="236"/>
      <c r="C225" s="237"/>
      <c r="D225" s="215" t="s">
        <v>191</v>
      </c>
      <c r="E225" s="238" t="s">
        <v>1</v>
      </c>
      <c r="F225" s="239" t="s">
        <v>269</v>
      </c>
      <c r="G225" s="237"/>
      <c r="H225" s="238" t="s">
        <v>1</v>
      </c>
      <c r="I225" s="240"/>
      <c r="J225" s="237"/>
      <c r="K225" s="237"/>
      <c r="L225" s="241"/>
      <c r="M225" s="242"/>
      <c r="N225" s="243"/>
      <c r="O225" s="243"/>
      <c r="P225" s="243"/>
      <c r="Q225" s="243"/>
      <c r="R225" s="243"/>
      <c r="S225" s="243"/>
      <c r="T225" s="244"/>
      <c r="AT225" s="245" t="s">
        <v>191</v>
      </c>
      <c r="AU225" s="245" t="s">
        <v>86</v>
      </c>
      <c r="AV225" s="14" t="s">
        <v>86</v>
      </c>
      <c r="AW225" s="14" t="s">
        <v>34</v>
      </c>
      <c r="AX225" s="14" t="s">
        <v>79</v>
      </c>
      <c r="AY225" s="245" t="s">
        <v>184</v>
      </c>
    </row>
    <row r="226" spans="1:65" s="12" customFormat="1" ht="11.25">
      <c r="B226" s="213"/>
      <c r="C226" s="214"/>
      <c r="D226" s="215" t="s">
        <v>191</v>
      </c>
      <c r="E226" s="216" t="s">
        <v>1</v>
      </c>
      <c r="F226" s="217" t="s">
        <v>294</v>
      </c>
      <c r="G226" s="214"/>
      <c r="H226" s="218">
        <v>0.48399999999999999</v>
      </c>
      <c r="I226" s="219"/>
      <c r="J226" s="214"/>
      <c r="K226" s="214"/>
      <c r="L226" s="220"/>
      <c r="M226" s="221"/>
      <c r="N226" s="222"/>
      <c r="O226" s="222"/>
      <c r="P226" s="222"/>
      <c r="Q226" s="222"/>
      <c r="R226" s="222"/>
      <c r="S226" s="222"/>
      <c r="T226" s="223"/>
      <c r="AT226" s="224" t="s">
        <v>191</v>
      </c>
      <c r="AU226" s="224" t="s">
        <v>86</v>
      </c>
      <c r="AV226" s="12" t="s">
        <v>91</v>
      </c>
      <c r="AW226" s="12" t="s">
        <v>34</v>
      </c>
      <c r="AX226" s="12" t="s">
        <v>79</v>
      </c>
      <c r="AY226" s="224" t="s">
        <v>184</v>
      </c>
    </row>
    <row r="227" spans="1:65" s="13" customFormat="1" ht="11.25">
      <c r="B227" s="225"/>
      <c r="C227" s="226"/>
      <c r="D227" s="215" t="s">
        <v>191</v>
      </c>
      <c r="E227" s="227" t="s">
        <v>1</v>
      </c>
      <c r="F227" s="228" t="s">
        <v>193</v>
      </c>
      <c r="G227" s="226"/>
      <c r="H227" s="229">
        <v>6.0457999999999998</v>
      </c>
      <c r="I227" s="230"/>
      <c r="J227" s="226"/>
      <c r="K227" s="226"/>
      <c r="L227" s="231"/>
      <c r="M227" s="232"/>
      <c r="N227" s="233"/>
      <c r="O227" s="233"/>
      <c r="P227" s="233"/>
      <c r="Q227" s="233"/>
      <c r="R227" s="233"/>
      <c r="S227" s="233"/>
      <c r="T227" s="234"/>
      <c r="AT227" s="235" t="s">
        <v>191</v>
      </c>
      <c r="AU227" s="235" t="s">
        <v>86</v>
      </c>
      <c r="AV227" s="13" t="s">
        <v>190</v>
      </c>
      <c r="AW227" s="13" t="s">
        <v>34</v>
      </c>
      <c r="AX227" s="13" t="s">
        <v>86</v>
      </c>
      <c r="AY227" s="235" t="s">
        <v>184</v>
      </c>
    </row>
    <row r="228" spans="1:65" s="2" customFormat="1" ht="16.5" customHeight="1">
      <c r="A228" s="34"/>
      <c r="B228" s="35"/>
      <c r="C228" s="200" t="s">
        <v>239</v>
      </c>
      <c r="D228" s="200" t="s">
        <v>185</v>
      </c>
      <c r="E228" s="201" t="s">
        <v>295</v>
      </c>
      <c r="F228" s="202" t="s">
        <v>296</v>
      </c>
      <c r="G228" s="203" t="s">
        <v>252</v>
      </c>
      <c r="H228" s="204">
        <v>84</v>
      </c>
      <c r="I228" s="205"/>
      <c r="J228" s="206">
        <f>ROUND(I228*H228,2)</f>
        <v>0</v>
      </c>
      <c r="K228" s="202" t="s">
        <v>297</v>
      </c>
      <c r="L228" s="39"/>
      <c r="M228" s="207" t="s">
        <v>1</v>
      </c>
      <c r="N228" s="208" t="s">
        <v>45</v>
      </c>
      <c r="O228" s="71"/>
      <c r="P228" s="209">
        <f>O228*H228</f>
        <v>0</v>
      </c>
      <c r="Q228" s="209">
        <v>0</v>
      </c>
      <c r="R228" s="209">
        <f>Q228*H228</f>
        <v>0</v>
      </c>
      <c r="S228" s="209">
        <v>0</v>
      </c>
      <c r="T228" s="210">
        <f>S228*H228</f>
        <v>0</v>
      </c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34"/>
      <c r="AR228" s="211" t="s">
        <v>190</v>
      </c>
      <c r="AT228" s="211" t="s">
        <v>185</v>
      </c>
      <c r="AU228" s="211" t="s">
        <v>86</v>
      </c>
      <c r="AY228" s="17" t="s">
        <v>184</v>
      </c>
      <c r="BE228" s="212">
        <f>IF(N228="základní",J228,0)</f>
        <v>0</v>
      </c>
      <c r="BF228" s="212">
        <f>IF(N228="snížená",J228,0)</f>
        <v>0</v>
      </c>
      <c r="BG228" s="212">
        <f>IF(N228="zákl. přenesená",J228,0)</f>
        <v>0</v>
      </c>
      <c r="BH228" s="212">
        <f>IF(N228="sníž. přenesená",J228,0)</f>
        <v>0</v>
      </c>
      <c r="BI228" s="212">
        <f>IF(N228="nulová",J228,0)</f>
        <v>0</v>
      </c>
      <c r="BJ228" s="17" t="s">
        <v>91</v>
      </c>
      <c r="BK228" s="212">
        <f>ROUND(I228*H228,2)</f>
        <v>0</v>
      </c>
      <c r="BL228" s="17" t="s">
        <v>190</v>
      </c>
      <c r="BM228" s="211" t="s">
        <v>298</v>
      </c>
    </row>
    <row r="229" spans="1:65" s="12" customFormat="1" ht="11.25">
      <c r="B229" s="213"/>
      <c r="C229" s="214"/>
      <c r="D229" s="215" t="s">
        <v>191</v>
      </c>
      <c r="E229" s="216" t="s">
        <v>1</v>
      </c>
      <c r="F229" s="217" t="s">
        <v>299</v>
      </c>
      <c r="G229" s="214"/>
      <c r="H229" s="218">
        <v>84</v>
      </c>
      <c r="I229" s="219"/>
      <c r="J229" s="214"/>
      <c r="K229" s="214"/>
      <c r="L229" s="220"/>
      <c r="M229" s="221"/>
      <c r="N229" s="222"/>
      <c r="O229" s="222"/>
      <c r="P229" s="222"/>
      <c r="Q229" s="222"/>
      <c r="R229" s="222"/>
      <c r="S229" s="222"/>
      <c r="T229" s="223"/>
      <c r="AT229" s="224" t="s">
        <v>191</v>
      </c>
      <c r="AU229" s="224" t="s">
        <v>86</v>
      </c>
      <c r="AV229" s="12" t="s">
        <v>91</v>
      </c>
      <c r="AW229" s="12" t="s">
        <v>34</v>
      </c>
      <c r="AX229" s="12" t="s">
        <v>79</v>
      </c>
      <c r="AY229" s="224" t="s">
        <v>184</v>
      </c>
    </row>
    <row r="230" spans="1:65" s="13" customFormat="1" ht="11.25">
      <c r="B230" s="225"/>
      <c r="C230" s="226"/>
      <c r="D230" s="215" t="s">
        <v>191</v>
      </c>
      <c r="E230" s="227" t="s">
        <v>1</v>
      </c>
      <c r="F230" s="228" t="s">
        <v>193</v>
      </c>
      <c r="G230" s="226"/>
      <c r="H230" s="229">
        <v>84</v>
      </c>
      <c r="I230" s="230"/>
      <c r="J230" s="226"/>
      <c r="K230" s="226"/>
      <c r="L230" s="231"/>
      <c r="M230" s="232"/>
      <c r="N230" s="233"/>
      <c r="O230" s="233"/>
      <c r="P230" s="233"/>
      <c r="Q230" s="233"/>
      <c r="R230" s="233"/>
      <c r="S230" s="233"/>
      <c r="T230" s="234"/>
      <c r="AT230" s="235" t="s">
        <v>191</v>
      </c>
      <c r="AU230" s="235" t="s">
        <v>86</v>
      </c>
      <c r="AV230" s="13" t="s">
        <v>190</v>
      </c>
      <c r="AW230" s="13" t="s">
        <v>34</v>
      </c>
      <c r="AX230" s="13" t="s">
        <v>86</v>
      </c>
      <c r="AY230" s="235" t="s">
        <v>184</v>
      </c>
    </row>
    <row r="231" spans="1:65" s="11" customFormat="1" ht="25.9" customHeight="1">
      <c r="B231" s="186"/>
      <c r="C231" s="187"/>
      <c r="D231" s="188" t="s">
        <v>78</v>
      </c>
      <c r="E231" s="189" t="s">
        <v>96</v>
      </c>
      <c r="F231" s="189" t="s">
        <v>300</v>
      </c>
      <c r="G231" s="187"/>
      <c r="H231" s="187"/>
      <c r="I231" s="190"/>
      <c r="J231" s="191">
        <f>BK231</f>
        <v>0</v>
      </c>
      <c r="K231" s="187"/>
      <c r="L231" s="192"/>
      <c r="M231" s="193"/>
      <c r="N231" s="194"/>
      <c r="O231" s="194"/>
      <c r="P231" s="195">
        <f>SUM(P232:P387)</f>
        <v>0</v>
      </c>
      <c r="Q231" s="194"/>
      <c r="R231" s="195">
        <f>SUM(R232:R387)</f>
        <v>0</v>
      </c>
      <c r="S231" s="194"/>
      <c r="T231" s="196">
        <f>SUM(T232:T387)</f>
        <v>0</v>
      </c>
      <c r="AR231" s="197" t="s">
        <v>86</v>
      </c>
      <c r="AT231" s="198" t="s">
        <v>78</v>
      </c>
      <c r="AU231" s="198" t="s">
        <v>79</v>
      </c>
      <c r="AY231" s="197" t="s">
        <v>184</v>
      </c>
      <c r="BK231" s="199">
        <f>SUM(BK232:BK387)</f>
        <v>0</v>
      </c>
    </row>
    <row r="232" spans="1:65" s="2" customFormat="1" ht="16.5" customHeight="1">
      <c r="A232" s="34"/>
      <c r="B232" s="35"/>
      <c r="C232" s="200" t="s">
        <v>301</v>
      </c>
      <c r="D232" s="200" t="s">
        <v>185</v>
      </c>
      <c r="E232" s="201" t="s">
        <v>302</v>
      </c>
      <c r="F232" s="202" t="s">
        <v>303</v>
      </c>
      <c r="G232" s="203" t="s">
        <v>222</v>
      </c>
      <c r="H232" s="204">
        <v>20.16</v>
      </c>
      <c r="I232" s="205"/>
      <c r="J232" s="206">
        <f>ROUND(I232*H232,2)</f>
        <v>0</v>
      </c>
      <c r="K232" s="202" t="s">
        <v>189</v>
      </c>
      <c r="L232" s="39"/>
      <c r="M232" s="207" t="s">
        <v>1</v>
      </c>
      <c r="N232" s="208" t="s">
        <v>45</v>
      </c>
      <c r="O232" s="71"/>
      <c r="P232" s="209">
        <f>O232*H232</f>
        <v>0</v>
      </c>
      <c r="Q232" s="209">
        <v>0</v>
      </c>
      <c r="R232" s="209">
        <f>Q232*H232</f>
        <v>0</v>
      </c>
      <c r="S232" s="209">
        <v>0</v>
      </c>
      <c r="T232" s="210">
        <f>S232*H232</f>
        <v>0</v>
      </c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  <c r="AR232" s="211" t="s">
        <v>190</v>
      </c>
      <c r="AT232" s="211" t="s">
        <v>185</v>
      </c>
      <c r="AU232" s="211" t="s">
        <v>86</v>
      </c>
      <c r="AY232" s="17" t="s">
        <v>184</v>
      </c>
      <c r="BE232" s="212">
        <f>IF(N232="základní",J232,0)</f>
        <v>0</v>
      </c>
      <c r="BF232" s="212">
        <f>IF(N232="snížená",J232,0)</f>
        <v>0</v>
      </c>
      <c r="BG232" s="212">
        <f>IF(N232="zákl. přenesená",J232,0)</f>
        <v>0</v>
      </c>
      <c r="BH232" s="212">
        <f>IF(N232="sníž. přenesená",J232,0)</f>
        <v>0</v>
      </c>
      <c r="BI232" s="212">
        <f>IF(N232="nulová",J232,0)</f>
        <v>0</v>
      </c>
      <c r="BJ232" s="17" t="s">
        <v>91</v>
      </c>
      <c r="BK232" s="212">
        <f>ROUND(I232*H232,2)</f>
        <v>0</v>
      </c>
      <c r="BL232" s="17" t="s">
        <v>190</v>
      </c>
      <c r="BM232" s="211" t="s">
        <v>304</v>
      </c>
    </row>
    <row r="233" spans="1:65" s="14" customFormat="1" ht="11.25">
      <c r="B233" s="236"/>
      <c r="C233" s="237"/>
      <c r="D233" s="215" t="s">
        <v>191</v>
      </c>
      <c r="E233" s="238" t="s">
        <v>1</v>
      </c>
      <c r="F233" s="239" t="s">
        <v>305</v>
      </c>
      <c r="G233" s="237"/>
      <c r="H233" s="238" t="s">
        <v>1</v>
      </c>
      <c r="I233" s="240"/>
      <c r="J233" s="237"/>
      <c r="K233" s="237"/>
      <c r="L233" s="241"/>
      <c r="M233" s="242"/>
      <c r="N233" s="243"/>
      <c r="O233" s="243"/>
      <c r="P233" s="243"/>
      <c r="Q233" s="243"/>
      <c r="R233" s="243"/>
      <c r="S233" s="243"/>
      <c r="T233" s="244"/>
      <c r="AT233" s="245" t="s">
        <v>191</v>
      </c>
      <c r="AU233" s="245" t="s">
        <v>86</v>
      </c>
      <c r="AV233" s="14" t="s">
        <v>86</v>
      </c>
      <c r="AW233" s="14" t="s">
        <v>34</v>
      </c>
      <c r="AX233" s="14" t="s">
        <v>79</v>
      </c>
      <c r="AY233" s="245" t="s">
        <v>184</v>
      </c>
    </row>
    <row r="234" spans="1:65" s="12" customFormat="1" ht="11.25">
      <c r="B234" s="213"/>
      <c r="C234" s="214"/>
      <c r="D234" s="215" t="s">
        <v>191</v>
      </c>
      <c r="E234" s="216" t="s">
        <v>1</v>
      </c>
      <c r="F234" s="217" t="s">
        <v>306</v>
      </c>
      <c r="G234" s="214"/>
      <c r="H234" s="218">
        <v>10.08</v>
      </c>
      <c r="I234" s="219"/>
      <c r="J234" s="214"/>
      <c r="K234" s="214"/>
      <c r="L234" s="220"/>
      <c r="M234" s="221"/>
      <c r="N234" s="222"/>
      <c r="O234" s="222"/>
      <c r="P234" s="222"/>
      <c r="Q234" s="222"/>
      <c r="R234" s="222"/>
      <c r="S234" s="222"/>
      <c r="T234" s="223"/>
      <c r="AT234" s="224" t="s">
        <v>191</v>
      </c>
      <c r="AU234" s="224" t="s">
        <v>86</v>
      </c>
      <c r="AV234" s="12" t="s">
        <v>91</v>
      </c>
      <c r="AW234" s="12" t="s">
        <v>34</v>
      </c>
      <c r="AX234" s="12" t="s">
        <v>79</v>
      </c>
      <c r="AY234" s="224" t="s">
        <v>184</v>
      </c>
    </row>
    <row r="235" spans="1:65" s="14" customFormat="1" ht="11.25">
      <c r="B235" s="236"/>
      <c r="C235" s="237"/>
      <c r="D235" s="215" t="s">
        <v>191</v>
      </c>
      <c r="E235" s="238" t="s">
        <v>1</v>
      </c>
      <c r="F235" s="239" t="s">
        <v>307</v>
      </c>
      <c r="G235" s="237"/>
      <c r="H235" s="238" t="s">
        <v>1</v>
      </c>
      <c r="I235" s="240"/>
      <c r="J235" s="237"/>
      <c r="K235" s="237"/>
      <c r="L235" s="241"/>
      <c r="M235" s="242"/>
      <c r="N235" s="243"/>
      <c r="O235" s="243"/>
      <c r="P235" s="243"/>
      <c r="Q235" s="243"/>
      <c r="R235" s="243"/>
      <c r="S235" s="243"/>
      <c r="T235" s="244"/>
      <c r="AT235" s="245" t="s">
        <v>191</v>
      </c>
      <c r="AU235" s="245" t="s">
        <v>86</v>
      </c>
      <c r="AV235" s="14" t="s">
        <v>86</v>
      </c>
      <c r="AW235" s="14" t="s">
        <v>34</v>
      </c>
      <c r="AX235" s="14" t="s">
        <v>79</v>
      </c>
      <c r="AY235" s="245" t="s">
        <v>184</v>
      </c>
    </row>
    <row r="236" spans="1:65" s="12" customFormat="1" ht="11.25">
      <c r="B236" s="213"/>
      <c r="C236" s="214"/>
      <c r="D236" s="215" t="s">
        <v>191</v>
      </c>
      <c r="E236" s="216" t="s">
        <v>1</v>
      </c>
      <c r="F236" s="217" t="s">
        <v>306</v>
      </c>
      <c r="G236" s="214"/>
      <c r="H236" s="218">
        <v>10.08</v>
      </c>
      <c r="I236" s="219"/>
      <c r="J236" s="214"/>
      <c r="K236" s="214"/>
      <c r="L236" s="220"/>
      <c r="M236" s="221"/>
      <c r="N236" s="222"/>
      <c r="O236" s="222"/>
      <c r="P236" s="222"/>
      <c r="Q236" s="222"/>
      <c r="R236" s="222"/>
      <c r="S236" s="222"/>
      <c r="T236" s="223"/>
      <c r="AT236" s="224" t="s">
        <v>191</v>
      </c>
      <c r="AU236" s="224" t="s">
        <v>86</v>
      </c>
      <c r="AV236" s="12" t="s">
        <v>91</v>
      </c>
      <c r="AW236" s="12" t="s">
        <v>34</v>
      </c>
      <c r="AX236" s="12" t="s">
        <v>79</v>
      </c>
      <c r="AY236" s="224" t="s">
        <v>184</v>
      </c>
    </row>
    <row r="237" spans="1:65" s="13" customFormat="1" ht="11.25">
      <c r="B237" s="225"/>
      <c r="C237" s="226"/>
      <c r="D237" s="215" t="s">
        <v>191</v>
      </c>
      <c r="E237" s="227" t="s">
        <v>1</v>
      </c>
      <c r="F237" s="228" t="s">
        <v>193</v>
      </c>
      <c r="G237" s="226"/>
      <c r="H237" s="229">
        <v>20.16</v>
      </c>
      <c r="I237" s="230"/>
      <c r="J237" s="226"/>
      <c r="K237" s="226"/>
      <c r="L237" s="231"/>
      <c r="M237" s="232"/>
      <c r="N237" s="233"/>
      <c r="O237" s="233"/>
      <c r="P237" s="233"/>
      <c r="Q237" s="233"/>
      <c r="R237" s="233"/>
      <c r="S237" s="233"/>
      <c r="T237" s="234"/>
      <c r="AT237" s="235" t="s">
        <v>191</v>
      </c>
      <c r="AU237" s="235" t="s">
        <v>86</v>
      </c>
      <c r="AV237" s="13" t="s">
        <v>190</v>
      </c>
      <c r="AW237" s="13" t="s">
        <v>34</v>
      </c>
      <c r="AX237" s="13" t="s">
        <v>86</v>
      </c>
      <c r="AY237" s="235" t="s">
        <v>184</v>
      </c>
    </row>
    <row r="238" spans="1:65" s="2" customFormat="1" ht="16.5" customHeight="1">
      <c r="A238" s="34"/>
      <c r="B238" s="35"/>
      <c r="C238" s="200" t="s">
        <v>247</v>
      </c>
      <c r="D238" s="200" t="s">
        <v>185</v>
      </c>
      <c r="E238" s="201" t="s">
        <v>308</v>
      </c>
      <c r="F238" s="202" t="s">
        <v>309</v>
      </c>
      <c r="G238" s="203" t="s">
        <v>222</v>
      </c>
      <c r="H238" s="204">
        <v>579.85</v>
      </c>
      <c r="I238" s="205"/>
      <c r="J238" s="206">
        <f>ROUND(I238*H238,2)</f>
        <v>0</v>
      </c>
      <c r="K238" s="202" t="s">
        <v>189</v>
      </c>
      <c r="L238" s="39"/>
      <c r="M238" s="207" t="s">
        <v>1</v>
      </c>
      <c r="N238" s="208" t="s">
        <v>45</v>
      </c>
      <c r="O238" s="71"/>
      <c r="P238" s="209">
        <f>O238*H238</f>
        <v>0</v>
      </c>
      <c r="Q238" s="209">
        <v>0</v>
      </c>
      <c r="R238" s="209">
        <f>Q238*H238</f>
        <v>0</v>
      </c>
      <c r="S238" s="209">
        <v>0</v>
      </c>
      <c r="T238" s="210">
        <f>S238*H238</f>
        <v>0</v>
      </c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  <c r="AE238" s="34"/>
      <c r="AR238" s="211" t="s">
        <v>190</v>
      </c>
      <c r="AT238" s="211" t="s">
        <v>185</v>
      </c>
      <c r="AU238" s="211" t="s">
        <v>86</v>
      </c>
      <c r="AY238" s="17" t="s">
        <v>184</v>
      </c>
      <c r="BE238" s="212">
        <f>IF(N238="základní",J238,0)</f>
        <v>0</v>
      </c>
      <c r="BF238" s="212">
        <f>IF(N238="snížená",J238,0)</f>
        <v>0</v>
      </c>
      <c r="BG238" s="212">
        <f>IF(N238="zákl. přenesená",J238,0)</f>
        <v>0</v>
      </c>
      <c r="BH238" s="212">
        <f>IF(N238="sníž. přenesená",J238,0)</f>
        <v>0</v>
      </c>
      <c r="BI238" s="212">
        <f>IF(N238="nulová",J238,0)</f>
        <v>0</v>
      </c>
      <c r="BJ238" s="17" t="s">
        <v>91</v>
      </c>
      <c r="BK238" s="212">
        <f>ROUND(I238*H238,2)</f>
        <v>0</v>
      </c>
      <c r="BL238" s="17" t="s">
        <v>190</v>
      </c>
      <c r="BM238" s="211" t="s">
        <v>310</v>
      </c>
    </row>
    <row r="239" spans="1:65" s="14" customFormat="1" ht="11.25">
      <c r="B239" s="236"/>
      <c r="C239" s="237"/>
      <c r="D239" s="215" t="s">
        <v>191</v>
      </c>
      <c r="E239" s="238" t="s">
        <v>1</v>
      </c>
      <c r="F239" s="239" t="s">
        <v>311</v>
      </c>
      <c r="G239" s="237"/>
      <c r="H239" s="238" t="s">
        <v>1</v>
      </c>
      <c r="I239" s="240"/>
      <c r="J239" s="237"/>
      <c r="K239" s="237"/>
      <c r="L239" s="241"/>
      <c r="M239" s="242"/>
      <c r="N239" s="243"/>
      <c r="O239" s="243"/>
      <c r="P239" s="243"/>
      <c r="Q239" s="243"/>
      <c r="R239" s="243"/>
      <c r="S239" s="243"/>
      <c r="T239" s="244"/>
      <c r="AT239" s="245" t="s">
        <v>191</v>
      </c>
      <c r="AU239" s="245" t="s">
        <v>86</v>
      </c>
      <c r="AV239" s="14" t="s">
        <v>86</v>
      </c>
      <c r="AW239" s="14" t="s">
        <v>34</v>
      </c>
      <c r="AX239" s="14" t="s">
        <v>79</v>
      </c>
      <c r="AY239" s="245" t="s">
        <v>184</v>
      </c>
    </row>
    <row r="240" spans="1:65" s="12" customFormat="1" ht="11.25">
      <c r="B240" s="213"/>
      <c r="C240" s="214"/>
      <c r="D240" s="215" t="s">
        <v>191</v>
      </c>
      <c r="E240" s="216" t="s">
        <v>1</v>
      </c>
      <c r="F240" s="217" t="s">
        <v>312</v>
      </c>
      <c r="G240" s="214"/>
      <c r="H240" s="218">
        <v>191.1</v>
      </c>
      <c r="I240" s="219"/>
      <c r="J240" s="214"/>
      <c r="K240" s="214"/>
      <c r="L240" s="220"/>
      <c r="M240" s="221"/>
      <c r="N240" s="222"/>
      <c r="O240" s="222"/>
      <c r="P240" s="222"/>
      <c r="Q240" s="222"/>
      <c r="R240" s="222"/>
      <c r="S240" s="222"/>
      <c r="T240" s="223"/>
      <c r="AT240" s="224" t="s">
        <v>191</v>
      </c>
      <c r="AU240" s="224" t="s">
        <v>86</v>
      </c>
      <c r="AV240" s="12" t="s">
        <v>91</v>
      </c>
      <c r="AW240" s="12" t="s">
        <v>34</v>
      </c>
      <c r="AX240" s="12" t="s">
        <v>79</v>
      </c>
      <c r="AY240" s="224" t="s">
        <v>184</v>
      </c>
    </row>
    <row r="241" spans="2:51" s="12" customFormat="1" ht="11.25">
      <c r="B241" s="213"/>
      <c r="C241" s="214"/>
      <c r="D241" s="215" t="s">
        <v>191</v>
      </c>
      <c r="E241" s="216" t="s">
        <v>1</v>
      </c>
      <c r="F241" s="217" t="s">
        <v>313</v>
      </c>
      <c r="G241" s="214"/>
      <c r="H241" s="218">
        <v>-11.2</v>
      </c>
      <c r="I241" s="219"/>
      <c r="J241" s="214"/>
      <c r="K241" s="214"/>
      <c r="L241" s="220"/>
      <c r="M241" s="221"/>
      <c r="N241" s="222"/>
      <c r="O241" s="222"/>
      <c r="P241" s="222"/>
      <c r="Q241" s="222"/>
      <c r="R241" s="222"/>
      <c r="S241" s="222"/>
      <c r="T241" s="223"/>
      <c r="AT241" s="224" t="s">
        <v>191</v>
      </c>
      <c r="AU241" s="224" t="s">
        <v>86</v>
      </c>
      <c r="AV241" s="12" t="s">
        <v>91</v>
      </c>
      <c r="AW241" s="12" t="s">
        <v>34</v>
      </c>
      <c r="AX241" s="12" t="s">
        <v>79</v>
      </c>
      <c r="AY241" s="224" t="s">
        <v>184</v>
      </c>
    </row>
    <row r="242" spans="2:51" s="14" customFormat="1" ht="11.25">
      <c r="B242" s="236"/>
      <c r="C242" s="237"/>
      <c r="D242" s="215" t="s">
        <v>191</v>
      </c>
      <c r="E242" s="238" t="s">
        <v>1</v>
      </c>
      <c r="F242" s="239" t="s">
        <v>305</v>
      </c>
      <c r="G242" s="237"/>
      <c r="H242" s="238" t="s">
        <v>1</v>
      </c>
      <c r="I242" s="240"/>
      <c r="J242" s="237"/>
      <c r="K242" s="237"/>
      <c r="L242" s="241"/>
      <c r="M242" s="242"/>
      <c r="N242" s="243"/>
      <c r="O242" s="243"/>
      <c r="P242" s="243"/>
      <c r="Q242" s="243"/>
      <c r="R242" s="243"/>
      <c r="S242" s="243"/>
      <c r="T242" s="244"/>
      <c r="AT242" s="245" t="s">
        <v>191</v>
      </c>
      <c r="AU242" s="245" t="s">
        <v>86</v>
      </c>
      <c r="AV242" s="14" t="s">
        <v>86</v>
      </c>
      <c r="AW242" s="14" t="s">
        <v>34</v>
      </c>
      <c r="AX242" s="14" t="s">
        <v>79</v>
      </c>
      <c r="AY242" s="245" t="s">
        <v>184</v>
      </c>
    </row>
    <row r="243" spans="2:51" s="12" customFormat="1" ht="11.25">
      <c r="B243" s="213"/>
      <c r="C243" s="214"/>
      <c r="D243" s="215" t="s">
        <v>191</v>
      </c>
      <c r="E243" s="216" t="s">
        <v>1</v>
      </c>
      <c r="F243" s="217" t="s">
        <v>314</v>
      </c>
      <c r="G243" s="214"/>
      <c r="H243" s="218">
        <v>261.25</v>
      </c>
      <c r="I243" s="219"/>
      <c r="J243" s="214"/>
      <c r="K243" s="214"/>
      <c r="L243" s="220"/>
      <c r="M243" s="221"/>
      <c r="N243" s="222"/>
      <c r="O243" s="222"/>
      <c r="P243" s="222"/>
      <c r="Q243" s="222"/>
      <c r="R243" s="222"/>
      <c r="S243" s="222"/>
      <c r="T243" s="223"/>
      <c r="AT243" s="224" t="s">
        <v>191</v>
      </c>
      <c r="AU243" s="224" t="s">
        <v>86</v>
      </c>
      <c r="AV243" s="12" t="s">
        <v>91</v>
      </c>
      <c r="AW243" s="12" t="s">
        <v>34</v>
      </c>
      <c r="AX243" s="12" t="s">
        <v>79</v>
      </c>
      <c r="AY243" s="224" t="s">
        <v>184</v>
      </c>
    </row>
    <row r="244" spans="2:51" s="12" customFormat="1" ht="11.25">
      <c r="B244" s="213"/>
      <c r="C244" s="214"/>
      <c r="D244" s="215" t="s">
        <v>191</v>
      </c>
      <c r="E244" s="216" t="s">
        <v>1</v>
      </c>
      <c r="F244" s="217" t="s">
        <v>315</v>
      </c>
      <c r="G244" s="214"/>
      <c r="H244" s="218">
        <v>-37.5</v>
      </c>
      <c r="I244" s="219"/>
      <c r="J244" s="214"/>
      <c r="K244" s="214"/>
      <c r="L244" s="220"/>
      <c r="M244" s="221"/>
      <c r="N244" s="222"/>
      <c r="O244" s="222"/>
      <c r="P244" s="222"/>
      <c r="Q244" s="222"/>
      <c r="R244" s="222"/>
      <c r="S244" s="222"/>
      <c r="T244" s="223"/>
      <c r="AT244" s="224" t="s">
        <v>191</v>
      </c>
      <c r="AU244" s="224" t="s">
        <v>86</v>
      </c>
      <c r="AV244" s="12" t="s">
        <v>91</v>
      </c>
      <c r="AW244" s="12" t="s">
        <v>34</v>
      </c>
      <c r="AX244" s="12" t="s">
        <v>79</v>
      </c>
      <c r="AY244" s="224" t="s">
        <v>184</v>
      </c>
    </row>
    <row r="245" spans="2:51" s="12" customFormat="1" ht="11.25">
      <c r="B245" s="213"/>
      <c r="C245" s="214"/>
      <c r="D245" s="215" t="s">
        <v>191</v>
      </c>
      <c r="E245" s="216" t="s">
        <v>1</v>
      </c>
      <c r="F245" s="217" t="s">
        <v>316</v>
      </c>
      <c r="G245" s="214"/>
      <c r="H245" s="218">
        <v>-3</v>
      </c>
      <c r="I245" s="219"/>
      <c r="J245" s="214"/>
      <c r="K245" s="214"/>
      <c r="L245" s="220"/>
      <c r="M245" s="221"/>
      <c r="N245" s="222"/>
      <c r="O245" s="222"/>
      <c r="P245" s="222"/>
      <c r="Q245" s="222"/>
      <c r="R245" s="222"/>
      <c r="S245" s="222"/>
      <c r="T245" s="223"/>
      <c r="AT245" s="224" t="s">
        <v>191</v>
      </c>
      <c r="AU245" s="224" t="s">
        <v>86</v>
      </c>
      <c r="AV245" s="12" t="s">
        <v>91</v>
      </c>
      <c r="AW245" s="12" t="s">
        <v>34</v>
      </c>
      <c r="AX245" s="12" t="s">
        <v>79</v>
      </c>
      <c r="AY245" s="224" t="s">
        <v>184</v>
      </c>
    </row>
    <row r="246" spans="2:51" s="12" customFormat="1" ht="11.25">
      <c r="B246" s="213"/>
      <c r="C246" s="214"/>
      <c r="D246" s="215" t="s">
        <v>191</v>
      </c>
      <c r="E246" s="216" t="s">
        <v>1</v>
      </c>
      <c r="F246" s="217" t="s">
        <v>317</v>
      </c>
      <c r="G246" s="214"/>
      <c r="H246" s="218">
        <v>-1.5</v>
      </c>
      <c r="I246" s="219"/>
      <c r="J246" s="214"/>
      <c r="K246" s="214"/>
      <c r="L246" s="220"/>
      <c r="M246" s="221"/>
      <c r="N246" s="222"/>
      <c r="O246" s="222"/>
      <c r="P246" s="222"/>
      <c r="Q246" s="222"/>
      <c r="R246" s="222"/>
      <c r="S246" s="222"/>
      <c r="T246" s="223"/>
      <c r="AT246" s="224" t="s">
        <v>191</v>
      </c>
      <c r="AU246" s="224" t="s">
        <v>86</v>
      </c>
      <c r="AV246" s="12" t="s">
        <v>91</v>
      </c>
      <c r="AW246" s="12" t="s">
        <v>34</v>
      </c>
      <c r="AX246" s="12" t="s">
        <v>79</v>
      </c>
      <c r="AY246" s="224" t="s">
        <v>184</v>
      </c>
    </row>
    <row r="247" spans="2:51" s="12" customFormat="1" ht="11.25">
      <c r="B247" s="213"/>
      <c r="C247" s="214"/>
      <c r="D247" s="215" t="s">
        <v>191</v>
      </c>
      <c r="E247" s="216" t="s">
        <v>1</v>
      </c>
      <c r="F247" s="217" t="s">
        <v>318</v>
      </c>
      <c r="G247" s="214"/>
      <c r="H247" s="218">
        <v>-10.08</v>
      </c>
      <c r="I247" s="219"/>
      <c r="J247" s="214"/>
      <c r="K247" s="214"/>
      <c r="L247" s="220"/>
      <c r="M247" s="221"/>
      <c r="N247" s="222"/>
      <c r="O247" s="222"/>
      <c r="P247" s="222"/>
      <c r="Q247" s="222"/>
      <c r="R247" s="222"/>
      <c r="S247" s="222"/>
      <c r="T247" s="223"/>
      <c r="AT247" s="224" t="s">
        <v>191</v>
      </c>
      <c r="AU247" s="224" t="s">
        <v>86</v>
      </c>
      <c r="AV247" s="12" t="s">
        <v>91</v>
      </c>
      <c r="AW247" s="12" t="s">
        <v>34</v>
      </c>
      <c r="AX247" s="12" t="s">
        <v>79</v>
      </c>
      <c r="AY247" s="224" t="s">
        <v>184</v>
      </c>
    </row>
    <row r="248" spans="2:51" s="12" customFormat="1" ht="11.25">
      <c r="B248" s="213"/>
      <c r="C248" s="214"/>
      <c r="D248" s="215" t="s">
        <v>191</v>
      </c>
      <c r="E248" s="216" t="s">
        <v>1</v>
      </c>
      <c r="F248" s="217" t="s">
        <v>319</v>
      </c>
      <c r="G248" s="214"/>
      <c r="H248" s="218">
        <v>-6.6749999999999998</v>
      </c>
      <c r="I248" s="219"/>
      <c r="J248" s="214"/>
      <c r="K248" s="214"/>
      <c r="L248" s="220"/>
      <c r="M248" s="221"/>
      <c r="N248" s="222"/>
      <c r="O248" s="222"/>
      <c r="P248" s="222"/>
      <c r="Q248" s="222"/>
      <c r="R248" s="222"/>
      <c r="S248" s="222"/>
      <c r="T248" s="223"/>
      <c r="AT248" s="224" t="s">
        <v>191</v>
      </c>
      <c r="AU248" s="224" t="s">
        <v>86</v>
      </c>
      <c r="AV248" s="12" t="s">
        <v>91</v>
      </c>
      <c r="AW248" s="12" t="s">
        <v>34</v>
      </c>
      <c r="AX248" s="12" t="s">
        <v>79</v>
      </c>
      <c r="AY248" s="224" t="s">
        <v>184</v>
      </c>
    </row>
    <row r="249" spans="2:51" s="12" customFormat="1" ht="11.25">
      <c r="B249" s="213"/>
      <c r="C249" s="214"/>
      <c r="D249" s="215" t="s">
        <v>191</v>
      </c>
      <c r="E249" s="216" t="s">
        <v>1</v>
      </c>
      <c r="F249" s="217" t="s">
        <v>320</v>
      </c>
      <c r="G249" s="214"/>
      <c r="H249" s="218">
        <v>-2.52</v>
      </c>
      <c r="I249" s="219"/>
      <c r="J249" s="214"/>
      <c r="K249" s="214"/>
      <c r="L249" s="220"/>
      <c r="M249" s="221"/>
      <c r="N249" s="222"/>
      <c r="O249" s="222"/>
      <c r="P249" s="222"/>
      <c r="Q249" s="222"/>
      <c r="R249" s="222"/>
      <c r="S249" s="222"/>
      <c r="T249" s="223"/>
      <c r="AT249" s="224" t="s">
        <v>191</v>
      </c>
      <c r="AU249" s="224" t="s">
        <v>86</v>
      </c>
      <c r="AV249" s="12" t="s">
        <v>91</v>
      </c>
      <c r="AW249" s="12" t="s">
        <v>34</v>
      </c>
      <c r="AX249" s="12" t="s">
        <v>79</v>
      </c>
      <c r="AY249" s="224" t="s">
        <v>184</v>
      </c>
    </row>
    <row r="250" spans="2:51" s="14" customFormat="1" ht="11.25">
      <c r="B250" s="236"/>
      <c r="C250" s="237"/>
      <c r="D250" s="215" t="s">
        <v>191</v>
      </c>
      <c r="E250" s="238" t="s">
        <v>1</v>
      </c>
      <c r="F250" s="239" t="s">
        <v>307</v>
      </c>
      <c r="G250" s="237"/>
      <c r="H250" s="238" t="s">
        <v>1</v>
      </c>
      <c r="I250" s="240"/>
      <c r="J250" s="237"/>
      <c r="K250" s="237"/>
      <c r="L250" s="241"/>
      <c r="M250" s="242"/>
      <c r="N250" s="243"/>
      <c r="O250" s="243"/>
      <c r="P250" s="243"/>
      <c r="Q250" s="243"/>
      <c r="R250" s="243"/>
      <c r="S250" s="243"/>
      <c r="T250" s="244"/>
      <c r="AT250" s="245" t="s">
        <v>191</v>
      </c>
      <c r="AU250" s="245" t="s">
        <v>86</v>
      </c>
      <c r="AV250" s="14" t="s">
        <v>86</v>
      </c>
      <c r="AW250" s="14" t="s">
        <v>34</v>
      </c>
      <c r="AX250" s="14" t="s">
        <v>79</v>
      </c>
      <c r="AY250" s="245" t="s">
        <v>184</v>
      </c>
    </row>
    <row r="251" spans="2:51" s="12" customFormat="1" ht="11.25">
      <c r="B251" s="213"/>
      <c r="C251" s="214"/>
      <c r="D251" s="215" t="s">
        <v>191</v>
      </c>
      <c r="E251" s="216" t="s">
        <v>1</v>
      </c>
      <c r="F251" s="217" t="s">
        <v>314</v>
      </c>
      <c r="G251" s="214"/>
      <c r="H251" s="218">
        <v>261.25</v>
      </c>
      <c r="I251" s="219"/>
      <c r="J251" s="214"/>
      <c r="K251" s="214"/>
      <c r="L251" s="220"/>
      <c r="M251" s="221"/>
      <c r="N251" s="222"/>
      <c r="O251" s="222"/>
      <c r="P251" s="222"/>
      <c r="Q251" s="222"/>
      <c r="R251" s="222"/>
      <c r="S251" s="222"/>
      <c r="T251" s="223"/>
      <c r="AT251" s="224" t="s">
        <v>191</v>
      </c>
      <c r="AU251" s="224" t="s">
        <v>86</v>
      </c>
      <c r="AV251" s="12" t="s">
        <v>91</v>
      </c>
      <c r="AW251" s="12" t="s">
        <v>34</v>
      </c>
      <c r="AX251" s="12" t="s">
        <v>79</v>
      </c>
      <c r="AY251" s="224" t="s">
        <v>184</v>
      </c>
    </row>
    <row r="252" spans="2:51" s="12" customFormat="1" ht="11.25">
      <c r="B252" s="213"/>
      <c r="C252" s="214"/>
      <c r="D252" s="215" t="s">
        <v>191</v>
      </c>
      <c r="E252" s="216" t="s">
        <v>1</v>
      </c>
      <c r="F252" s="217" t="s">
        <v>315</v>
      </c>
      <c r="G252" s="214"/>
      <c r="H252" s="218">
        <v>-37.5</v>
      </c>
      <c r="I252" s="219"/>
      <c r="J252" s="214"/>
      <c r="K252" s="214"/>
      <c r="L252" s="220"/>
      <c r="M252" s="221"/>
      <c r="N252" s="222"/>
      <c r="O252" s="222"/>
      <c r="P252" s="222"/>
      <c r="Q252" s="222"/>
      <c r="R252" s="222"/>
      <c r="S252" s="222"/>
      <c r="T252" s="223"/>
      <c r="AT252" s="224" t="s">
        <v>191</v>
      </c>
      <c r="AU252" s="224" t="s">
        <v>86</v>
      </c>
      <c r="AV252" s="12" t="s">
        <v>91</v>
      </c>
      <c r="AW252" s="12" t="s">
        <v>34</v>
      </c>
      <c r="AX252" s="12" t="s">
        <v>79</v>
      </c>
      <c r="AY252" s="224" t="s">
        <v>184</v>
      </c>
    </row>
    <row r="253" spans="2:51" s="12" customFormat="1" ht="11.25">
      <c r="B253" s="213"/>
      <c r="C253" s="214"/>
      <c r="D253" s="215" t="s">
        <v>191</v>
      </c>
      <c r="E253" s="216" t="s">
        <v>1</v>
      </c>
      <c r="F253" s="217" t="s">
        <v>316</v>
      </c>
      <c r="G253" s="214"/>
      <c r="H253" s="218">
        <v>-3</v>
      </c>
      <c r="I253" s="219"/>
      <c r="J253" s="214"/>
      <c r="K253" s="214"/>
      <c r="L253" s="220"/>
      <c r="M253" s="221"/>
      <c r="N253" s="222"/>
      <c r="O253" s="222"/>
      <c r="P253" s="222"/>
      <c r="Q253" s="222"/>
      <c r="R253" s="222"/>
      <c r="S253" s="222"/>
      <c r="T253" s="223"/>
      <c r="AT253" s="224" t="s">
        <v>191</v>
      </c>
      <c r="AU253" s="224" t="s">
        <v>86</v>
      </c>
      <c r="AV253" s="12" t="s">
        <v>91</v>
      </c>
      <c r="AW253" s="12" t="s">
        <v>34</v>
      </c>
      <c r="AX253" s="12" t="s">
        <v>79</v>
      </c>
      <c r="AY253" s="224" t="s">
        <v>184</v>
      </c>
    </row>
    <row r="254" spans="2:51" s="12" customFormat="1" ht="11.25">
      <c r="B254" s="213"/>
      <c r="C254" s="214"/>
      <c r="D254" s="215" t="s">
        <v>191</v>
      </c>
      <c r="E254" s="216" t="s">
        <v>1</v>
      </c>
      <c r="F254" s="217" t="s">
        <v>317</v>
      </c>
      <c r="G254" s="214"/>
      <c r="H254" s="218">
        <v>-1.5</v>
      </c>
      <c r="I254" s="219"/>
      <c r="J254" s="214"/>
      <c r="K254" s="214"/>
      <c r="L254" s="220"/>
      <c r="M254" s="221"/>
      <c r="N254" s="222"/>
      <c r="O254" s="222"/>
      <c r="P254" s="222"/>
      <c r="Q254" s="222"/>
      <c r="R254" s="222"/>
      <c r="S254" s="222"/>
      <c r="T254" s="223"/>
      <c r="AT254" s="224" t="s">
        <v>191</v>
      </c>
      <c r="AU254" s="224" t="s">
        <v>86</v>
      </c>
      <c r="AV254" s="12" t="s">
        <v>91</v>
      </c>
      <c r="AW254" s="12" t="s">
        <v>34</v>
      </c>
      <c r="AX254" s="12" t="s">
        <v>79</v>
      </c>
      <c r="AY254" s="224" t="s">
        <v>184</v>
      </c>
    </row>
    <row r="255" spans="2:51" s="12" customFormat="1" ht="11.25">
      <c r="B255" s="213"/>
      <c r="C255" s="214"/>
      <c r="D255" s="215" t="s">
        <v>191</v>
      </c>
      <c r="E255" s="216" t="s">
        <v>1</v>
      </c>
      <c r="F255" s="217" t="s">
        <v>318</v>
      </c>
      <c r="G255" s="214"/>
      <c r="H255" s="218">
        <v>-10.08</v>
      </c>
      <c r="I255" s="219"/>
      <c r="J255" s="214"/>
      <c r="K255" s="214"/>
      <c r="L255" s="220"/>
      <c r="M255" s="221"/>
      <c r="N255" s="222"/>
      <c r="O255" s="222"/>
      <c r="P255" s="222"/>
      <c r="Q255" s="222"/>
      <c r="R255" s="222"/>
      <c r="S255" s="222"/>
      <c r="T255" s="223"/>
      <c r="AT255" s="224" t="s">
        <v>191</v>
      </c>
      <c r="AU255" s="224" t="s">
        <v>86</v>
      </c>
      <c r="AV255" s="12" t="s">
        <v>91</v>
      </c>
      <c r="AW255" s="12" t="s">
        <v>34</v>
      </c>
      <c r="AX255" s="12" t="s">
        <v>79</v>
      </c>
      <c r="AY255" s="224" t="s">
        <v>184</v>
      </c>
    </row>
    <row r="256" spans="2:51" s="12" customFormat="1" ht="11.25">
      <c r="B256" s="213"/>
      <c r="C256" s="214"/>
      <c r="D256" s="215" t="s">
        <v>191</v>
      </c>
      <c r="E256" s="216" t="s">
        <v>1</v>
      </c>
      <c r="F256" s="217" t="s">
        <v>319</v>
      </c>
      <c r="G256" s="214"/>
      <c r="H256" s="218">
        <v>-6.6749999999999998</v>
      </c>
      <c r="I256" s="219"/>
      <c r="J256" s="214"/>
      <c r="K256" s="214"/>
      <c r="L256" s="220"/>
      <c r="M256" s="221"/>
      <c r="N256" s="222"/>
      <c r="O256" s="222"/>
      <c r="P256" s="222"/>
      <c r="Q256" s="222"/>
      <c r="R256" s="222"/>
      <c r="S256" s="222"/>
      <c r="T256" s="223"/>
      <c r="AT256" s="224" t="s">
        <v>191</v>
      </c>
      <c r="AU256" s="224" t="s">
        <v>86</v>
      </c>
      <c r="AV256" s="12" t="s">
        <v>91</v>
      </c>
      <c r="AW256" s="12" t="s">
        <v>34</v>
      </c>
      <c r="AX256" s="12" t="s">
        <v>79</v>
      </c>
      <c r="AY256" s="224" t="s">
        <v>184</v>
      </c>
    </row>
    <row r="257" spans="1:65" s="12" customFormat="1" ht="11.25">
      <c r="B257" s="213"/>
      <c r="C257" s="214"/>
      <c r="D257" s="215" t="s">
        <v>191</v>
      </c>
      <c r="E257" s="216" t="s">
        <v>1</v>
      </c>
      <c r="F257" s="217" t="s">
        <v>320</v>
      </c>
      <c r="G257" s="214"/>
      <c r="H257" s="218">
        <v>-2.52</v>
      </c>
      <c r="I257" s="219"/>
      <c r="J257" s="214"/>
      <c r="K257" s="214"/>
      <c r="L257" s="220"/>
      <c r="M257" s="221"/>
      <c r="N257" s="222"/>
      <c r="O257" s="222"/>
      <c r="P257" s="222"/>
      <c r="Q257" s="222"/>
      <c r="R257" s="222"/>
      <c r="S257" s="222"/>
      <c r="T257" s="223"/>
      <c r="AT257" s="224" t="s">
        <v>191</v>
      </c>
      <c r="AU257" s="224" t="s">
        <v>86</v>
      </c>
      <c r="AV257" s="12" t="s">
        <v>91</v>
      </c>
      <c r="AW257" s="12" t="s">
        <v>34</v>
      </c>
      <c r="AX257" s="12" t="s">
        <v>79</v>
      </c>
      <c r="AY257" s="224" t="s">
        <v>184</v>
      </c>
    </row>
    <row r="258" spans="1:65" s="13" customFormat="1" ht="11.25">
      <c r="B258" s="225"/>
      <c r="C258" s="226"/>
      <c r="D258" s="215" t="s">
        <v>191</v>
      </c>
      <c r="E258" s="227" t="s">
        <v>1</v>
      </c>
      <c r="F258" s="228" t="s">
        <v>193</v>
      </c>
      <c r="G258" s="226"/>
      <c r="H258" s="229">
        <v>579.85</v>
      </c>
      <c r="I258" s="230"/>
      <c r="J258" s="226"/>
      <c r="K258" s="226"/>
      <c r="L258" s="231"/>
      <c r="M258" s="232"/>
      <c r="N258" s="233"/>
      <c r="O258" s="233"/>
      <c r="P258" s="233"/>
      <c r="Q258" s="233"/>
      <c r="R258" s="233"/>
      <c r="S258" s="233"/>
      <c r="T258" s="234"/>
      <c r="AT258" s="235" t="s">
        <v>191</v>
      </c>
      <c r="AU258" s="235" t="s">
        <v>86</v>
      </c>
      <c r="AV258" s="13" t="s">
        <v>190</v>
      </c>
      <c r="AW258" s="13" t="s">
        <v>34</v>
      </c>
      <c r="AX258" s="13" t="s">
        <v>86</v>
      </c>
      <c r="AY258" s="235" t="s">
        <v>184</v>
      </c>
    </row>
    <row r="259" spans="1:65" s="2" customFormat="1" ht="16.5" customHeight="1">
      <c r="A259" s="34"/>
      <c r="B259" s="35"/>
      <c r="C259" s="200" t="s">
        <v>321</v>
      </c>
      <c r="D259" s="200" t="s">
        <v>185</v>
      </c>
      <c r="E259" s="201" t="s">
        <v>322</v>
      </c>
      <c r="F259" s="202" t="s">
        <v>323</v>
      </c>
      <c r="G259" s="203" t="s">
        <v>222</v>
      </c>
      <c r="H259" s="204">
        <v>172.78399999999999</v>
      </c>
      <c r="I259" s="205"/>
      <c r="J259" s="206">
        <f>ROUND(I259*H259,2)</f>
        <v>0</v>
      </c>
      <c r="K259" s="202" t="s">
        <v>189</v>
      </c>
      <c r="L259" s="39"/>
      <c r="M259" s="207" t="s">
        <v>1</v>
      </c>
      <c r="N259" s="208" t="s">
        <v>45</v>
      </c>
      <c r="O259" s="71"/>
      <c r="P259" s="209">
        <f>O259*H259</f>
        <v>0</v>
      </c>
      <c r="Q259" s="209">
        <v>0</v>
      </c>
      <c r="R259" s="209">
        <f>Q259*H259</f>
        <v>0</v>
      </c>
      <c r="S259" s="209">
        <v>0</v>
      </c>
      <c r="T259" s="210">
        <f>S259*H259</f>
        <v>0</v>
      </c>
      <c r="U259" s="34"/>
      <c r="V259" s="34"/>
      <c r="W259" s="34"/>
      <c r="X259" s="34"/>
      <c r="Y259" s="34"/>
      <c r="Z259" s="34"/>
      <c r="AA259" s="34"/>
      <c r="AB259" s="34"/>
      <c r="AC259" s="34"/>
      <c r="AD259" s="34"/>
      <c r="AE259" s="34"/>
      <c r="AR259" s="211" t="s">
        <v>190</v>
      </c>
      <c r="AT259" s="211" t="s">
        <v>185</v>
      </c>
      <c r="AU259" s="211" t="s">
        <v>86</v>
      </c>
      <c r="AY259" s="17" t="s">
        <v>184</v>
      </c>
      <c r="BE259" s="212">
        <f>IF(N259="základní",J259,0)</f>
        <v>0</v>
      </c>
      <c r="BF259" s="212">
        <f>IF(N259="snížená",J259,0)</f>
        <v>0</v>
      </c>
      <c r="BG259" s="212">
        <f>IF(N259="zákl. přenesená",J259,0)</f>
        <v>0</v>
      </c>
      <c r="BH259" s="212">
        <f>IF(N259="sníž. přenesená",J259,0)</f>
        <v>0</v>
      </c>
      <c r="BI259" s="212">
        <f>IF(N259="nulová",J259,0)</f>
        <v>0</v>
      </c>
      <c r="BJ259" s="17" t="s">
        <v>91</v>
      </c>
      <c r="BK259" s="212">
        <f>ROUND(I259*H259,2)</f>
        <v>0</v>
      </c>
      <c r="BL259" s="17" t="s">
        <v>190</v>
      </c>
      <c r="BM259" s="211" t="s">
        <v>324</v>
      </c>
    </row>
    <row r="260" spans="1:65" s="14" customFormat="1" ht="11.25">
      <c r="B260" s="236"/>
      <c r="C260" s="237"/>
      <c r="D260" s="215" t="s">
        <v>191</v>
      </c>
      <c r="E260" s="238" t="s">
        <v>1</v>
      </c>
      <c r="F260" s="239" t="s">
        <v>305</v>
      </c>
      <c r="G260" s="237"/>
      <c r="H260" s="238" t="s">
        <v>1</v>
      </c>
      <c r="I260" s="240"/>
      <c r="J260" s="237"/>
      <c r="K260" s="237"/>
      <c r="L260" s="241"/>
      <c r="M260" s="242"/>
      <c r="N260" s="243"/>
      <c r="O260" s="243"/>
      <c r="P260" s="243"/>
      <c r="Q260" s="243"/>
      <c r="R260" s="243"/>
      <c r="S260" s="243"/>
      <c r="T260" s="244"/>
      <c r="AT260" s="245" t="s">
        <v>191</v>
      </c>
      <c r="AU260" s="245" t="s">
        <v>86</v>
      </c>
      <c r="AV260" s="14" t="s">
        <v>86</v>
      </c>
      <c r="AW260" s="14" t="s">
        <v>34</v>
      </c>
      <c r="AX260" s="14" t="s">
        <v>79</v>
      </c>
      <c r="AY260" s="245" t="s">
        <v>184</v>
      </c>
    </row>
    <row r="261" spans="1:65" s="12" customFormat="1" ht="11.25">
      <c r="B261" s="213"/>
      <c r="C261" s="214"/>
      <c r="D261" s="215" t="s">
        <v>191</v>
      </c>
      <c r="E261" s="216" t="s">
        <v>1</v>
      </c>
      <c r="F261" s="217" t="s">
        <v>325</v>
      </c>
      <c r="G261" s="214"/>
      <c r="H261" s="218">
        <v>99</v>
      </c>
      <c r="I261" s="219"/>
      <c r="J261" s="214"/>
      <c r="K261" s="214"/>
      <c r="L261" s="220"/>
      <c r="M261" s="221"/>
      <c r="N261" s="222"/>
      <c r="O261" s="222"/>
      <c r="P261" s="222"/>
      <c r="Q261" s="222"/>
      <c r="R261" s="222"/>
      <c r="S261" s="222"/>
      <c r="T261" s="223"/>
      <c r="AT261" s="224" t="s">
        <v>191</v>
      </c>
      <c r="AU261" s="224" t="s">
        <v>86</v>
      </c>
      <c r="AV261" s="12" t="s">
        <v>91</v>
      </c>
      <c r="AW261" s="12" t="s">
        <v>34</v>
      </c>
      <c r="AX261" s="12" t="s">
        <v>79</v>
      </c>
      <c r="AY261" s="224" t="s">
        <v>184</v>
      </c>
    </row>
    <row r="262" spans="1:65" s="12" customFormat="1" ht="11.25">
      <c r="B262" s="213"/>
      <c r="C262" s="214"/>
      <c r="D262" s="215" t="s">
        <v>191</v>
      </c>
      <c r="E262" s="216" t="s">
        <v>1</v>
      </c>
      <c r="F262" s="217" t="s">
        <v>326</v>
      </c>
      <c r="G262" s="214"/>
      <c r="H262" s="218">
        <v>-12.608000000000001</v>
      </c>
      <c r="I262" s="219"/>
      <c r="J262" s="214"/>
      <c r="K262" s="214"/>
      <c r="L262" s="220"/>
      <c r="M262" s="221"/>
      <c r="N262" s="222"/>
      <c r="O262" s="222"/>
      <c r="P262" s="222"/>
      <c r="Q262" s="222"/>
      <c r="R262" s="222"/>
      <c r="S262" s="222"/>
      <c r="T262" s="223"/>
      <c r="AT262" s="224" t="s">
        <v>191</v>
      </c>
      <c r="AU262" s="224" t="s">
        <v>86</v>
      </c>
      <c r="AV262" s="12" t="s">
        <v>91</v>
      </c>
      <c r="AW262" s="12" t="s">
        <v>34</v>
      </c>
      <c r="AX262" s="12" t="s">
        <v>79</v>
      </c>
      <c r="AY262" s="224" t="s">
        <v>184</v>
      </c>
    </row>
    <row r="263" spans="1:65" s="14" customFormat="1" ht="11.25">
      <c r="B263" s="236"/>
      <c r="C263" s="237"/>
      <c r="D263" s="215" t="s">
        <v>191</v>
      </c>
      <c r="E263" s="238" t="s">
        <v>1</v>
      </c>
      <c r="F263" s="239" t="s">
        <v>307</v>
      </c>
      <c r="G263" s="237"/>
      <c r="H263" s="238" t="s">
        <v>1</v>
      </c>
      <c r="I263" s="240"/>
      <c r="J263" s="237"/>
      <c r="K263" s="237"/>
      <c r="L263" s="241"/>
      <c r="M263" s="242"/>
      <c r="N263" s="243"/>
      <c r="O263" s="243"/>
      <c r="P263" s="243"/>
      <c r="Q263" s="243"/>
      <c r="R263" s="243"/>
      <c r="S263" s="243"/>
      <c r="T263" s="244"/>
      <c r="AT263" s="245" t="s">
        <v>191</v>
      </c>
      <c r="AU263" s="245" t="s">
        <v>86</v>
      </c>
      <c r="AV263" s="14" t="s">
        <v>86</v>
      </c>
      <c r="AW263" s="14" t="s">
        <v>34</v>
      </c>
      <c r="AX263" s="14" t="s">
        <v>79</v>
      </c>
      <c r="AY263" s="245" t="s">
        <v>184</v>
      </c>
    </row>
    <row r="264" spans="1:65" s="12" customFormat="1" ht="11.25">
      <c r="B264" s="213"/>
      <c r="C264" s="214"/>
      <c r="D264" s="215" t="s">
        <v>191</v>
      </c>
      <c r="E264" s="216" t="s">
        <v>1</v>
      </c>
      <c r="F264" s="217" t="s">
        <v>325</v>
      </c>
      <c r="G264" s="214"/>
      <c r="H264" s="218">
        <v>99</v>
      </c>
      <c r="I264" s="219"/>
      <c r="J264" s="214"/>
      <c r="K264" s="214"/>
      <c r="L264" s="220"/>
      <c r="M264" s="221"/>
      <c r="N264" s="222"/>
      <c r="O264" s="222"/>
      <c r="P264" s="222"/>
      <c r="Q264" s="222"/>
      <c r="R264" s="222"/>
      <c r="S264" s="222"/>
      <c r="T264" s="223"/>
      <c r="AT264" s="224" t="s">
        <v>191</v>
      </c>
      <c r="AU264" s="224" t="s">
        <v>86</v>
      </c>
      <c r="AV264" s="12" t="s">
        <v>91</v>
      </c>
      <c r="AW264" s="12" t="s">
        <v>34</v>
      </c>
      <c r="AX264" s="12" t="s">
        <v>79</v>
      </c>
      <c r="AY264" s="224" t="s">
        <v>184</v>
      </c>
    </row>
    <row r="265" spans="1:65" s="12" customFormat="1" ht="11.25">
      <c r="B265" s="213"/>
      <c r="C265" s="214"/>
      <c r="D265" s="215" t="s">
        <v>191</v>
      </c>
      <c r="E265" s="216" t="s">
        <v>1</v>
      </c>
      <c r="F265" s="217" t="s">
        <v>326</v>
      </c>
      <c r="G265" s="214"/>
      <c r="H265" s="218">
        <v>-12.608000000000001</v>
      </c>
      <c r="I265" s="219"/>
      <c r="J265" s="214"/>
      <c r="K265" s="214"/>
      <c r="L265" s="220"/>
      <c r="M265" s="221"/>
      <c r="N265" s="222"/>
      <c r="O265" s="222"/>
      <c r="P265" s="222"/>
      <c r="Q265" s="222"/>
      <c r="R265" s="222"/>
      <c r="S265" s="222"/>
      <c r="T265" s="223"/>
      <c r="AT265" s="224" t="s">
        <v>191</v>
      </c>
      <c r="AU265" s="224" t="s">
        <v>86</v>
      </c>
      <c r="AV265" s="12" t="s">
        <v>91</v>
      </c>
      <c r="AW265" s="12" t="s">
        <v>34</v>
      </c>
      <c r="AX265" s="12" t="s">
        <v>79</v>
      </c>
      <c r="AY265" s="224" t="s">
        <v>184</v>
      </c>
    </row>
    <row r="266" spans="1:65" s="13" customFormat="1" ht="11.25">
      <c r="B266" s="225"/>
      <c r="C266" s="226"/>
      <c r="D266" s="215" t="s">
        <v>191</v>
      </c>
      <c r="E266" s="227" t="s">
        <v>1</v>
      </c>
      <c r="F266" s="228" t="s">
        <v>193</v>
      </c>
      <c r="G266" s="226"/>
      <c r="H266" s="229">
        <v>172.78399999999999</v>
      </c>
      <c r="I266" s="230"/>
      <c r="J266" s="226"/>
      <c r="K266" s="226"/>
      <c r="L266" s="231"/>
      <c r="M266" s="232"/>
      <c r="N266" s="233"/>
      <c r="O266" s="233"/>
      <c r="P266" s="233"/>
      <c r="Q266" s="233"/>
      <c r="R266" s="233"/>
      <c r="S266" s="233"/>
      <c r="T266" s="234"/>
      <c r="AT266" s="235" t="s">
        <v>191</v>
      </c>
      <c r="AU266" s="235" t="s">
        <v>86</v>
      </c>
      <c r="AV266" s="13" t="s">
        <v>190</v>
      </c>
      <c r="AW266" s="13" t="s">
        <v>34</v>
      </c>
      <c r="AX266" s="13" t="s">
        <v>86</v>
      </c>
      <c r="AY266" s="235" t="s">
        <v>184</v>
      </c>
    </row>
    <row r="267" spans="1:65" s="2" customFormat="1" ht="16.5" customHeight="1">
      <c r="A267" s="34"/>
      <c r="B267" s="35"/>
      <c r="C267" s="200" t="s">
        <v>253</v>
      </c>
      <c r="D267" s="200" t="s">
        <v>185</v>
      </c>
      <c r="E267" s="201" t="s">
        <v>327</v>
      </c>
      <c r="F267" s="202" t="s">
        <v>328</v>
      </c>
      <c r="G267" s="203" t="s">
        <v>222</v>
      </c>
      <c r="H267" s="204">
        <v>113.575</v>
      </c>
      <c r="I267" s="205"/>
      <c r="J267" s="206">
        <f>ROUND(I267*H267,2)</f>
        <v>0</v>
      </c>
      <c r="K267" s="202" t="s">
        <v>189</v>
      </c>
      <c r="L267" s="39"/>
      <c r="M267" s="207" t="s">
        <v>1</v>
      </c>
      <c r="N267" s="208" t="s">
        <v>45</v>
      </c>
      <c r="O267" s="71"/>
      <c r="P267" s="209">
        <f>O267*H267</f>
        <v>0</v>
      </c>
      <c r="Q267" s="209">
        <v>0</v>
      </c>
      <c r="R267" s="209">
        <f>Q267*H267</f>
        <v>0</v>
      </c>
      <c r="S267" s="209">
        <v>0</v>
      </c>
      <c r="T267" s="210">
        <f>S267*H267</f>
        <v>0</v>
      </c>
      <c r="U267" s="34"/>
      <c r="V267" s="34"/>
      <c r="W267" s="34"/>
      <c r="X267" s="34"/>
      <c r="Y267" s="34"/>
      <c r="Z267" s="34"/>
      <c r="AA267" s="34"/>
      <c r="AB267" s="34"/>
      <c r="AC267" s="34"/>
      <c r="AD267" s="34"/>
      <c r="AE267" s="34"/>
      <c r="AR267" s="211" t="s">
        <v>190</v>
      </c>
      <c r="AT267" s="211" t="s">
        <v>185</v>
      </c>
      <c r="AU267" s="211" t="s">
        <v>86</v>
      </c>
      <c r="AY267" s="17" t="s">
        <v>184</v>
      </c>
      <c r="BE267" s="212">
        <f>IF(N267="základní",J267,0)</f>
        <v>0</v>
      </c>
      <c r="BF267" s="212">
        <f>IF(N267="snížená",J267,0)</f>
        <v>0</v>
      </c>
      <c r="BG267" s="212">
        <f>IF(N267="zákl. přenesená",J267,0)</f>
        <v>0</v>
      </c>
      <c r="BH267" s="212">
        <f>IF(N267="sníž. přenesená",J267,0)</f>
        <v>0</v>
      </c>
      <c r="BI267" s="212">
        <f>IF(N267="nulová",J267,0)</f>
        <v>0</v>
      </c>
      <c r="BJ267" s="17" t="s">
        <v>91</v>
      </c>
      <c r="BK267" s="212">
        <f>ROUND(I267*H267,2)</f>
        <v>0</v>
      </c>
      <c r="BL267" s="17" t="s">
        <v>190</v>
      </c>
      <c r="BM267" s="211" t="s">
        <v>329</v>
      </c>
    </row>
    <row r="268" spans="1:65" s="14" customFormat="1" ht="11.25">
      <c r="B268" s="236"/>
      <c r="C268" s="237"/>
      <c r="D268" s="215" t="s">
        <v>191</v>
      </c>
      <c r="E268" s="238" t="s">
        <v>1</v>
      </c>
      <c r="F268" s="239" t="s">
        <v>305</v>
      </c>
      <c r="G268" s="237"/>
      <c r="H268" s="238" t="s">
        <v>1</v>
      </c>
      <c r="I268" s="240"/>
      <c r="J268" s="237"/>
      <c r="K268" s="237"/>
      <c r="L268" s="241"/>
      <c r="M268" s="242"/>
      <c r="N268" s="243"/>
      <c r="O268" s="243"/>
      <c r="P268" s="243"/>
      <c r="Q268" s="243"/>
      <c r="R268" s="243"/>
      <c r="S268" s="243"/>
      <c r="T268" s="244"/>
      <c r="AT268" s="245" t="s">
        <v>191</v>
      </c>
      <c r="AU268" s="245" t="s">
        <v>86</v>
      </c>
      <c r="AV268" s="14" t="s">
        <v>86</v>
      </c>
      <c r="AW268" s="14" t="s">
        <v>34</v>
      </c>
      <c r="AX268" s="14" t="s">
        <v>79</v>
      </c>
      <c r="AY268" s="245" t="s">
        <v>184</v>
      </c>
    </row>
    <row r="269" spans="1:65" s="12" customFormat="1" ht="11.25">
      <c r="B269" s="213"/>
      <c r="C269" s="214"/>
      <c r="D269" s="215" t="s">
        <v>191</v>
      </c>
      <c r="E269" s="216" t="s">
        <v>1</v>
      </c>
      <c r="F269" s="217" t="s">
        <v>330</v>
      </c>
      <c r="G269" s="214"/>
      <c r="H269" s="218">
        <v>56.787500000000001</v>
      </c>
      <c r="I269" s="219"/>
      <c r="J269" s="214"/>
      <c r="K269" s="214"/>
      <c r="L269" s="220"/>
      <c r="M269" s="221"/>
      <c r="N269" s="222"/>
      <c r="O269" s="222"/>
      <c r="P269" s="222"/>
      <c r="Q269" s="222"/>
      <c r="R269" s="222"/>
      <c r="S269" s="222"/>
      <c r="T269" s="223"/>
      <c r="AT269" s="224" t="s">
        <v>191</v>
      </c>
      <c r="AU269" s="224" t="s">
        <v>86</v>
      </c>
      <c r="AV269" s="12" t="s">
        <v>91</v>
      </c>
      <c r="AW269" s="12" t="s">
        <v>34</v>
      </c>
      <c r="AX269" s="12" t="s">
        <v>79</v>
      </c>
      <c r="AY269" s="224" t="s">
        <v>184</v>
      </c>
    </row>
    <row r="270" spans="1:65" s="14" customFormat="1" ht="11.25">
      <c r="B270" s="236"/>
      <c r="C270" s="237"/>
      <c r="D270" s="215" t="s">
        <v>191</v>
      </c>
      <c r="E270" s="238" t="s">
        <v>1</v>
      </c>
      <c r="F270" s="239" t="s">
        <v>307</v>
      </c>
      <c r="G270" s="237"/>
      <c r="H270" s="238" t="s">
        <v>1</v>
      </c>
      <c r="I270" s="240"/>
      <c r="J270" s="237"/>
      <c r="K270" s="237"/>
      <c r="L270" s="241"/>
      <c r="M270" s="242"/>
      <c r="N270" s="243"/>
      <c r="O270" s="243"/>
      <c r="P270" s="243"/>
      <c r="Q270" s="243"/>
      <c r="R270" s="243"/>
      <c r="S270" s="243"/>
      <c r="T270" s="244"/>
      <c r="AT270" s="245" t="s">
        <v>191</v>
      </c>
      <c r="AU270" s="245" t="s">
        <v>86</v>
      </c>
      <c r="AV270" s="14" t="s">
        <v>86</v>
      </c>
      <c r="AW270" s="14" t="s">
        <v>34</v>
      </c>
      <c r="AX270" s="14" t="s">
        <v>79</v>
      </c>
      <c r="AY270" s="245" t="s">
        <v>184</v>
      </c>
    </row>
    <row r="271" spans="1:65" s="12" customFormat="1" ht="11.25">
      <c r="B271" s="213"/>
      <c r="C271" s="214"/>
      <c r="D271" s="215" t="s">
        <v>191</v>
      </c>
      <c r="E271" s="216" t="s">
        <v>1</v>
      </c>
      <c r="F271" s="217" t="s">
        <v>330</v>
      </c>
      <c r="G271" s="214"/>
      <c r="H271" s="218">
        <v>56.787500000000001</v>
      </c>
      <c r="I271" s="219"/>
      <c r="J271" s="214"/>
      <c r="K271" s="214"/>
      <c r="L271" s="220"/>
      <c r="M271" s="221"/>
      <c r="N271" s="222"/>
      <c r="O271" s="222"/>
      <c r="P271" s="222"/>
      <c r="Q271" s="222"/>
      <c r="R271" s="222"/>
      <c r="S271" s="222"/>
      <c r="T271" s="223"/>
      <c r="AT271" s="224" t="s">
        <v>191</v>
      </c>
      <c r="AU271" s="224" t="s">
        <v>86</v>
      </c>
      <c r="AV271" s="12" t="s">
        <v>91</v>
      </c>
      <c r="AW271" s="12" t="s">
        <v>34</v>
      </c>
      <c r="AX271" s="12" t="s">
        <v>79</v>
      </c>
      <c r="AY271" s="224" t="s">
        <v>184</v>
      </c>
    </row>
    <row r="272" spans="1:65" s="13" customFormat="1" ht="11.25">
      <c r="B272" s="225"/>
      <c r="C272" s="226"/>
      <c r="D272" s="215" t="s">
        <v>191</v>
      </c>
      <c r="E272" s="227" t="s">
        <v>1</v>
      </c>
      <c r="F272" s="228" t="s">
        <v>193</v>
      </c>
      <c r="G272" s="226"/>
      <c r="H272" s="229">
        <v>113.575</v>
      </c>
      <c r="I272" s="230"/>
      <c r="J272" s="226"/>
      <c r="K272" s="226"/>
      <c r="L272" s="231"/>
      <c r="M272" s="232"/>
      <c r="N272" s="233"/>
      <c r="O272" s="233"/>
      <c r="P272" s="233"/>
      <c r="Q272" s="233"/>
      <c r="R272" s="233"/>
      <c r="S272" s="233"/>
      <c r="T272" s="234"/>
      <c r="AT272" s="235" t="s">
        <v>191</v>
      </c>
      <c r="AU272" s="235" t="s">
        <v>86</v>
      </c>
      <c r="AV272" s="13" t="s">
        <v>190</v>
      </c>
      <c r="AW272" s="13" t="s">
        <v>34</v>
      </c>
      <c r="AX272" s="13" t="s">
        <v>86</v>
      </c>
      <c r="AY272" s="235" t="s">
        <v>184</v>
      </c>
    </row>
    <row r="273" spans="1:65" s="2" customFormat="1" ht="16.5" customHeight="1">
      <c r="A273" s="34"/>
      <c r="B273" s="35"/>
      <c r="C273" s="200" t="s">
        <v>331</v>
      </c>
      <c r="D273" s="200" t="s">
        <v>185</v>
      </c>
      <c r="E273" s="201" t="s">
        <v>332</v>
      </c>
      <c r="F273" s="202" t="s">
        <v>333</v>
      </c>
      <c r="G273" s="203" t="s">
        <v>334</v>
      </c>
      <c r="H273" s="204">
        <v>4</v>
      </c>
      <c r="I273" s="205"/>
      <c r="J273" s="206">
        <f>ROUND(I273*H273,2)</f>
        <v>0</v>
      </c>
      <c r="K273" s="202" t="s">
        <v>189</v>
      </c>
      <c r="L273" s="39"/>
      <c r="M273" s="207" t="s">
        <v>1</v>
      </c>
      <c r="N273" s="208" t="s">
        <v>45</v>
      </c>
      <c r="O273" s="71"/>
      <c r="P273" s="209">
        <f>O273*H273</f>
        <v>0</v>
      </c>
      <c r="Q273" s="209">
        <v>0</v>
      </c>
      <c r="R273" s="209">
        <f>Q273*H273</f>
        <v>0</v>
      </c>
      <c r="S273" s="209">
        <v>0</v>
      </c>
      <c r="T273" s="210">
        <f>S273*H273</f>
        <v>0</v>
      </c>
      <c r="U273" s="34"/>
      <c r="V273" s="34"/>
      <c r="W273" s="34"/>
      <c r="X273" s="34"/>
      <c r="Y273" s="34"/>
      <c r="Z273" s="34"/>
      <c r="AA273" s="34"/>
      <c r="AB273" s="34"/>
      <c r="AC273" s="34"/>
      <c r="AD273" s="34"/>
      <c r="AE273" s="34"/>
      <c r="AR273" s="211" t="s">
        <v>190</v>
      </c>
      <c r="AT273" s="211" t="s">
        <v>185</v>
      </c>
      <c r="AU273" s="211" t="s">
        <v>86</v>
      </c>
      <c r="AY273" s="17" t="s">
        <v>184</v>
      </c>
      <c r="BE273" s="212">
        <f>IF(N273="základní",J273,0)</f>
        <v>0</v>
      </c>
      <c r="BF273" s="212">
        <f>IF(N273="snížená",J273,0)</f>
        <v>0</v>
      </c>
      <c r="BG273" s="212">
        <f>IF(N273="zákl. přenesená",J273,0)</f>
        <v>0</v>
      </c>
      <c r="BH273" s="212">
        <f>IF(N273="sníž. přenesená",J273,0)</f>
        <v>0</v>
      </c>
      <c r="BI273" s="212">
        <f>IF(N273="nulová",J273,0)</f>
        <v>0</v>
      </c>
      <c r="BJ273" s="17" t="s">
        <v>91</v>
      </c>
      <c r="BK273" s="212">
        <f>ROUND(I273*H273,2)</f>
        <v>0</v>
      </c>
      <c r="BL273" s="17" t="s">
        <v>190</v>
      </c>
      <c r="BM273" s="211" t="s">
        <v>335</v>
      </c>
    </row>
    <row r="274" spans="1:65" s="14" customFormat="1" ht="11.25">
      <c r="B274" s="236"/>
      <c r="C274" s="237"/>
      <c r="D274" s="215" t="s">
        <v>191</v>
      </c>
      <c r="E274" s="238" t="s">
        <v>1</v>
      </c>
      <c r="F274" s="239" t="s">
        <v>311</v>
      </c>
      <c r="G274" s="237"/>
      <c r="H274" s="238" t="s">
        <v>1</v>
      </c>
      <c r="I274" s="240"/>
      <c r="J274" s="237"/>
      <c r="K274" s="237"/>
      <c r="L274" s="241"/>
      <c r="M274" s="242"/>
      <c r="N274" s="243"/>
      <c r="O274" s="243"/>
      <c r="P274" s="243"/>
      <c r="Q274" s="243"/>
      <c r="R274" s="243"/>
      <c r="S274" s="243"/>
      <c r="T274" s="244"/>
      <c r="AT274" s="245" t="s">
        <v>191</v>
      </c>
      <c r="AU274" s="245" t="s">
        <v>86</v>
      </c>
      <c r="AV274" s="14" t="s">
        <v>86</v>
      </c>
      <c r="AW274" s="14" t="s">
        <v>34</v>
      </c>
      <c r="AX274" s="14" t="s">
        <v>79</v>
      </c>
      <c r="AY274" s="245" t="s">
        <v>184</v>
      </c>
    </row>
    <row r="275" spans="1:65" s="12" customFormat="1" ht="11.25">
      <c r="B275" s="213"/>
      <c r="C275" s="214"/>
      <c r="D275" s="215" t="s">
        <v>191</v>
      </c>
      <c r="E275" s="216" t="s">
        <v>1</v>
      </c>
      <c r="F275" s="217" t="s">
        <v>190</v>
      </c>
      <c r="G275" s="214"/>
      <c r="H275" s="218">
        <v>4</v>
      </c>
      <c r="I275" s="219"/>
      <c r="J275" s="214"/>
      <c r="K275" s="214"/>
      <c r="L275" s="220"/>
      <c r="M275" s="221"/>
      <c r="N275" s="222"/>
      <c r="O275" s="222"/>
      <c r="P275" s="222"/>
      <c r="Q275" s="222"/>
      <c r="R275" s="222"/>
      <c r="S275" s="222"/>
      <c r="T275" s="223"/>
      <c r="AT275" s="224" t="s">
        <v>191</v>
      </c>
      <c r="AU275" s="224" t="s">
        <v>86</v>
      </c>
      <c r="AV275" s="12" t="s">
        <v>91</v>
      </c>
      <c r="AW275" s="12" t="s">
        <v>34</v>
      </c>
      <c r="AX275" s="12" t="s">
        <v>79</v>
      </c>
      <c r="AY275" s="224" t="s">
        <v>184</v>
      </c>
    </row>
    <row r="276" spans="1:65" s="13" customFormat="1" ht="11.25">
      <c r="B276" s="225"/>
      <c r="C276" s="226"/>
      <c r="D276" s="215" t="s">
        <v>191</v>
      </c>
      <c r="E276" s="227" t="s">
        <v>1</v>
      </c>
      <c r="F276" s="228" t="s">
        <v>193</v>
      </c>
      <c r="G276" s="226"/>
      <c r="H276" s="229">
        <v>4</v>
      </c>
      <c r="I276" s="230"/>
      <c r="J276" s="226"/>
      <c r="K276" s="226"/>
      <c r="L276" s="231"/>
      <c r="M276" s="232"/>
      <c r="N276" s="233"/>
      <c r="O276" s="233"/>
      <c r="P276" s="233"/>
      <c r="Q276" s="233"/>
      <c r="R276" s="233"/>
      <c r="S276" s="233"/>
      <c r="T276" s="234"/>
      <c r="AT276" s="235" t="s">
        <v>191</v>
      </c>
      <c r="AU276" s="235" t="s">
        <v>86</v>
      </c>
      <c r="AV276" s="13" t="s">
        <v>190</v>
      </c>
      <c r="AW276" s="13" t="s">
        <v>34</v>
      </c>
      <c r="AX276" s="13" t="s">
        <v>86</v>
      </c>
      <c r="AY276" s="235" t="s">
        <v>184</v>
      </c>
    </row>
    <row r="277" spans="1:65" s="2" customFormat="1" ht="16.5" customHeight="1">
      <c r="A277" s="34"/>
      <c r="B277" s="35"/>
      <c r="C277" s="200" t="s">
        <v>257</v>
      </c>
      <c r="D277" s="200" t="s">
        <v>185</v>
      </c>
      <c r="E277" s="201" t="s">
        <v>336</v>
      </c>
      <c r="F277" s="202" t="s">
        <v>337</v>
      </c>
      <c r="G277" s="203" t="s">
        <v>334</v>
      </c>
      <c r="H277" s="204">
        <v>32</v>
      </c>
      <c r="I277" s="205"/>
      <c r="J277" s="206">
        <f>ROUND(I277*H277,2)</f>
        <v>0</v>
      </c>
      <c r="K277" s="202" t="s">
        <v>189</v>
      </c>
      <c r="L277" s="39"/>
      <c r="M277" s="207" t="s">
        <v>1</v>
      </c>
      <c r="N277" s="208" t="s">
        <v>45</v>
      </c>
      <c r="O277" s="71"/>
      <c r="P277" s="209">
        <f>O277*H277</f>
        <v>0</v>
      </c>
      <c r="Q277" s="209">
        <v>0</v>
      </c>
      <c r="R277" s="209">
        <f>Q277*H277</f>
        <v>0</v>
      </c>
      <c r="S277" s="209">
        <v>0</v>
      </c>
      <c r="T277" s="210">
        <f>S277*H277</f>
        <v>0</v>
      </c>
      <c r="U277" s="34"/>
      <c r="V277" s="34"/>
      <c r="W277" s="34"/>
      <c r="X277" s="34"/>
      <c r="Y277" s="34"/>
      <c r="Z277" s="34"/>
      <c r="AA277" s="34"/>
      <c r="AB277" s="34"/>
      <c r="AC277" s="34"/>
      <c r="AD277" s="34"/>
      <c r="AE277" s="34"/>
      <c r="AR277" s="211" t="s">
        <v>190</v>
      </c>
      <c r="AT277" s="211" t="s">
        <v>185</v>
      </c>
      <c r="AU277" s="211" t="s">
        <v>86</v>
      </c>
      <c r="AY277" s="17" t="s">
        <v>184</v>
      </c>
      <c r="BE277" s="212">
        <f>IF(N277="základní",J277,0)</f>
        <v>0</v>
      </c>
      <c r="BF277" s="212">
        <f>IF(N277="snížená",J277,0)</f>
        <v>0</v>
      </c>
      <c r="BG277" s="212">
        <f>IF(N277="zákl. přenesená",J277,0)</f>
        <v>0</v>
      </c>
      <c r="BH277" s="212">
        <f>IF(N277="sníž. přenesená",J277,0)</f>
        <v>0</v>
      </c>
      <c r="BI277" s="212">
        <f>IF(N277="nulová",J277,0)</f>
        <v>0</v>
      </c>
      <c r="BJ277" s="17" t="s">
        <v>91</v>
      </c>
      <c r="BK277" s="212">
        <f>ROUND(I277*H277,2)</f>
        <v>0</v>
      </c>
      <c r="BL277" s="17" t="s">
        <v>190</v>
      </c>
      <c r="BM277" s="211" t="s">
        <v>338</v>
      </c>
    </row>
    <row r="278" spans="1:65" s="14" customFormat="1" ht="11.25">
      <c r="B278" s="236"/>
      <c r="C278" s="237"/>
      <c r="D278" s="215" t="s">
        <v>191</v>
      </c>
      <c r="E278" s="238" t="s">
        <v>1</v>
      </c>
      <c r="F278" s="239" t="s">
        <v>305</v>
      </c>
      <c r="G278" s="237"/>
      <c r="H278" s="238" t="s">
        <v>1</v>
      </c>
      <c r="I278" s="240"/>
      <c r="J278" s="237"/>
      <c r="K278" s="237"/>
      <c r="L278" s="241"/>
      <c r="M278" s="242"/>
      <c r="N278" s="243"/>
      <c r="O278" s="243"/>
      <c r="P278" s="243"/>
      <c r="Q278" s="243"/>
      <c r="R278" s="243"/>
      <c r="S278" s="243"/>
      <c r="T278" s="244"/>
      <c r="AT278" s="245" t="s">
        <v>191</v>
      </c>
      <c r="AU278" s="245" t="s">
        <v>86</v>
      </c>
      <c r="AV278" s="14" t="s">
        <v>86</v>
      </c>
      <c r="AW278" s="14" t="s">
        <v>34</v>
      </c>
      <c r="AX278" s="14" t="s">
        <v>79</v>
      </c>
      <c r="AY278" s="245" t="s">
        <v>184</v>
      </c>
    </row>
    <row r="279" spans="1:65" s="12" customFormat="1" ht="11.25">
      <c r="B279" s="213"/>
      <c r="C279" s="214"/>
      <c r="D279" s="215" t="s">
        <v>191</v>
      </c>
      <c r="E279" s="216" t="s">
        <v>1</v>
      </c>
      <c r="F279" s="217" t="s">
        <v>339</v>
      </c>
      <c r="G279" s="214"/>
      <c r="H279" s="218">
        <v>16</v>
      </c>
      <c r="I279" s="219"/>
      <c r="J279" s="214"/>
      <c r="K279" s="214"/>
      <c r="L279" s="220"/>
      <c r="M279" s="221"/>
      <c r="N279" s="222"/>
      <c r="O279" s="222"/>
      <c r="P279" s="222"/>
      <c r="Q279" s="222"/>
      <c r="R279" s="222"/>
      <c r="S279" s="222"/>
      <c r="T279" s="223"/>
      <c r="AT279" s="224" t="s">
        <v>191</v>
      </c>
      <c r="AU279" s="224" t="s">
        <v>86</v>
      </c>
      <c r="AV279" s="12" t="s">
        <v>91</v>
      </c>
      <c r="AW279" s="12" t="s">
        <v>34</v>
      </c>
      <c r="AX279" s="12" t="s">
        <v>79</v>
      </c>
      <c r="AY279" s="224" t="s">
        <v>184</v>
      </c>
    </row>
    <row r="280" spans="1:65" s="14" customFormat="1" ht="11.25">
      <c r="B280" s="236"/>
      <c r="C280" s="237"/>
      <c r="D280" s="215" t="s">
        <v>191</v>
      </c>
      <c r="E280" s="238" t="s">
        <v>1</v>
      </c>
      <c r="F280" s="239" t="s">
        <v>307</v>
      </c>
      <c r="G280" s="237"/>
      <c r="H280" s="238" t="s">
        <v>1</v>
      </c>
      <c r="I280" s="240"/>
      <c r="J280" s="237"/>
      <c r="K280" s="237"/>
      <c r="L280" s="241"/>
      <c r="M280" s="242"/>
      <c r="N280" s="243"/>
      <c r="O280" s="243"/>
      <c r="P280" s="243"/>
      <c r="Q280" s="243"/>
      <c r="R280" s="243"/>
      <c r="S280" s="243"/>
      <c r="T280" s="244"/>
      <c r="AT280" s="245" t="s">
        <v>191</v>
      </c>
      <c r="AU280" s="245" t="s">
        <v>86</v>
      </c>
      <c r="AV280" s="14" t="s">
        <v>86</v>
      </c>
      <c r="AW280" s="14" t="s">
        <v>34</v>
      </c>
      <c r="AX280" s="14" t="s">
        <v>79</v>
      </c>
      <c r="AY280" s="245" t="s">
        <v>184</v>
      </c>
    </row>
    <row r="281" spans="1:65" s="12" customFormat="1" ht="11.25">
      <c r="B281" s="213"/>
      <c r="C281" s="214"/>
      <c r="D281" s="215" t="s">
        <v>191</v>
      </c>
      <c r="E281" s="216" t="s">
        <v>1</v>
      </c>
      <c r="F281" s="217" t="s">
        <v>339</v>
      </c>
      <c r="G281" s="214"/>
      <c r="H281" s="218">
        <v>16</v>
      </c>
      <c r="I281" s="219"/>
      <c r="J281" s="214"/>
      <c r="K281" s="214"/>
      <c r="L281" s="220"/>
      <c r="M281" s="221"/>
      <c r="N281" s="222"/>
      <c r="O281" s="222"/>
      <c r="P281" s="222"/>
      <c r="Q281" s="222"/>
      <c r="R281" s="222"/>
      <c r="S281" s="222"/>
      <c r="T281" s="223"/>
      <c r="AT281" s="224" t="s">
        <v>191</v>
      </c>
      <c r="AU281" s="224" t="s">
        <v>86</v>
      </c>
      <c r="AV281" s="12" t="s">
        <v>91</v>
      </c>
      <c r="AW281" s="12" t="s">
        <v>34</v>
      </c>
      <c r="AX281" s="12" t="s">
        <v>79</v>
      </c>
      <c r="AY281" s="224" t="s">
        <v>184</v>
      </c>
    </row>
    <row r="282" spans="1:65" s="13" customFormat="1" ht="11.25">
      <c r="B282" s="225"/>
      <c r="C282" s="226"/>
      <c r="D282" s="215" t="s">
        <v>191</v>
      </c>
      <c r="E282" s="227" t="s">
        <v>1</v>
      </c>
      <c r="F282" s="228" t="s">
        <v>193</v>
      </c>
      <c r="G282" s="226"/>
      <c r="H282" s="229">
        <v>32</v>
      </c>
      <c r="I282" s="230"/>
      <c r="J282" s="226"/>
      <c r="K282" s="226"/>
      <c r="L282" s="231"/>
      <c r="M282" s="232"/>
      <c r="N282" s="233"/>
      <c r="O282" s="233"/>
      <c r="P282" s="233"/>
      <c r="Q282" s="233"/>
      <c r="R282" s="233"/>
      <c r="S282" s="233"/>
      <c r="T282" s="234"/>
      <c r="AT282" s="235" t="s">
        <v>191</v>
      </c>
      <c r="AU282" s="235" t="s">
        <v>86</v>
      </c>
      <c r="AV282" s="13" t="s">
        <v>190</v>
      </c>
      <c r="AW282" s="13" t="s">
        <v>34</v>
      </c>
      <c r="AX282" s="13" t="s">
        <v>86</v>
      </c>
      <c r="AY282" s="235" t="s">
        <v>184</v>
      </c>
    </row>
    <row r="283" spans="1:65" s="2" customFormat="1" ht="16.5" customHeight="1">
      <c r="A283" s="34"/>
      <c r="B283" s="35"/>
      <c r="C283" s="200" t="s">
        <v>340</v>
      </c>
      <c r="D283" s="200" t="s">
        <v>185</v>
      </c>
      <c r="E283" s="201" t="s">
        <v>341</v>
      </c>
      <c r="F283" s="202" t="s">
        <v>342</v>
      </c>
      <c r="G283" s="203" t="s">
        <v>334</v>
      </c>
      <c r="H283" s="204">
        <v>20</v>
      </c>
      <c r="I283" s="205"/>
      <c r="J283" s="206">
        <f>ROUND(I283*H283,2)</f>
        <v>0</v>
      </c>
      <c r="K283" s="202" t="s">
        <v>189</v>
      </c>
      <c r="L283" s="39"/>
      <c r="M283" s="207" t="s">
        <v>1</v>
      </c>
      <c r="N283" s="208" t="s">
        <v>45</v>
      </c>
      <c r="O283" s="71"/>
      <c r="P283" s="209">
        <f>O283*H283</f>
        <v>0</v>
      </c>
      <c r="Q283" s="209">
        <v>0</v>
      </c>
      <c r="R283" s="209">
        <f>Q283*H283</f>
        <v>0</v>
      </c>
      <c r="S283" s="209">
        <v>0</v>
      </c>
      <c r="T283" s="210">
        <f>S283*H283</f>
        <v>0</v>
      </c>
      <c r="U283" s="34"/>
      <c r="V283" s="34"/>
      <c r="W283" s="34"/>
      <c r="X283" s="34"/>
      <c r="Y283" s="34"/>
      <c r="Z283" s="34"/>
      <c r="AA283" s="34"/>
      <c r="AB283" s="34"/>
      <c r="AC283" s="34"/>
      <c r="AD283" s="34"/>
      <c r="AE283" s="34"/>
      <c r="AR283" s="211" t="s">
        <v>190</v>
      </c>
      <c r="AT283" s="211" t="s">
        <v>185</v>
      </c>
      <c r="AU283" s="211" t="s">
        <v>86</v>
      </c>
      <c r="AY283" s="17" t="s">
        <v>184</v>
      </c>
      <c r="BE283" s="212">
        <f>IF(N283="základní",J283,0)</f>
        <v>0</v>
      </c>
      <c r="BF283" s="212">
        <f>IF(N283="snížená",J283,0)</f>
        <v>0</v>
      </c>
      <c r="BG283" s="212">
        <f>IF(N283="zákl. přenesená",J283,0)</f>
        <v>0</v>
      </c>
      <c r="BH283" s="212">
        <f>IF(N283="sníž. přenesená",J283,0)</f>
        <v>0</v>
      </c>
      <c r="BI283" s="212">
        <f>IF(N283="nulová",J283,0)</f>
        <v>0</v>
      </c>
      <c r="BJ283" s="17" t="s">
        <v>91</v>
      </c>
      <c r="BK283" s="212">
        <f>ROUND(I283*H283,2)</f>
        <v>0</v>
      </c>
      <c r="BL283" s="17" t="s">
        <v>190</v>
      </c>
      <c r="BM283" s="211" t="s">
        <v>343</v>
      </c>
    </row>
    <row r="284" spans="1:65" s="14" customFormat="1" ht="11.25">
      <c r="B284" s="236"/>
      <c r="C284" s="237"/>
      <c r="D284" s="215" t="s">
        <v>191</v>
      </c>
      <c r="E284" s="238" t="s">
        <v>1</v>
      </c>
      <c r="F284" s="239" t="s">
        <v>311</v>
      </c>
      <c r="G284" s="237"/>
      <c r="H284" s="238" t="s">
        <v>1</v>
      </c>
      <c r="I284" s="240"/>
      <c r="J284" s="237"/>
      <c r="K284" s="237"/>
      <c r="L284" s="241"/>
      <c r="M284" s="242"/>
      <c r="N284" s="243"/>
      <c r="O284" s="243"/>
      <c r="P284" s="243"/>
      <c r="Q284" s="243"/>
      <c r="R284" s="243"/>
      <c r="S284" s="243"/>
      <c r="T284" s="244"/>
      <c r="AT284" s="245" t="s">
        <v>191</v>
      </c>
      <c r="AU284" s="245" t="s">
        <v>86</v>
      </c>
      <c r="AV284" s="14" t="s">
        <v>86</v>
      </c>
      <c r="AW284" s="14" t="s">
        <v>34</v>
      </c>
      <c r="AX284" s="14" t="s">
        <v>79</v>
      </c>
      <c r="AY284" s="245" t="s">
        <v>184</v>
      </c>
    </row>
    <row r="285" spans="1:65" s="12" customFormat="1" ht="11.25">
      <c r="B285" s="213"/>
      <c r="C285" s="214"/>
      <c r="D285" s="215" t="s">
        <v>191</v>
      </c>
      <c r="E285" s="216" t="s">
        <v>1</v>
      </c>
      <c r="F285" s="217" t="s">
        <v>231</v>
      </c>
      <c r="G285" s="214"/>
      <c r="H285" s="218">
        <v>20</v>
      </c>
      <c r="I285" s="219"/>
      <c r="J285" s="214"/>
      <c r="K285" s="214"/>
      <c r="L285" s="220"/>
      <c r="M285" s="221"/>
      <c r="N285" s="222"/>
      <c r="O285" s="222"/>
      <c r="P285" s="222"/>
      <c r="Q285" s="222"/>
      <c r="R285" s="222"/>
      <c r="S285" s="222"/>
      <c r="T285" s="223"/>
      <c r="AT285" s="224" t="s">
        <v>191</v>
      </c>
      <c r="AU285" s="224" t="s">
        <v>86</v>
      </c>
      <c r="AV285" s="12" t="s">
        <v>91</v>
      </c>
      <c r="AW285" s="12" t="s">
        <v>34</v>
      </c>
      <c r="AX285" s="12" t="s">
        <v>79</v>
      </c>
      <c r="AY285" s="224" t="s">
        <v>184</v>
      </c>
    </row>
    <row r="286" spans="1:65" s="13" customFormat="1" ht="11.25">
      <c r="B286" s="225"/>
      <c r="C286" s="226"/>
      <c r="D286" s="215" t="s">
        <v>191</v>
      </c>
      <c r="E286" s="227" t="s">
        <v>1</v>
      </c>
      <c r="F286" s="228" t="s">
        <v>193</v>
      </c>
      <c r="G286" s="226"/>
      <c r="H286" s="229">
        <v>20</v>
      </c>
      <c r="I286" s="230"/>
      <c r="J286" s="226"/>
      <c r="K286" s="226"/>
      <c r="L286" s="231"/>
      <c r="M286" s="232"/>
      <c r="N286" s="233"/>
      <c r="O286" s="233"/>
      <c r="P286" s="233"/>
      <c r="Q286" s="233"/>
      <c r="R286" s="233"/>
      <c r="S286" s="233"/>
      <c r="T286" s="234"/>
      <c r="AT286" s="235" t="s">
        <v>191</v>
      </c>
      <c r="AU286" s="235" t="s">
        <v>86</v>
      </c>
      <c r="AV286" s="13" t="s">
        <v>190</v>
      </c>
      <c r="AW286" s="13" t="s">
        <v>34</v>
      </c>
      <c r="AX286" s="13" t="s">
        <v>86</v>
      </c>
      <c r="AY286" s="235" t="s">
        <v>184</v>
      </c>
    </row>
    <row r="287" spans="1:65" s="2" customFormat="1" ht="16.5" customHeight="1">
      <c r="A287" s="34"/>
      <c r="B287" s="35"/>
      <c r="C287" s="200" t="s">
        <v>260</v>
      </c>
      <c r="D287" s="200" t="s">
        <v>185</v>
      </c>
      <c r="E287" s="201" t="s">
        <v>344</v>
      </c>
      <c r="F287" s="202" t="s">
        <v>345</v>
      </c>
      <c r="G287" s="203" t="s">
        <v>334</v>
      </c>
      <c r="H287" s="204">
        <v>152</v>
      </c>
      <c r="I287" s="205"/>
      <c r="J287" s="206">
        <f>ROUND(I287*H287,2)</f>
        <v>0</v>
      </c>
      <c r="K287" s="202" t="s">
        <v>189</v>
      </c>
      <c r="L287" s="39"/>
      <c r="M287" s="207" t="s">
        <v>1</v>
      </c>
      <c r="N287" s="208" t="s">
        <v>45</v>
      </c>
      <c r="O287" s="71"/>
      <c r="P287" s="209">
        <f>O287*H287</f>
        <v>0</v>
      </c>
      <c r="Q287" s="209">
        <v>0</v>
      </c>
      <c r="R287" s="209">
        <f>Q287*H287</f>
        <v>0</v>
      </c>
      <c r="S287" s="209">
        <v>0</v>
      </c>
      <c r="T287" s="210">
        <f>S287*H287</f>
        <v>0</v>
      </c>
      <c r="U287" s="34"/>
      <c r="V287" s="34"/>
      <c r="W287" s="34"/>
      <c r="X287" s="34"/>
      <c r="Y287" s="34"/>
      <c r="Z287" s="34"/>
      <c r="AA287" s="34"/>
      <c r="AB287" s="34"/>
      <c r="AC287" s="34"/>
      <c r="AD287" s="34"/>
      <c r="AE287" s="34"/>
      <c r="AR287" s="211" t="s">
        <v>190</v>
      </c>
      <c r="AT287" s="211" t="s">
        <v>185</v>
      </c>
      <c r="AU287" s="211" t="s">
        <v>86</v>
      </c>
      <c r="AY287" s="17" t="s">
        <v>184</v>
      </c>
      <c r="BE287" s="212">
        <f>IF(N287="základní",J287,0)</f>
        <v>0</v>
      </c>
      <c r="BF287" s="212">
        <f>IF(N287="snížená",J287,0)</f>
        <v>0</v>
      </c>
      <c r="BG287" s="212">
        <f>IF(N287="zákl. přenesená",J287,0)</f>
        <v>0</v>
      </c>
      <c r="BH287" s="212">
        <f>IF(N287="sníž. přenesená",J287,0)</f>
        <v>0</v>
      </c>
      <c r="BI287" s="212">
        <f>IF(N287="nulová",J287,0)</f>
        <v>0</v>
      </c>
      <c r="BJ287" s="17" t="s">
        <v>91</v>
      </c>
      <c r="BK287" s="212">
        <f>ROUND(I287*H287,2)</f>
        <v>0</v>
      </c>
      <c r="BL287" s="17" t="s">
        <v>190</v>
      </c>
      <c r="BM287" s="211" t="s">
        <v>346</v>
      </c>
    </row>
    <row r="288" spans="1:65" s="14" customFormat="1" ht="11.25">
      <c r="B288" s="236"/>
      <c r="C288" s="237"/>
      <c r="D288" s="215" t="s">
        <v>191</v>
      </c>
      <c r="E288" s="238" t="s">
        <v>1</v>
      </c>
      <c r="F288" s="239" t="s">
        <v>311</v>
      </c>
      <c r="G288" s="237"/>
      <c r="H288" s="238" t="s">
        <v>1</v>
      </c>
      <c r="I288" s="240"/>
      <c r="J288" s="237"/>
      <c r="K288" s="237"/>
      <c r="L288" s="241"/>
      <c r="M288" s="242"/>
      <c r="N288" s="243"/>
      <c r="O288" s="243"/>
      <c r="P288" s="243"/>
      <c r="Q288" s="243"/>
      <c r="R288" s="243"/>
      <c r="S288" s="243"/>
      <c r="T288" s="244"/>
      <c r="AT288" s="245" t="s">
        <v>191</v>
      </c>
      <c r="AU288" s="245" t="s">
        <v>86</v>
      </c>
      <c r="AV288" s="14" t="s">
        <v>86</v>
      </c>
      <c r="AW288" s="14" t="s">
        <v>34</v>
      </c>
      <c r="AX288" s="14" t="s">
        <v>79</v>
      </c>
      <c r="AY288" s="245" t="s">
        <v>184</v>
      </c>
    </row>
    <row r="289" spans="1:65" s="12" customFormat="1" ht="11.25">
      <c r="B289" s="213"/>
      <c r="C289" s="214"/>
      <c r="D289" s="215" t="s">
        <v>191</v>
      </c>
      <c r="E289" s="216" t="s">
        <v>1</v>
      </c>
      <c r="F289" s="217" t="s">
        <v>264</v>
      </c>
      <c r="G289" s="214"/>
      <c r="H289" s="218">
        <v>32</v>
      </c>
      <c r="I289" s="219"/>
      <c r="J289" s="214"/>
      <c r="K289" s="214"/>
      <c r="L289" s="220"/>
      <c r="M289" s="221"/>
      <c r="N289" s="222"/>
      <c r="O289" s="222"/>
      <c r="P289" s="222"/>
      <c r="Q289" s="222"/>
      <c r="R289" s="222"/>
      <c r="S289" s="222"/>
      <c r="T289" s="223"/>
      <c r="AT289" s="224" t="s">
        <v>191</v>
      </c>
      <c r="AU289" s="224" t="s">
        <v>86</v>
      </c>
      <c r="AV289" s="12" t="s">
        <v>91</v>
      </c>
      <c r="AW289" s="12" t="s">
        <v>34</v>
      </c>
      <c r="AX289" s="12" t="s">
        <v>79</v>
      </c>
      <c r="AY289" s="224" t="s">
        <v>184</v>
      </c>
    </row>
    <row r="290" spans="1:65" s="14" customFormat="1" ht="11.25">
      <c r="B290" s="236"/>
      <c r="C290" s="237"/>
      <c r="D290" s="215" t="s">
        <v>191</v>
      </c>
      <c r="E290" s="238" t="s">
        <v>1</v>
      </c>
      <c r="F290" s="239" t="s">
        <v>305</v>
      </c>
      <c r="G290" s="237"/>
      <c r="H290" s="238" t="s">
        <v>1</v>
      </c>
      <c r="I290" s="240"/>
      <c r="J290" s="237"/>
      <c r="K290" s="237"/>
      <c r="L290" s="241"/>
      <c r="M290" s="242"/>
      <c r="N290" s="243"/>
      <c r="O290" s="243"/>
      <c r="P290" s="243"/>
      <c r="Q290" s="243"/>
      <c r="R290" s="243"/>
      <c r="S290" s="243"/>
      <c r="T290" s="244"/>
      <c r="AT290" s="245" t="s">
        <v>191</v>
      </c>
      <c r="AU290" s="245" t="s">
        <v>86</v>
      </c>
      <c r="AV290" s="14" t="s">
        <v>86</v>
      </c>
      <c r="AW290" s="14" t="s">
        <v>34</v>
      </c>
      <c r="AX290" s="14" t="s">
        <v>79</v>
      </c>
      <c r="AY290" s="245" t="s">
        <v>184</v>
      </c>
    </row>
    <row r="291" spans="1:65" s="12" customFormat="1" ht="11.25">
      <c r="B291" s="213"/>
      <c r="C291" s="214"/>
      <c r="D291" s="215" t="s">
        <v>191</v>
      </c>
      <c r="E291" s="216" t="s">
        <v>1</v>
      </c>
      <c r="F291" s="217" t="s">
        <v>346</v>
      </c>
      <c r="G291" s="214"/>
      <c r="H291" s="218">
        <v>60</v>
      </c>
      <c r="I291" s="219"/>
      <c r="J291" s="214"/>
      <c r="K291" s="214"/>
      <c r="L291" s="220"/>
      <c r="M291" s="221"/>
      <c r="N291" s="222"/>
      <c r="O291" s="222"/>
      <c r="P291" s="222"/>
      <c r="Q291" s="222"/>
      <c r="R291" s="222"/>
      <c r="S291" s="222"/>
      <c r="T291" s="223"/>
      <c r="AT291" s="224" t="s">
        <v>191</v>
      </c>
      <c r="AU291" s="224" t="s">
        <v>86</v>
      </c>
      <c r="AV291" s="12" t="s">
        <v>91</v>
      </c>
      <c r="AW291" s="12" t="s">
        <v>34</v>
      </c>
      <c r="AX291" s="12" t="s">
        <v>79</v>
      </c>
      <c r="AY291" s="224" t="s">
        <v>184</v>
      </c>
    </row>
    <row r="292" spans="1:65" s="14" customFormat="1" ht="11.25">
      <c r="B292" s="236"/>
      <c r="C292" s="237"/>
      <c r="D292" s="215" t="s">
        <v>191</v>
      </c>
      <c r="E292" s="238" t="s">
        <v>1</v>
      </c>
      <c r="F292" s="239" t="s">
        <v>307</v>
      </c>
      <c r="G292" s="237"/>
      <c r="H292" s="238" t="s">
        <v>1</v>
      </c>
      <c r="I292" s="240"/>
      <c r="J292" s="237"/>
      <c r="K292" s="237"/>
      <c r="L292" s="241"/>
      <c r="M292" s="242"/>
      <c r="N292" s="243"/>
      <c r="O292" s="243"/>
      <c r="P292" s="243"/>
      <c r="Q292" s="243"/>
      <c r="R292" s="243"/>
      <c r="S292" s="243"/>
      <c r="T292" s="244"/>
      <c r="AT292" s="245" t="s">
        <v>191</v>
      </c>
      <c r="AU292" s="245" t="s">
        <v>86</v>
      </c>
      <c r="AV292" s="14" t="s">
        <v>86</v>
      </c>
      <c r="AW292" s="14" t="s">
        <v>34</v>
      </c>
      <c r="AX292" s="14" t="s">
        <v>79</v>
      </c>
      <c r="AY292" s="245" t="s">
        <v>184</v>
      </c>
    </row>
    <row r="293" spans="1:65" s="12" customFormat="1" ht="11.25">
      <c r="B293" s="213"/>
      <c r="C293" s="214"/>
      <c r="D293" s="215" t="s">
        <v>191</v>
      </c>
      <c r="E293" s="216" t="s">
        <v>1</v>
      </c>
      <c r="F293" s="217" t="s">
        <v>346</v>
      </c>
      <c r="G293" s="214"/>
      <c r="H293" s="218">
        <v>60</v>
      </c>
      <c r="I293" s="219"/>
      <c r="J293" s="214"/>
      <c r="K293" s="214"/>
      <c r="L293" s="220"/>
      <c r="M293" s="221"/>
      <c r="N293" s="222"/>
      <c r="O293" s="222"/>
      <c r="P293" s="222"/>
      <c r="Q293" s="222"/>
      <c r="R293" s="222"/>
      <c r="S293" s="222"/>
      <c r="T293" s="223"/>
      <c r="AT293" s="224" t="s">
        <v>191</v>
      </c>
      <c r="AU293" s="224" t="s">
        <v>86</v>
      </c>
      <c r="AV293" s="12" t="s">
        <v>91</v>
      </c>
      <c r="AW293" s="12" t="s">
        <v>34</v>
      </c>
      <c r="AX293" s="12" t="s">
        <v>79</v>
      </c>
      <c r="AY293" s="224" t="s">
        <v>184</v>
      </c>
    </row>
    <row r="294" spans="1:65" s="13" customFormat="1" ht="11.25">
      <c r="B294" s="225"/>
      <c r="C294" s="226"/>
      <c r="D294" s="215" t="s">
        <v>191</v>
      </c>
      <c r="E294" s="227" t="s">
        <v>1</v>
      </c>
      <c r="F294" s="228" t="s">
        <v>193</v>
      </c>
      <c r="G294" s="226"/>
      <c r="H294" s="229">
        <v>152</v>
      </c>
      <c r="I294" s="230"/>
      <c r="J294" s="226"/>
      <c r="K294" s="226"/>
      <c r="L294" s="231"/>
      <c r="M294" s="232"/>
      <c r="N294" s="233"/>
      <c r="O294" s="233"/>
      <c r="P294" s="233"/>
      <c r="Q294" s="233"/>
      <c r="R294" s="233"/>
      <c r="S294" s="233"/>
      <c r="T294" s="234"/>
      <c r="AT294" s="235" t="s">
        <v>191</v>
      </c>
      <c r="AU294" s="235" t="s">
        <v>86</v>
      </c>
      <c r="AV294" s="13" t="s">
        <v>190</v>
      </c>
      <c r="AW294" s="13" t="s">
        <v>34</v>
      </c>
      <c r="AX294" s="13" t="s">
        <v>86</v>
      </c>
      <c r="AY294" s="235" t="s">
        <v>184</v>
      </c>
    </row>
    <row r="295" spans="1:65" s="2" customFormat="1" ht="16.5" customHeight="1">
      <c r="A295" s="34"/>
      <c r="B295" s="35"/>
      <c r="C295" s="200" t="s">
        <v>347</v>
      </c>
      <c r="D295" s="200" t="s">
        <v>185</v>
      </c>
      <c r="E295" s="201" t="s">
        <v>348</v>
      </c>
      <c r="F295" s="202" t="s">
        <v>349</v>
      </c>
      <c r="G295" s="203" t="s">
        <v>334</v>
      </c>
      <c r="H295" s="204">
        <v>8</v>
      </c>
      <c r="I295" s="205"/>
      <c r="J295" s="206">
        <f>ROUND(I295*H295,2)</f>
        <v>0</v>
      </c>
      <c r="K295" s="202" t="s">
        <v>189</v>
      </c>
      <c r="L295" s="39"/>
      <c r="M295" s="207" t="s">
        <v>1</v>
      </c>
      <c r="N295" s="208" t="s">
        <v>45</v>
      </c>
      <c r="O295" s="71"/>
      <c r="P295" s="209">
        <f>O295*H295</f>
        <v>0</v>
      </c>
      <c r="Q295" s="209">
        <v>0</v>
      </c>
      <c r="R295" s="209">
        <f>Q295*H295</f>
        <v>0</v>
      </c>
      <c r="S295" s="209">
        <v>0</v>
      </c>
      <c r="T295" s="210">
        <f>S295*H295</f>
        <v>0</v>
      </c>
      <c r="U295" s="34"/>
      <c r="V295" s="34"/>
      <c r="W295" s="34"/>
      <c r="X295" s="34"/>
      <c r="Y295" s="34"/>
      <c r="Z295" s="34"/>
      <c r="AA295" s="34"/>
      <c r="AB295" s="34"/>
      <c r="AC295" s="34"/>
      <c r="AD295" s="34"/>
      <c r="AE295" s="34"/>
      <c r="AR295" s="211" t="s">
        <v>190</v>
      </c>
      <c r="AT295" s="211" t="s">
        <v>185</v>
      </c>
      <c r="AU295" s="211" t="s">
        <v>86</v>
      </c>
      <c r="AY295" s="17" t="s">
        <v>184</v>
      </c>
      <c r="BE295" s="212">
        <f>IF(N295="základní",J295,0)</f>
        <v>0</v>
      </c>
      <c r="BF295" s="212">
        <f>IF(N295="snížená",J295,0)</f>
        <v>0</v>
      </c>
      <c r="BG295" s="212">
        <f>IF(N295="zákl. přenesená",J295,0)</f>
        <v>0</v>
      </c>
      <c r="BH295" s="212">
        <f>IF(N295="sníž. přenesená",J295,0)</f>
        <v>0</v>
      </c>
      <c r="BI295" s="212">
        <f>IF(N295="nulová",J295,0)</f>
        <v>0</v>
      </c>
      <c r="BJ295" s="17" t="s">
        <v>91</v>
      </c>
      <c r="BK295" s="212">
        <f>ROUND(I295*H295,2)</f>
        <v>0</v>
      </c>
      <c r="BL295" s="17" t="s">
        <v>190</v>
      </c>
      <c r="BM295" s="211" t="s">
        <v>350</v>
      </c>
    </row>
    <row r="296" spans="1:65" s="14" customFormat="1" ht="11.25">
      <c r="B296" s="236"/>
      <c r="C296" s="237"/>
      <c r="D296" s="215" t="s">
        <v>191</v>
      </c>
      <c r="E296" s="238" t="s">
        <v>1</v>
      </c>
      <c r="F296" s="239" t="s">
        <v>305</v>
      </c>
      <c r="G296" s="237"/>
      <c r="H296" s="238" t="s">
        <v>1</v>
      </c>
      <c r="I296" s="240"/>
      <c r="J296" s="237"/>
      <c r="K296" s="237"/>
      <c r="L296" s="241"/>
      <c r="M296" s="242"/>
      <c r="N296" s="243"/>
      <c r="O296" s="243"/>
      <c r="P296" s="243"/>
      <c r="Q296" s="243"/>
      <c r="R296" s="243"/>
      <c r="S296" s="243"/>
      <c r="T296" s="244"/>
      <c r="AT296" s="245" t="s">
        <v>191</v>
      </c>
      <c r="AU296" s="245" t="s">
        <v>86</v>
      </c>
      <c r="AV296" s="14" t="s">
        <v>86</v>
      </c>
      <c r="AW296" s="14" t="s">
        <v>34</v>
      </c>
      <c r="AX296" s="14" t="s">
        <v>79</v>
      </c>
      <c r="AY296" s="245" t="s">
        <v>184</v>
      </c>
    </row>
    <row r="297" spans="1:65" s="12" customFormat="1" ht="11.25">
      <c r="B297" s="213"/>
      <c r="C297" s="214"/>
      <c r="D297" s="215" t="s">
        <v>191</v>
      </c>
      <c r="E297" s="216" t="s">
        <v>1</v>
      </c>
      <c r="F297" s="217" t="s">
        <v>190</v>
      </c>
      <c r="G297" s="214"/>
      <c r="H297" s="218">
        <v>4</v>
      </c>
      <c r="I297" s="219"/>
      <c r="J297" s="214"/>
      <c r="K297" s="214"/>
      <c r="L297" s="220"/>
      <c r="M297" s="221"/>
      <c r="N297" s="222"/>
      <c r="O297" s="222"/>
      <c r="P297" s="222"/>
      <c r="Q297" s="222"/>
      <c r="R297" s="222"/>
      <c r="S297" s="222"/>
      <c r="T297" s="223"/>
      <c r="AT297" s="224" t="s">
        <v>191</v>
      </c>
      <c r="AU297" s="224" t="s">
        <v>86</v>
      </c>
      <c r="AV297" s="12" t="s">
        <v>91</v>
      </c>
      <c r="AW297" s="12" t="s">
        <v>34</v>
      </c>
      <c r="AX297" s="12" t="s">
        <v>79</v>
      </c>
      <c r="AY297" s="224" t="s">
        <v>184</v>
      </c>
    </row>
    <row r="298" spans="1:65" s="14" customFormat="1" ht="11.25">
      <c r="B298" s="236"/>
      <c r="C298" s="237"/>
      <c r="D298" s="215" t="s">
        <v>191</v>
      </c>
      <c r="E298" s="238" t="s">
        <v>1</v>
      </c>
      <c r="F298" s="239" t="s">
        <v>307</v>
      </c>
      <c r="G298" s="237"/>
      <c r="H298" s="238" t="s">
        <v>1</v>
      </c>
      <c r="I298" s="240"/>
      <c r="J298" s="237"/>
      <c r="K298" s="237"/>
      <c r="L298" s="241"/>
      <c r="M298" s="242"/>
      <c r="N298" s="243"/>
      <c r="O298" s="243"/>
      <c r="P298" s="243"/>
      <c r="Q298" s="243"/>
      <c r="R298" s="243"/>
      <c r="S298" s="243"/>
      <c r="T298" s="244"/>
      <c r="AT298" s="245" t="s">
        <v>191</v>
      </c>
      <c r="AU298" s="245" t="s">
        <v>86</v>
      </c>
      <c r="AV298" s="14" t="s">
        <v>86</v>
      </c>
      <c r="AW298" s="14" t="s">
        <v>34</v>
      </c>
      <c r="AX298" s="14" t="s">
        <v>79</v>
      </c>
      <c r="AY298" s="245" t="s">
        <v>184</v>
      </c>
    </row>
    <row r="299" spans="1:65" s="12" customFormat="1" ht="11.25">
      <c r="B299" s="213"/>
      <c r="C299" s="214"/>
      <c r="D299" s="215" t="s">
        <v>191</v>
      </c>
      <c r="E299" s="216" t="s">
        <v>1</v>
      </c>
      <c r="F299" s="217" t="s">
        <v>190</v>
      </c>
      <c r="G299" s="214"/>
      <c r="H299" s="218">
        <v>4</v>
      </c>
      <c r="I299" s="219"/>
      <c r="J299" s="214"/>
      <c r="K299" s="214"/>
      <c r="L299" s="220"/>
      <c r="M299" s="221"/>
      <c r="N299" s="222"/>
      <c r="O299" s="222"/>
      <c r="P299" s="222"/>
      <c r="Q299" s="222"/>
      <c r="R299" s="222"/>
      <c r="S299" s="222"/>
      <c r="T299" s="223"/>
      <c r="AT299" s="224" t="s">
        <v>191</v>
      </c>
      <c r="AU299" s="224" t="s">
        <v>86</v>
      </c>
      <c r="AV299" s="12" t="s">
        <v>91</v>
      </c>
      <c r="AW299" s="12" t="s">
        <v>34</v>
      </c>
      <c r="AX299" s="12" t="s">
        <v>79</v>
      </c>
      <c r="AY299" s="224" t="s">
        <v>184</v>
      </c>
    </row>
    <row r="300" spans="1:65" s="13" customFormat="1" ht="11.25">
      <c r="B300" s="225"/>
      <c r="C300" s="226"/>
      <c r="D300" s="215" t="s">
        <v>191</v>
      </c>
      <c r="E300" s="227" t="s">
        <v>1</v>
      </c>
      <c r="F300" s="228" t="s">
        <v>193</v>
      </c>
      <c r="G300" s="226"/>
      <c r="H300" s="229">
        <v>8</v>
      </c>
      <c r="I300" s="230"/>
      <c r="J300" s="226"/>
      <c r="K300" s="226"/>
      <c r="L300" s="231"/>
      <c r="M300" s="232"/>
      <c r="N300" s="233"/>
      <c r="O300" s="233"/>
      <c r="P300" s="233"/>
      <c r="Q300" s="233"/>
      <c r="R300" s="233"/>
      <c r="S300" s="233"/>
      <c r="T300" s="234"/>
      <c r="AT300" s="235" t="s">
        <v>191</v>
      </c>
      <c r="AU300" s="235" t="s">
        <v>86</v>
      </c>
      <c r="AV300" s="13" t="s">
        <v>190</v>
      </c>
      <c r="AW300" s="13" t="s">
        <v>34</v>
      </c>
      <c r="AX300" s="13" t="s">
        <v>86</v>
      </c>
      <c r="AY300" s="235" t="s">
        <v>184</v>
      </c>
    </row>
    <row r="301" spans="1:65" s="2" customFormat="1" ht="16.5" customHeight="1">
      <c r="A301" s="34"/>
      <c r="B301" s="35"/>
      <c r="C301" s="200" t="s">
        <v>264</v>
      </c>
      <c r="D301" s="200" t="s">
        <v>185</v>
      </c>
      <c r="E301" s="201" t="s">
        <v>351</v>
      </c>
      <c r="F301" s="202" t="s">
        <v>352</v>
      </c>
      <c r="G301" s="203" t="s">
        <v>334</v>
      </c>
      <c r="H301" s="204">
        <v>80</v>
      </c>
      <c r="I301" s="205"/>
      <c r="J301" s="206">
        <f>ROUND(I301*H301,2)</f>
        <v>0</v>
      </c>
      <c r="K301" s="202" t="s">
        <v>189</v>
      </c>
      <c r="L301" s="39"/>
      <c r="M301" s="207" t="s">
        <v>1</v>
      </c>
      <c r="N301" s="208" t="s">
        <v>45</v>
      </c>
      <c r="O301" s="71"/>
      <c r="P301" s="209">
        <f>O301*H301</f>
        <v>0</v>
      </c>
      <c r="Q301" s="209">
        <v>0</v>
      </c>
      <c r="R301" s="209">
        <f>Q301*H301</f>
        <v>0</v>
      </c>
      <c r="S301" s="209">
        <v>0</v>
      </c>
      <c r="T301" s="210">
        <f>S301*H301</f>
        <v>0</v>
      </c>
      <c r="U301" s="34"/>
      <c r="V301" s="34"/>
      <c r="W301" s="34"/>
      <c r="X301" s="34"/>
      <c r="Y301" s="34"/>
      <c r="Z301" s="34"/>
      <c r="AA301" s="34"/>
      <c r="AB301" s="34"/>
      <c r="AC301" s="34"/>
      <c r="AD301" s="34"/>
      <c r="AE301" s="34"/>
      <c r="AR301" s="211" t="s">
        <v>190</v>
      </c>
      <c r="AT301" s="211" t="s">
        <v>185</v>
      </c>
      <c r="AU301" s="211" t="s">
        <v>86</v>
      </c>
      <c r="AY301" s="17" t="s">
        <v>184</v>
      </c>
      <c r="BE301" s="212">
        <f>IF(N301="základní",J301,0)</f>
        <v>0</v>
      </c>
      <c r="BF301" s="212">
        <f>IF(N301="snížená",J301,0)</f>
        <v>0</v>
      </c>
      <c r="BG301" s="212">
        <f>IF(N301="zákl. přenesená",J301,0)</f>
        <v>0</v>
      </c>
      <c r="BH301" s="212">
        <f>IF(N301="sníž. přenesená",J301,0)</f>
        <v>0</v>
      </c>
      <c r="BI301" s="212">
        <f>IF(N301="nulová",J301,0)</f>
        <v>0</v>
      </c>
      <c r="BJ301" s="17" t="s">
        <v>91</v>
      </c>
      <c r="BK301" s="212">
        <f>ROUND(I301*H301,2)</f>
        <v>0</v>
      </c>
      <c r="BL301" s="17" t="s">
        <v>190</v>
      </c>
      <c r="BM301" s="211" t="s">
        <v>353</v>
      </c>
    </row>
    <row r="302" spans="1:65" s="14" customFormat="1" ht="11.25">
      <c r="B302" s="236"/>
      <c r="C302" s="237"/>
      <c r="D302" s="215" t="s">
        <v>191</v>
      </c>
      <c r="E302" s="238" t="s">
        <v>1</v>
      </c>
      <c r="F302" s="239" t="s">
        <v>305</v>
      </c>
      <c r="G302" s="237"/>
      <c r="H302" s="238" t="s">
        <v>1</v>
      </c>
      <c r="I302" s="240"/>
      <c r="J302" s="237"/>
      <c r="K302" s="237"/>
      <c r="L302" s="241"/>
      <c r="M302" s="242"/>
      <c r="N302" s="243"/>
      <c r="O302" s="243"/>
      <c r="P302" s="243"/>
      <c r="Q302" s="243"/>
      <c r="R302" s="243"/>
      <c r="S302" s="243"/>
      <c r="T302" s="244"/>
      <c r="AT302" s="245" t="s">
        <v>191</v>
      </c>
      <c r="AU302" s="245" t="s">
        <v>86</v>
      </c>
      <c r="AV302" s="14" t="s">
        <v>86</v>
      </c>
      <c r="AW302" s="14" t="s">
        <v>34</v>
      </c>
      <c r="AX302" s="14" t="s">
        <v>79</v>
      </c>
      <c r="AY302" s="245" t="s">
        <v>184</v>
      </c>
    </row>
    <row r="303" spans="1:65" s="12" customFormat="1" ht="11.25">
      <c r="B303" s="213"/>
      <c r="C303" s="214"/>
      <c r="D303" s="215" t="s">
        <v>191</v>
      </c>
      <c r="E303" s="216" t="s">
        <v>1</v>
      </c>
      <c r="F303" s="217" t="s">
        <v>289</v>
      </c>
      <c r="G303" s="214"/>
      <c r="H303" s="218">
        <v>40</v>
      </c>
      <c r="I303" s="219"/>
      <c r="J303" s="214"/>
      <c r="K303" s="214"/>
      <c r="L303" s="220"/>
      <c r="M303" s="221"/>
      <c r="N303" s="222"/>
      <c r="O303" s="222"/>
      <c r="P303" s="222"/>
      <c r="Q303" s="222"/>
      <c r="R303" s="222"/>
      <c r="S303" s="222"/>
      <c r="T303" s="223"/>
      <c r="AT303" s="224" t="s">
        <v>191</v>
      </c>
      <c r="AU303" s="224" t="s">
        <v>86</v>
      </c>
      <c r="AV303" s="12" t="s">
        <v>91</v>
      </c>
      <c r="AW303" s="12" t="s">
        <v>34</v>
      </c>
      <c r="AX303" s="12" t="s">
        <v>79</v>
      </c>
      <c r="AY303" s="224" t="s">
        <v>184</v>
      </c>
    </row>
    <row r="304" spans="1:65" s="14" customFormat="1" ht="11.25">
      <c r="B304" s="236"/>
      <c r="C304" s="237"/>
      <c r="D304" s="215" t="s">
        <v>191</v>
      </c>
      <c r="E304" s="238" t="s">
        <v>1</v>
      </c>
      <c r="F304" s="239" t="s">
        <v>307</v>
      </c>
      <c r="G304" s="237"/>
      <c r="H304" s="238" t="s">
        <v>1</v>
      </c>
      <c r="I304" s="240"/>
      <c r="J304" s="237"/>
      <c r="K304" s="237"/>
      <c r="L304" s="241"/>
      <c r="M304" s="242"/>
      <c r="N304" s="243"/>
      <c r="O304" s="243"/>
      <c r="P304" s="243"/>
      <c r="Q304" s="243"/>
      <c r="R304" s="243"/>
      <c r="S304" s="243"/>
      <c r="T304" s="244"/>
      <c r="AT304" s="245" t="s">
        <v>191</v>
      </c>
      <c r="AU304" s="245" t="s">
        <v>86</v>
      </c>
      <c r="AV304" s="14" t="s">
        <v>86</v>
      </c>
      <c r="AW304" s="14" t="s">
        <v>34</v>
      </c>
      <c r="AX304" s="14" t="s">
        <v>79</v>
      </c>
      <c r="AY304" s="245" t="s">
        <v>184</v>
      </c>
    </row>
    <row r="305" spans="1:65" s="12" customFormat="1" ht="11.25">
      <c r="B305" s="213"/>
      <c r="C305" s="214"/>
      <c r="D305" s="215" t="s">
        <v>191</v>
      </c>
      <c r="E305" s="216" t="s">
        <v>1</v>
      </c>
      <c r="F305" s="217" t="s">
        <v>289</v>
      </c>
      <c r="G305" s="214"/>
      <c r="H305" s="218">
        <v>40</v>
      </c>
      <c r="I305" s="219"/>
      <c r="J305" s="214"/>
      <c r="K305" s="214"/>
      <c r="L305" s="220"/>
      <c r="M305" s="221"/>
      <c r="N305" s="222"/>
      <c r="O305" s="222"/>
      <c r="P305" s="222"/>
      <c r="Q305" s="222"/>
      <c r="R305" s="222"/>
      <c r="S305" s="222"/>
      <c r="T305" s="223"/>
      <c r="AT305" s="224" t="s">
        <v>191</v>
      </c>
      <c r="AU305" s="224" t="s">
        <v>86</v>
      </c>
      <c r="AV305" s="12" t="s">
        <v>91</v>
      </c>
      <c r="AW305" s="12" t="s">
        <v>34</v>
      </c>
      <c r="AX305" s="12" t="s">
        <v>79</v>
      </c>
      <c r="AY305" s="224" t="s">
        <v>184</v>
      </c>
    </row>
    <row r="306" spans="1:65" s="13" customFormat="1" ht="11.25">
      <c r="B306" s="225"/>
      <c r="C306" s="226"/>
      <c r="D306" s="215" t="s">
        <v>191</v>
      </c>
      <c r="E306" s="227" t="s">
        <v>1</v>
      </c>
      <c r="F306" s="228" t="s">
        <v>193</v>
      </c>
      <c r="G306" s="226"/>
      <c r="H306" s="229">
        <v>80</v>
      </c>
      <c r="I306" s="230"/>
      <c r="J306" s="226"/>
      <c r="K306" s="226"/>
      <c r="L306" s="231"/>
      <c r="M306" s="232"/>
      <c r="N306" s="233"/>
      <c r="O306" s="233"/>
      <c r="P306" s="233"/>
      <c r="Q306" s="233"/>
      <c r="R306" s="233"/>
      <c r="S306" s="233"/>
      <c r="T306" s="234"/>
      <c r="AT306" s="235" t="s">
        <v>191</v>
      </c>
      <c r="AU306" s="235" t="s">
        <v>86</v>
      </c>
      <c r="AV306" s="13" t="s">
        <v>190</v>
      </c>
      <c r="AW306" s="13" t="s">
        <v>34</v>
      </c>
      <c r="AX306" s="13" t="s">
        <v>86</v>
      </c>
      <c r="AY306" s="235" t="s">
        <v>184</v>
      </c>
    </row>
    <row r="307" spans="1:65" s="2" customFormat="1" ht="16.5" customHeight="1">
      <c r="A307" s="34"/>
      <c r="B307" s="35"/>
      <c r="C307" s="200" t="s">
        <v>354</v>
      </c>
      <c r="D307" s="200" t="s">
        <v>185</v>
      </c>
      <c r="E307" s="201" t="s">
        <v>355</v>
      </c>
      <c r="F307" s="202" t="s">
        <v>356</v>
      </c>
      <c r="G307" s="203" t="s">
        <v>252</v>
      </c>
      <c r="H307" s="204">
        <v>84.8</v>
      </c>
      <c r="I307" s="205"/>
      <c r="J307" s="206">
        <f>ROUND(I307*H307,2)</f>
        <v>0</v>
      </c>
      <c r="K307" s="202" t="s">
        <v>189</v>
      </c>
      <c r="L307" s="39"/>
      <c r="M307" s="207" t="s">
        <v>1</v>
      </c>
      <c r="N307" s="208" t="s">
        <v>45</v>
      </c>
      <c r="O307" s="71"/>
      <c r="P307" s="209">
        <f>O307*H307</f>
        <v>0</v>
      </c>
      <c r="Q307" s="209">
        <v>0</v>
      </c>
      <c r="R307" s="209">
        <f>Q307*H307</f>
        <v>0</v>
      </c>
      <c r="S307" s="209">
        <v>0</v>
      </c>
      <c r="T307" s="210">
        <f>S307*H307</f>
        <v>0</v>
      </c>
      <c r="U307" s="34"/>
      <c r="V307" s="34"/>
      <c r="W307" s="34"/>
      <c r="X307" s="34"/>
      <c r="Y307" s="34"/>
      <c r="Z307" s="34"/>
      <c r="AA307" s="34"/>
      <c r="AB307" s="34"/>
      <c r="AC307" s="34"/>
      <c r="AD307" s="34"/>
      <c r="AE307" s="34"/>
      <c r="AR307" s="211" t="s">
        <v>190</v>
      </c>
      <c r="AT307" s="211" t="s">
        <v>185</v>
      </c>
      <c r="AU307" s="211" t="s">
        <v>86</v>
      </c>
      <c r="AY307" s="17" t="s">
        <v>184</v>
      </c>
      <c r="BE307" s="212">
        <f>IF(N307="základní",J307,0)</f>
        <v>0</v>
      </c>
      <c r="BF307" s="212">
        <f>IF(N307="snížená",J307,0)</f>
        <v>0</v>
      </c>
      <c r="BG307" s="212">
        <f>IF(N307="zákl. přenesená",J307,0)</f>
        <v>0</v>
      </c>
      <c r="BH307" s="212">
        <f>IF(N307="sníž. přenesená",J307,0)</f>
        <v>0</v>
      </c>
      <c r="BI307" s="212">
        <f>IF(N307="nulová",J307,0)</f>
        <v>0</v>
      </c>
      <c r="BJ307" s="17" t="s">
        <v>91</v>
      </c>
      <c r="BK307" s="212">
        <f>ROUND(I307*H307,2)</f>
        <v>0</v>
      </c>
      <c r="BL307" s="17" t="s">
        <v>190</v>
      </c>
      <c r="BM307" s="211" t="s">
        <v>357</v>
      </c>
    </row>
    <row r="308" spans="1:65" s="14" customFormat="1" ht="11.25">
      <c r="B308" s="236"/>
      <c r="C308" s="237"/>
      <c r="D308" s="215" t="s">
        <v>191</v>
      </c>
      <c r="E308" s="238" t="s">
        <v>1</v>
      </c>
      <c r="F308" s="239" t="s">
        <v>305</v>
      </c>
      <c r="G308" s="237"/>
      <c r="H308" s="238" t="s">
        <v>1</v>
      </c>
      <c r="I308" s="240"/>
      <c r="J308" s="237"/>
      <c r="K308" s="237"/>
      <c r="L308" s="241"/>
      <c r="M308" s="242"/>
      <c r="N308" s="243"/>
      <c r="O308" s="243"/>
      <c r="P308" s="243"/>
      <c r="Q308" s="243"/>
      <c r="R308" s="243"/>
      <c r="S308" s="243"/>
      <c r="T308" s="244"/>
      <c r="AT308" s="245" t="s">
        <v>191</v>
      </c>
      <c r="AU308" s="245" t="s">
        <v>86</v>
      </c>
      <c r="AV308" s="14" t="s">
        <v>86</v>
      </c>
      <c r="AW308" s="14" t="s">
        <v>34</v>
      </c>
      <c r="AX308" s="14" t="s">
        <v>79</v>
      </c>
      <c r="AY308" s="245" t="s">
        <v>184</v>
      </c>
    </row>
    <row r="309" spans="1:65" s="12" customFormat="1" ht="11.25">
      <c r="B309" s="213"/>
      <c r="C309" s="214"/>
      <c r="D309" s="215" t="s">
        <v>191</v>
      </c>
      <c r="E309" s="216" t="s">
        <v>1</v>
      </c>
      <c r="F309" s="217" t="s">
        <v>358</v>
      </c>
      <c r="G309" s="214"/>
      <c r="H309" s="218">
        <v>28</v>
      </c>
      <c r="I309" s="219"/>
      <c r="J309" s="214"/>
      <c r="K309" s="214"/>
      <c r="L309" s="220"/>
      <c r="M309" s="221"/>
      <c r="N309" s="222"/>
      <c r="O309" s="222"/>
      <c r="P309" s="222"/>
      <c r="Q309" s="222"/>
      <c r="R309" s="222"/>
      <c r="S309" s="222"/>
      <c r="T309" s="223"/>
      <c r="AT309" s="224" t="s">
        <v>191</v>
      </c>
      <c r="AU309" s="224" t="s">
        <v>86</v>
      </c>
      <c r="AV309" s="12" t="s">
        <v>91</v>
      </c>
      <c r="AW309" s="12" t="s">
        <v>34</v>
      </c>
      <c r="AX309" s="12" t="s">
        <v>79</v>
      </c>
      <c r="AY309" s="224" t="s">
        <v>184</v>
      </c>
    </row>
    <row r="310" spans="1:65" s="12" customFormat="1" ht="11.25">
      <c r="B310" s="213"/>
      <c r="C310" s="214"/>
      <c r="D310" s="215" t="s">
        <v>191</v>
      </c>
      <c r="E310" s="216" t="s">
        <v>1</v>
      </c>
      <c r="F310" s="217" t="s">
        <v>359</v>
      </c>
      <c r="G310" s="214"/>
      <c r="H310" s="218">
        <v>5.2</v>
      </c>
      <c r="I310" s="219"/>
      <c r="J310" s="214"/>
      <c r="K310" s="214"/>
      <c r="L310" s="220"/>
      <c r="M310" s="221"/>
      <c r="N310" s="222"/>
      <c r="O310" s="222"/>
      <c r="P310" s="222"/>
      <c r="Q310" s="222"/>
      <c r="R310" s="222"/>
      <c r="S310" s="222"/>
      <c r="T310" s="223"/>
      <c r="AT310" s="224" t="s">
        <v>191</v>
      </c>
      <c r="AU310" s="224" t="s">
        <v>86</v>
      </c>
      <c r="AV310" s="12" t="s">
        <v>91</v>
      </c>
      <c r="AW310" s="12" t="s">
        <v>34</v>
      </c>
      <c r="AX310" s="12" t="s">
        <v>79</v>
      </c>
      <c r="AY310" s="224" t="s">
        <v>184</v>
      </c>
    </row>
    <row r="311" spans="1:65" s="12" customFormat="1" ht="11.25">
      <c r="B311" s="213"/>
      <c r="C311" s="214"/>
      <c r="D311" s="215" t="s">
        <v>191</v>
      </c>
      <c r="E311" s="216" t="s">
        <v>1</v>
      </c>
      <c r="F311" s="217" t="s">
        <v>360</v>
      </c>
      <c r="G311" s="214"/>
      <c r="H311" s="218">
        <v>3.2</v>
      </c>
      <c r="I311" s="219"/>
      <c r="J311" s="214"/>
      <c r="K311" s="214"/>
      <c r="L311" s="220"/>
      <c r="M311" s="221"/>
      <c r="N311" s="222"/>
      <c r="O311" s="222"/>
      <c r="P311" s="222"/>
      <c r="Q311" s="222"/>
      <c r="R311" s="222"/>
      <c r="S311" s="222"/>
      <c r="T311" s="223"/>
      <c r="AT311" s="224" t="s">
        <v>191</v>
      </c>
      <c r="AU311" s="224" t="s">
        <v>86</v>
      </c>
      <c r="AV311" s="12" t="s">
        <v>91</v>
      </c>
      <c r="AW311" s="12" t="s">
        <v>34</v>
      </c>
      <c r="AX311" s="12" t="s">
        <v>79</v>
      </c>
      <c r="AY311" s="224" t="s">
        <v>184</v>
      </c>
    </row>
    <row r="312" spans="1:65" s="12" customFormat="1" ht="11.25">
      <c r="B312" s="213"/>
      <c r="C312" s="214"/>
      <c r="D312" s="215" t="s">
        <v>191</v>
      </c>
      <c r="E312" s="216" t="s">
        <v>1</v>
      </c>
      <c r="F312" s="217" t="s">
        <v>361</v>
      </c>
      <c r="G312" s="214"/>
      <c r="H312" s="218">
        <v>6</v>
      </c>
      <c r="I312" s="219"/>
      <c r="J312" s="214"/>
      <c r="K312" s="214"/>
      <c r="L312" s="220"/>
      <c r="M312" s="221"/>
      <c r="N312" s="222"/>
      <c r="O312" s="222"/>
      <c r="P312" s="222"/>
      <c r="Q312" s="222"/>
      <c r="R312" s="222"/>
      <c r="S312" s="222"/>
      <c r="T312" s="223"/>
      <c r="AT312" s="224" t="s">
        <v>191</v>
      </c>
      <c r="AU312" s="224" t="s">
        <v>86</v>
      </c>
      <c r="AV312" s="12" t="s">
        <v>91</v>
      </c>
      <c r="AW312" s="12" t="s">
        <v>34</v>
      </c>
      <c r="AX312" s="12" t="s">
        <v>79</v>
      </c>
      <c r="AY312" s="224" t="s">
        <v>184</v>
      </c>
    </row>
    <row r="313" spans="1:65" s="14" customFormat="1" ht="11.25">
      <c r="B313" s="236"/>
      <c r="C313" s="237"/>
      <c r="D313" s="215" t="s">
        <v>191</v>
      </c>
      <c r="E313" s="238" t="s">
        <v>1</v>
      </c>
      <c r="F313" s="239" t="s">
        <v>307</v>
      </c>
      <c r="G313" s="237"/>
      <c r="H313" s="238" t="s">
        <v>1</v>
      </c>
      <c r="I313" s="240"/>
      <c r="J313" s="237"/>
      <c r="K313" s="237"/>
      <c r="L313" s="241"/>
      <c r="M313" s="242"/>
      <c r="N313" s="243"/>
      <c r="O313" s="243"/>
      <c r="P313" s="243"/>
      <c r="Q313" s="243"/>
      <c r="R313" s="243"/>
      <c r="S313" s="243"/>
      <c r="T313" s="244"/>
      <c r="AT313" s="245" t="s">
        <v>191</v>
      </c>
      <c r="AU313" s="245" t="s">
        <v>86</v>
      </c>
      <c r="AV313" s="14" t="s">
        <v>86</v>
      </c>
      <c r="AW313" s="14" t="s">
        <v>34</v>
      </c>
      <c r="AX313" s="14" t="s">
        <v>79</v>
      </c>
      <c r="AY313" s="245" t="s">
        <v>184</v>
      </c>
    </row>
    <row r="314" spans="1:65" s="12" customFormat="1" ht="11.25">
      <c r="B314" s="213"/>
      <c r="C314" s="214"/>
      <c r="D314" s="215" t="s">
        <v>191</v>
      </c>
      <c r="E314" s="216" t="s">
        <v>1</v>
      </c>
      <c r="F314" s="217" t="s">
        <v>358</v>
      </c>
      <c r="G314" s="214"/>
      <c r="H314" s="218">
        <v>28</v>
      </c>
      <c r="I314" s="219"/>
      <c r="J314" s="214"/>
      <c r="K314" s="214"/>
      <c r="L314" s="220"/>
      <c r="M314" s="221"/>
      <c r="N314" s="222"/>
      <c r="O314" s="222"/>
      <c r="P314" s="222"/>
      <c r="Q314" s="222"/>
      <c r="R314" s="222"/>
      <c r="S314" s="222"/>
      <c r="T314" s="223"/>
      <c r="AT314" s="224" t="s">
        <v>191</v>
      </c>
      <c r="AU314" s="224" t="s">
        <v>86</v>
      </c>
      <c r="AV314" s="12" t="s">
        <v>91</v>
      </c>
      <c r="AW314" s="12" t="s">
        <v>34</v>
      </c>
      <c r="AX314" s="12" t="s">
        <v>79</v>
      </c>
      <c r="AY314" s="224" t="s">
        <v>184</v>
      </c>
    </row>
    <row r="315" spans="1:65" s="12" customFormat="1" ht="11.25">
      <c r="B315" s="213"/>
      <c r="C315" s="214"/>
      <c r="D315" s="215" t="s">
        <v>191</v>
      </c>
      <c r="E315" s="216" t="s">
        <v>1</v>
      </c>
      <c r="F315" s="217" t="s">
        <v>359</v>
      </c>
      <c r="G315" s="214"/>
      <c r="H315" s="218">
        <v>5.2</v>
      </c>
      <c r="I315" s="219"/>
      <c r="J315" s="214"/>
      <c r="K315" s="214"/>
      <c r="L315" s="220"/>
      <c r="M315" s="221"/>
      <c r="N315" s="222"/>
      <c r="O315" s="222"/>
      <c r="P315" s="222"/>
      <c r="Q315" s="222"/>
      <c r="R315" s="222"/>
      <c r="S315" s="222"/>
      <c r="T315" s="223"/>
      <c r="AT315" s="224" t="s">
        <v>191</v>
      </c>
      <c r="AU315" s="224" t="s">
        <v>86</v>
      </c>
      <c r="AV315" s="12" t="s">
        <v>91</v>
      </c>
      <c r="AW315" s="12" t="s">
        <v>34</v>
      </c>
      <c r="AX315" s="12" t="s">
        <v>79</v>
      </c>
      <c r="AY315" s="224" t="s">
        <v>184</v>
      </c>
    </row>
    <row r="316" spans="1:65" s="12" customFormat="1" ht="11.25">
      <c r="B316" s="213"/>
      <c r="C316" s="214"/>
      <c r="D316" s="215" t="s">
        <v>191</v>
      </c>
      <c r="E316" s="216" t="s">
        <v>1</v>
      </c>
      <c r="F316" s="217" t="s">
        <v>360</v>
      </c>
      <c r="G316" s="214"/>
      <c r="H316" s="218">
        <v>3.2</v>
      </c>
      <c r="I316" s="219"/>
      <c r="J316" s="214"/>
      <c r="K316" s="214"/>
      <c r="L316" s="220"/>
      <c r="M316" s="221"/>
      <c r="N316" s="222"/>
      <c r="O316" s="222"/>
      <c r="P316" s="222"/>
      <c r="Q316" s="222"/>
      <c r="R316" s="222"/>
      <c r="S316" s="222"/>
      <c r="T316" s="223"/>
      <c r="AT316" s="224" t="s">
        <v>191</v>
      </c>
      <c r="AU316" s="224" t="s">
        <v>86</v>
      </c>
      <c r="AV316" s="12" t="s">
        <v>91</v>
      </c>
      <c r="AW316" s="12" t="s">
        <v>34</v>
      </c>
      <c r="AX316" s="12" t="s">
        <v>79</v>
      </c>
      <c r="AY316" s="224" t="s">
        <v>184</v>
      </c>
    </row>
    <row r="317" spans="1:65" s="12" customFormat="1" ht="11.25">
      <c r="B317" s="213"/>
      <c r="C317" s="214"/>
      <c r="D317" s="215" t="s">
        <v>191</v>
      </c>
      <c r="E317" s="216" t="s">
        <v>1</v>
      </c>
      <c r="F317" s="217" t="s">
        <v>361</v>
      </c>
      <c r="G317" s="214"/>
      <c r="H317" s="218">
        <v>6</v>
      </c>
      <c r="I317" s="219"/>
      <c r="J317" s="214"/>
      <c r="K317" s="214"/>
      <c r="L317" s="220"/>
      <c r="M317" s="221"/>
      <c r="N317" s="222"/>
      <c r="O317" s="222"/>
      <c r="P317" s="222"/>
      <c r="Q317" s="222"/>
      <c r="R317" s="222"/>
      <c r="S317" s="222"/>
      <c r="T317" s="223"/>
      <c r="AT317" s="224" t="s">
        <v>191</v>
      </c>
      <c r="AU317" s="224" t="s">
        <v>86</v>
      </c>
      <c r="AV317" s="12" t="s">
        <v>91</v>
      </c>
      <c r="AW317" s="12" t="s">
        <v>34</v>
      </c>
      <c r="AX317" s="12" t="s">
        <v>79</v>
      </c>
      <c r="AY317" s="224" t="s">
        <v>184</v>
      </c>
    </row>
    <row r="318" spans="1:65" s="13" customFormat="1" ht="11.25">
      <c r="B318" s="225"/>
      <c r="C318" s="226"/>
      <c r="D318" s="215" t="s">
        <v>191</v>
      </c>
      <c r="E318" s="227" t="s">
        <v>1</v>
      </c>
      <c r="F318" s="228" t="s">
        <v>193</v>
      </c>
      <c r="G318" s="226"/>
      <c r="H318" s="229">
        <v>84.8</v>
      </c>
      <c r="I318" s="230"/>
      <c r="J318" s="226"/>
      <c r="K318" s="226"/>
      <c r="L318" s="231"/>
      <c r="M318" s="232"/>
      <c r="N318" s="233"/>
      <c r="O318" s="233"/>
      <c r="P318" s="233"/>
      <c r="Q318" s="233"/>
      <c r="R318" s="233"/>
      <c r="S318" s="233"/>
      <c r="T318" s="234"/>
      <c r="AT318" s="235" t="s">
        <v>191</v>
      </c>
      <c r="AU318" s="235" t="s">
        <v>86</v>
      </c>
      <c r="AV318" s="13" t="s">
        <v>190</v>
      </c>
      <c r="AW318" s="13" t="s">
        <v>34</v>
      </c>
      <c r="AX318" s="13" t="s">
        <v>86</v>
      </c>
      <c r="AY318" s="235" t="s">
        <v>184</v>
      </c>
    </row>
    <row r="319" spans="1:65" s="2" customFormat="1" ht="21.75" customHeight="1">
      <c r="A319" s="34"/>
      <c r="B319" s="35"/>
      <c r="C319" s="200" t="s">
        <v>268</v>
      </c>
      <c r="D319" s="200" t="s">
        <v>185</v>
      </c>
      <c r="E319" s="201" t="s">
        <v>362</v>
      </c>
      <c r="F319" s="202" t="s">
        <v>363</v>
      </c>
      <c r="G319" s="203" t="s">
        <v>246</v>
      </c>
      <c r="H319" s="204">
        <v>4.2200000000000001E-2</v>
      </c>
      <c r="I319" s="205"/>
      <c r="J319" s="206">
        <f>ROUND(I319*H319,2)</f>
        <v>0</v>
      </c>
      <c r="K319" s="202" t="s">
        <v>189</v>
      </c>
      <c r="L319" s="39"/>
      <c r="M319" s="207" t="s">
        <v>1</v>
      </c>
      <c r="N319" s="208" t="s">
        <v>45</v>
      </c>
      <c r="O319" s="71"/>
      <c r="P319" s="209">
        <f>O319*H319</f>
        <v>0</v>
      </c>
      <c r="Q319" s="209">
        <v>0</v>
      </c>
      <c r="R319" s="209">
        <f>Q319*H319</f>
        <v>0</v>
      </c>
      <c r="S319" s="209">
        <v>0</v>
      </c>
      <c r="T319" s="210">
        <f>S319*H319</f>
        <v>0</v>
      </c>
      <c r="U319" s="34"/>
      <c r="V319" s="34"/>
      <c r="W319" s="34"/>
      <c r="X319" s="34"/>
      <c r="Y319" s="34"/>
      <c r="Z319" s="34"/>
      <c r="AA319" s="34"/>
      <c r="AB319" s="34"/>
      <c r="AC319" s="34"/>
      <c r="AD319" s="34"/>
      <c r="AE319" s="34"/>
      <c r="AR319" s="211" t="s">
        <v>190</v>
      </c>
      <c r="AT319" s="211" t="s">
        <v>185</v>
      </c>
      <c r="AU319" s="211" t="s">
        <v>86</v>
      </c>
      <c r="AY319" s="17" t="s">
        <v>184</v>
      </c>
      <c r="BE319" s="212">
        <f>IF(N319="základní",J319,0)</f>
        <v>0</v>
      </c>
      <c r="BF319" s="212">
        <f>IF(N319="snížená",J319,0)</f>
        <v>0</v>
      </c>
      <c r="BG319" s="212">
        <f>IF(N319="zákl. přenesená",J319,0)</f>
        <v>0</v>
      </c>
      <c r="BH319" s="212">
        <f>IF(N319="sníž. přenesená",J319,0)</f>
        <v>0</v>
      </c>
      <c r="BI319" s="212">
        <f>IF(N319="nulová",J319,0)</f>
        <v>0</v>
      </c>
      <c r="BJ319" s="17" t="s">
        <v>91</v>
      </c>
      <c r="BK319" s="212">
        <f>ROUND(I319*H319,2)</f>
        <v>0</v>
      </c>
      <c r="BL319" s="17" t="s">
        <v>190</v>
      </c>
      <c r="BM319" s="211" t="s">
        <v>364</v>
      </c>
    </row>
    <row r="320" spans="1:65" s="12" customFormat="1" ht="11.25">
      <c r="B320" s="213"/>
      <c r="C320" s="214"/>
      <c r="D320" s="215" t="s">
        <v>191</v>
      </c>
      <c r="E320" s="216" t="s">
        <v>1</v>
      </c>
      <c r="F320" s="217" t="s">
        <v>365</v>
      </c>
      <c r="G320" s="214"/>
      <c r="H320" s="218">
        <v>2.41E-2</v>
      </c>
      <c r="I320" s="219"/>
      <c r="J320" s="214"/>
      <c r="K320" s="214"/>
      <c r="L320" s="220"/>
      <c r="M320" s="221"/>
      <c r="N320" s="222"/>
      <c r="O320" s="222"/>
      <c r="P320" s="222"/>
      <c r="Q320" s="222"/>
      <c r="R320" s="222"/>
      <c r="S320" s="222"/>
      <c r="T320" s="223"/>
      <c r="AT320" s="224" t="s">
        <v>191</v>
      </c>
      <c r="AU320" s="224" t="s">
        <v>86</v>
      </c>
      <c r="AV320" s="12" t="s">
        <v>91</v>
      </c>
      <c r="AW320" s="12" t="s">
        <v>34</v>
      </c>
      <c r="AX320" s="12" t="s">
        <v>79</v>
      </c>
      <c r="AY320" s="224" t="s">
        <v>184</v>
      </c>
    </row>
    <row r="321" spans="1:65" s="12" customFormat="1" ht="11.25">
      <c r="B321" s="213"/>
      <c r="C321" s="214"/>
      <c r="D321" s="215" t="s">
        <v>191</v>
      </c>
      <c r="E321" s="216" t="s">
        <v>1</v>
      </c>
      <c r="F321" s="217" t="s">
        <v>366</v>
      </c>
      <c r="G321" s="214"/>
      <c r="H321" s="218">
        <v>1.8100000000000002E-2</v>
      </c>
      <c r="I321" s="219"/>
      <c r="J321" s="214"/>
      <c r="K321" s="214"/>
      <c r="L321" s="220"/>
      <c r="M321" s="221"/>
      <c r="N321" s="222"/>
      <c r="O321" s="222"/>
      <c r="P321" s="222"/>
      <c r="Q321" s="222"/>
      <c r="R321" s="222"/>
      <c r="S321" s="222"/>
      <c r="T321" s="223"/>
      <c r="AT321" s="224" t="s">
        <v>191</v>
      </c>
      <c r="AU321" s="224" t="s">
        <v>86</v>
      </c>
      <c r="AV321" s="12" t="s">
        <v>91</v>
      </c>
      <c r="AW321" s="12" t="s">
        <v>34</v>
      </c>
      <c r="AX321" s="12" t="s">
        <v>79</v>
      </c>
      <c r="AY321" s="224" t="s">
        <v>184</v>
      </c>
    </row>
    <row r="322" spans="1:65" s="13" customFormat="1" ht="11.25">
      <c r="B322" s="225"/>
      <c r="C322" s="226"/>
      <c r="D322" s="215" t="s">
        <v>191</v>
      </c>
      <c r="E322" s="227" t="s">
        <v>1</v>
      </c>
      <c r="F322" s="228" t="s">
        <v>193</v>
      </c>
      <c r="G322" s="226"/>
      <c r="H322" s="229">
        <v>4.2200000000000001E-2</v>
      </c>
      <c r="I322" s="230"/>
      <c r="J322" s="226"/>
      <c r="K322" s="226"/>
      <c r="L322" s="231"/>
      <c r="M322" s="232"/>
      <c r="N322" s="233"/>
      <c r="O322" s="233"/>
      <c r="P322" s="233"/>
      <c r="Q322" s="233"/>
      <c r="R322" s="233"/>
      <c r="S322" s="233"/>
      <c r="T322" s="234"/>
      <c r="AT322" s="235" t="s">
        <v>191</v>
      </c>
      <c r="AU322" s="235" t="s">
        <v>86</v>
      </c>
      <c r="AV322" s="13" t="s">
        <v>190</v>
      </c>
      <c r="AW322" s="13" t="s">
        <v>34</v>
      </c>
      <c r="AX322" s="13" t="s">
        <v>86</v>
      </c>
      <c r="AY322" s="235" t="s">
        <v>184</v>
      </c>
    </row>
    <row r="323" spans="1:65" s="2" customFormat="1" ht="16.5" customHeight="1">
      <c r="A323" s="34"/>
      <c r="B323" s="35"/>
      <c r="C323" s="200" t="s">
        <v>367</v>
      </c>
      <c r="D323" s="200" t="s">
        <v>185</v>
      </c>
      <c r="E323" s="201" t="s">
        <v>368</v>
      </c>
      <c r="F323" s="202" t="s">
        <v>369</v>
      </c>
      <c r="G323" s="203" t="s">
        <v>188</v>
      </c>
      <c r="H323" s="204">
        <v>1.6722999999999999</v>
      </c>
      <c r="I323" s="205"/>
      <c r="J323" s="206">
        <f>ROUND(I323*H323,2)</f>
        <v>0</v>
      </c>
      <c r="K323" s="202" t="s">
        <v>189</v>
      </c>
      <c r="L323" s="39"/>
      <c r="M323" s="207" t="s">
        <v>1</v>
      </c>
      <c r="N323" s="208" t="s">
        <v>45</v>
      </c>
      <c r="O323" s="71"/>
      <c r="P323" s="209">
        <f>O323*H323</f>
        <v>0</v>
      </c>
      <c r="Q323" s="209">
        <v>0</v>
      </c>
      <c r="R323" s="209">
        <f>Q323*H323</f>
        <v>0</v>
      </c>
      <c r="S323" s="209">
        <v>0</v>
      </c>
      <c r="T323" s="210">
        <f>S323*H323</f>
        <v>0</v>
      </c>
      <c r="U323" s="34"/>
      <c r="V323" s="34"/>
      <c r="W323" s="34"/>
      <c r="X323" s="34"/>
      <c r="Y323" s="34"/>
      <c r="Z323" s="34"/>
      <c r="AA323" s="34"/>
      <c r="AB323" s="34"/>
      <c r="AC323" s="34"/>
      <c r="AD323" s="34"/>
      <c r="AE323" s="34"/>
      <c r="AR323" s="211" t="s">
        <v>190</v>
      </c>
      <c r="AT323" s="211" t="s">
        <v>185</v>
      </c>
      <c r="AU323" s="211" t="s">
        <v>86</v>
      </c>
      <c r="AY323" s="17" t="s">
        <v>184</v>
      </c>
      <c r="BE323" s="212">
        <f>IF(N323="základní",J323,0)</f>
        <v>0</v>
      </c>
      <c r="BF323" s="212">
        <f>IF(N323="snížená",J323,0)</f>
        <v>0</v>
      </c>
      <c r="BG323" s="212">
        <f>IF(N323="zákl. přenesená",J323,0)</f>
        <v>0</v>
      </c>
      <c r="BH323" s="212">
        <f>IF(N323="sníž. přenesená",J323,0)</f>
        <v>0</v>
      </c>
      <c r="BI323" s="212">
        <f>IF(N323="nulová",J323,0)</f>
        <v>0</v>
      </c>
      <c r="BJ323" s="17" t="s">
        <v>91</v>
      </c>
      <c r="BK323" s="212">
        <f>ROUND(I323*H323,2)</f>
        <v>0</v>
      </c>
      <c r="BL323" s="17" t="s">
        <v>190</v>
      </c>
      <c r="BM323" s="211" t="s">
        <v>370</v>
      </c>
    </row>
    <row r="324" spans="1:65" s="12" customFormat="1" ht="11.25">
      <c r="B324" s="213"/>
      <c r="C324" s="214"/>
      <c r="D324" s="215" t="s">
        <v>191</v>
      </c>
      <c r="E324" s="216" t="s">
        <v>1</v>
      </c>
      <c r="F324" s="217" t="s">
        <v>371</v>
      </c>
      <c r="G324" s="214"/>
      <c r="H324" s="218">
        <v>0.60409999999999997</v>
      </c>
      <c r="I324" s="219"/>
      <c r="J324" s="214"/>
      <c r="K324" s="214"/>
      <c r="L324" s="220"/>
      <c r="M324" s="221"/>
      <c r="N324" s="222"/>
      <c r="O324" s="222"/>
      <c r="P324" s="222"/>
      <c r="Q324" s="222"/>
      <c r="R324" s="222"/>
      <c r="S324" s="222"/>
      <c r="T324" s="223"/>
      <c r="AT324" s="224" t="s">
        <v>191</v>
      </c>
      <c r="AU324" s="224" t="s">
        <v>86</v>
      </c>
      <c r="AV324" s="12" t="s">
        <v>91</v>
      </c>
      <c r="AW324" s="12" t="s">
        <v>34</v>
      </c>
      <c r="AX324" s="12" t="s">
        <v>79</v>
      </c>
      <c r="AY324" s="224" t="s">
        <v>184</v>
      </c>
    </row>
    <row r="325" spans="1:65" s="12" customFormat="1" ht="11.25">
      <c r="B325" s="213"/>
      <c r="C325" s="214"/>
      <c r="D325" s="215" t="s">
        <v>191</v>
      </c>
      <c r="E325" s="216" t="s">
        <v>1</v>
      </c>
      <c r="F325" s="217" t="s">
        <v>372</v>
      </c>
      <c r="G325" s="214"/>
      <c r="H325" s="218">
        <v>1.0682</v>
      </c>
      <c r="I325" s="219"/>
      <c r="J325" s="214"/>
      <c r="K325" s="214"/>
      <c r="L325" s="220"/>
      <c r="M325" s="221"/>
      <c r="N325" s="222"/>
      <c r="O325" s="222"/>
      <c r="P325" s="222"/>
      <c r="Q325" s="222"/>
      <c r="R325" s="222"/>
      <c r="S325" s="222"/>
      <c r="T325" s="223"/>
      <c r="AT325" s="224" t="s">
        <v>191</v>
      </c>
      <c r="AU325" s="224" t="s">
        <v>86</v>
      </c>
      <c r="AV325" s="12" t="s">
        <v>91</v>
      </c>
      <c r="AW325" s="12" t="s">
        <v>34</v>
      </c>
      <c r="AX325" s="12" t="s">
        <v>79</v>
      </c>
      <c r="AY325" s="224" t="s">
        <v>184</v>
      </c>
    </row>
    <row r="326" spans="1:65" s="13" customFormat="1" ht="11.25">
      <c r="B326" s="225"/>
      <c r="C326" s="226"/>
      <c r="D326" s="215" t="s">
        <v>191</v>
      </c>
      <c r="E326" s="227" t="s">
        <v>1</v>
      </c>
      <c r="F326" s="228" t="s">
        <v>193</v>
      </c>
      <c r="G326" s="226"/>
      <c r="H326" s="229">
        <v>1.6722999999999999</v>
      </c>
      <c r="I326" s="230"/>
      <c r="J326" s="226"/>
      <c r="K326" s="226"/>
      <c r="L326" s="231"/>
      <c r="M326" s="232"/>
      <c r="N326" s="233"/>
      <c r="O326" s="233"/>
      <c r="P326" s="233"/>
      <c r="Q326" s="233"/>
      <c r="R326" s="233"/>
      <c r="S326" s="233"/>
      <c r="T326" s="234"/>
      <c r="AT326" s="235" t="s">
        <v>191</v>
      </c>
      <c r="AU326" s="235" t="s">
        <v>86</v>
      </c>
      <c r="AV326" s="13" t="s">
        <v>190</v>
      </c>
      <c r="AW326" s="13" t="s">
        <v>34</v>
      </c>
      <c r="AX326" s="13" t="s">
        <v>86</v>
      </c>
      <c r="AY326" s="235" t="s">
        <v>184</v>
      </c>
    </row>
    <row r="327" spans="1:65" s="2" customFormat="1" ht="21.75" customHeight="1">
      <c r="A327" s="34"/>
      <c r="B327" s="35"/>
      <c r="C327" s="200" t="s">
        <v>273</v>
      </c>
      <c r="D327" s="200" t="s">
        <v>185</v>
      </c>
      <c r="E327" s="201" t="s">
        <v>373</v>
      </c>
      <c r="F327" s="202" t="s">
        <v>374</v>
      </c>
      <c r="G327" s="203" t="s">
        <v>252</v>
      </c>
      <c r="H327" s="204">
        <v>23.67</v>
      </c>
      <c r="I327" s="205"/>
      <c r="J327" s="206">
        <f>ROUND(I327*H327,2)</f>
        <v>0</v>
      </c>
      <c r="K327" s="202" t="s">
        <v>189</v>
      </c>
      <c r="L327" s="39"/>
      <c r="M327" s="207" t="s">
        <v>1</v>
      </c>
      <c r="N327" s="208" t="s">
        <v>45</v>
      </c>
      <c r="O327" s="71"/>
      <c r="P327" s="209">
        <f>O327*H327</f>
        <v>0</v>
      </c>
      <c r="Q327" s="209">
        <v>0</v>
      </c>
      <c r="R327" s="209">
        <f>Q327*H327</f>
        <v>0</v>
      </c>
      <c r="S327" s="209">
        <v>0</v>
      </c>
      <c r="T327" s="210">
        <f>S327*H327</f>
        <v>0</v>
      </c>
      <c r="U327" s="34"/>
      <c r="V327" s="34"/>
      <c r="W327" s="34"/>
      <c r="X327" s="34"/>
      <c r="Y327" s="34"/>
      <c r="Z327" s="34"/>
      <c r="AA327" s="34"/>
      <c r="AB327" s="34"/>
      <c r="AC327" s="34"/>
      <c r="AD327" s="34"/>
      <c r="AE327" s="34"/>
      <c r="AR327" s="211" t="s">
        <v>190</v>
      </c>
      <c r="AT327" s="211" t="s">
        <v>185</v>
      </c>
      <c r="AU327" s="211" t="s">
        <v>86</v>
      </c>
      <c r="AY327" s="17" t="s">
        <v>184</v>
      </c>
      <c r="BE327" s="212">
        <f>IF(N327="základní",J327,0)</f>
        <v>0</v>
      </c>
      <c r="BF327" s="212">
        <f>IF(N327="snížená",J327,0)</f>
        <v>0</v>
      </c>
      <c r="BG327" s="212">
        <f>IF(N327="zákl. přenesená",J327,0)</f>
        <v>0</v>
      </c>
      <c r="BH327" s="212">
        <f>IF(N327="sníž. přenesená",J327,0)</f>
        <v>0</v>
      </c>
      <c r="BI327" s="212">
        <f>IF(N327="nulová",J327,0)</f>
        <v>0</v>
      </c>
      <c r="BJ327" s="17" t="s">
        <v>91</v>
      </c>
      <c r="BK327" s="212">
        <f>ROUND(I327*H327,2)</f>
        <v>0</v>
      </c>
      <c r="BL327" s="17" t="s">
        <v>190</v>
      </c>
      <c r="BM327" s="211" t="s">
        <v>375</v>
      </c>
    </row>
    <row r="328" spans="1:65" s="12" customFormat="1" ht="11.25">
      <c r="B328" s="213"/>
      <c r="C328" s="214"/>
      <c r="D328" s="215" t="s">
        <v>191</v>
      </c>
      <c r="E328" s="216" t="s">
        <v>1</v>
      </c>
      <c r="F328" s="217" t="s">
        <v>376</v>
      </c>
      <c r="G328" s="214"/>
      <c r="H328" s="218">
        <v>8.5500000000000007</v>
      </c>
      <c r="I328" s="219"/>
      <c r="J328" s="214"/>
      <c r="K328" s="214"/>
      <c r="L328" s="220"/>
      <c r="M328" s="221"/>
      <c r="N328" s="222"/>
      <c r="O328" s="222"/>
      <c r="P328" s="222"/>
      <c r="Q328" s="222"/>
      <c r="R328" s="222"/>
      <c r="S328" s="222"/>
      <c r="T328" s="223"/>
      <c r="AT328" s="224" t="s">
        <v>191</v>
      </c>
      <c r="AU328" s="224" t="s">
        <v>86</v>
      </c>
      <c r="AV328" s="12" t="s">
        <v>91</v>
      </c>
      <c r="AW328" s="12" t="s">
        <v>34</v>
      </c>
      <c r="AX328" s="12" t="s">
        <v>79</v>
      </c>
      <c r="AY328" s="224" t="s">
        <v>184</v>
      </c>
    </row>
    <row r="329" spans="1:65" s="12" customFormat="1" ht="11.25">
      <c r="B329" s="213"/>
      <c r="C329" s="214"/>
      <c r="D329" s="215" t="s">
        <v>191</v>
      </c>
      <c r="E329" s="216" t="s">
        <v>1</v>
      </c>
      <c r="F329" s="217" t="s">
        <v>377</v>
      </c>
      <c r="G329" s="214"/>
      <c r="H329" s="218">
        <v>15.12</v>
      </c>
      <c r="I329" s="219"/>
      <c r="J329" s="214"/>
      <c r="K329" s="214"/>
      <c r="L329" s="220"/>
      <c r="M329" s="221"/>
      <c r="N329" s="222"/>
      <c r="O329" s="222"/>
      <c r="P329" s="222"/>
      <c r="Q329" s="222"/>
      <c r="R329" s="222"/>
      <c r="S329" s="222"/>
      <c r="T329" s="223"/>
      <c r="AT329" s="224" t="s">
        <v>191</v>
      </c>
      <c r="AU329" s="224" t="s">
        <v>86</v>
      </c>
      <c r="AV329" s="12" t="s">
        <v>91</v>
      </c>
      <c r="AW329" s="12" t="s">
        <v>34</v>
      </c>
      <c r="AX329" s="12" t="s">
        <v>79</v>
      </c>
      <c r="AY329" s="224" t="s">
        <v>184</v>
      </c>
    </row>
    <row r="330" spans="1:65" s="13" customFormat="1" ht="11.25">
      <c r="B330" s="225"/>
      <c r="C330" s="226"/>
      <c r="D330" s="215" t="s">
        <v>191</v>
      </c>
      <c r="E330" s="227" t="s">
        <v>1</v>
      </c>
      <c r="F330" s="228" t="s">
        <v>193</v>
      </c>
      <c r="G330" s="226"/>
      <c r="H330" s="229">
        <v>23.67</v>
      </c>
      <c r="I330" s="230"/>
      <c r="J330" s="226"/>
      <c r="K330" s="226"/>
      <c r="L330" s="231"/>
      <c r="M330" s="232"/>
      <c r="N330" s="233"/>
      <c r="O330" s="233"/>
      <c r="P330" s="233"/>
      <c r="Q330" s="233"/>
      <c r="R330" s="233"/>
      <c r="S330" s="233"/>
      <c r="T330" s="234"/>
      <c r="AT330" s="235" t="s">
        <v>191</v>
      </c>
      <c r="AU330" s="235" t="s">
        <v>86</v>
      </c>
      <c r="AV330" s="13" t="s">
        <v>190</v>
      </c>
      <c r="AW330" s="13" t="s">
        <v>34</v>
      </c>
      <c r="AX330" s="13" t="s">
        <v>86</v>
      </c>
      <c r="AY330" s="235" t="s">
        <v>184</v>
      </c>
    </row>
    <row r="331" spans="1:65" s="2" customFormat="1" ht="16.5" customHeight="1">
      <c r="A331" s="34"/>
      <c r="B331" s="35"/>
      <c r="C331" s="200" t="s">
        <v>378</v>
      </c>
      <c r="D331" s="200" t="s">
        <v>185</v>
      </c>
      <c r="E331" s="201" t="s">
        <v>379</v>
      </c>
      <c r="F331" s="202" t="s">
        <v>380</v>
      </c>
      <c r="G331" s="203" t="s">
        <v>246</v>
      </c>
      <c r="H331" s="204">
        <v>0.74399999999999999</v>
      </c>
      <c r="I331" s="205"/>
      <c r="J331" s="206">
        <f>ROUND(I331*H331,2)</f>
        <v>0</v>
      </c>
      <c r="K331" s="202" t="s">
        <v>189</v>
      </c>
      <c r="L331" s="39"/>
      <c r="M331" s="207" t="s">
        <v>1</v>
      </c>
      <c r="N331" s="208" t="s">
        <v>45</v>
      </c>
      <c r="O331" s="71"/>
      <c r="P331" s="209">
        <f>O331*H331</f>
        <v>0</v>
      </c>
      <c r="Q331" s="209">
        <v>0</v>
      </c>
      <c r="R331" s="209">
        <f>Q331*H331</f>
        <v>0</v>
      </c>
      <c r="S331" s="209">
        <v>0</v>
      </c>
      <c r="T331" s="210">
        <f>S331*H331</f>
        <v>0</v>
      </c>
      <c r="U331" s="34"/>
      <c r="V331" s="34"/>
      <c r="W331" s="34"/>
      <c r="X331" s="34"/>
      <c r="Y331" s="34"/>
      <c r="Z331" s="34"/>
      <c r="AA331" s="34"/>
      <c r="AB331" s="34"/>
      <c r="AC331" s="34"/>
      <c r="AD331" s="34"/>
      <c r="AE331" s="34"/>
      <c r="AR331" s="211" t="s">
        <v>190</v>
      </c>
      <c r="AT331" s="211" t="s">
        <v>185</v>
      </c>
      <c r="AU331" s="211" t="s">
        <v>86</v>
      </c>
      <c r="AY331" s="17" t="s">
        <v>184</v>
      </c>
      <c r="BE331" s="212">
        <f>IF(N331="základní",J331,0)</f>
        <v>0</v>
      </c>
      <c r="BF331" s="212">
        <f>IF(N331="snížená",J331,0)</f>
        <v>0</v>
      </c>
      <c r="BG331" s="212">
        <f>IF(N331="zákl. přenesená",J331,0)</f>
        <v>0</v>
      </c>
      <c r="BH331" s="212">
        <f>IF(N331="sníž. přenesená",J331,0)</f>
        <v>0</v>
      </c>
      <c r="BI331" s="212">
        <f>IF(N331="nulová",J331,0)</f>
        <v>0</v>
      </c>
      <c r="BJ331" s="17" t="s">
        <v>91</v>
      </c>
      <c r="BK331" s="212">
        <f>ROUND(I331*H331,2)</f>
        <v>0</v>
      </c>
      <c r="BL331" s="17" t="s">
        <v>190</v>
      </c>
      <c r="BM331" s="211" t="s">
        <v>381</v>
      </c>
    </row>
    <row r="332" spans="1:65" s="12" customFormat="1" ht="11.25">
      <c r="B332" s="213"/>
      <c r="C332" s="214"/>
      <c r="D332" s="215" t="s">
        <v>191</v>
      </c>
      <c r="E332" s="216" t="s">
        <v>1</v>
      </c>
      <c r="F332" s="217" t="s">
        <v>382</v>
      </c>
      <c r="G332" s="214"/>
      <c r="H332" s="218">
        <v>0.74399999999999999</v>
      </c>
      <c r="I332" s="219"/>
      <c r="J332" s="214"/>
      <c r="K332" s="214"/>
      <c r="L332" s="220"/>
      <c r="M332" s="221"/>
      <c r="N332" s="222"/>
      <c r="O332" s="222"/>
      <c r="P332" s="222"/>
      <c r="Q332" s="222"/>
      <c r="R332" s="222"/>
      <c r="S332" s="222"/>
      <c r="T332" s="223"/>
      <c r="AT332" s="224" t="s">
        <v>191</v>
      </c>
      <c r="AU332" s="224" t="s">
        <v>86</v>
      </c>
      <c r="AV332" s="12" t="s">
        <v>91</v>
      </c>
      <c r="AW332" s="12" t="s">
        <v>34</v>
      </c>
      <c r="AX332" s="12" t="s">
        <v>79</v>
      </c>
      <c r="AY332" s="224" t="s">
        <v>184</v>
      </c>
    </row>
    <row r="333" spans="1:65" s="13" customFormat="1" ht="11.25">
      <c r="B333" s="225"/>
      <c r="C333" s="226"/>
      <c r="D333" s="215" t="s">
        <v>191</v>
      </c>
      <c r="E333" s="227" t="s">
        <v>1</v>
      </c>
      <c r="F333" s="228" t="s">
        <v>193</v>
      </c>
      <c r="G333" s="226"/>
      <c r="H333" s="229">
        <v>0.74399999999999999</v>
      </c>
      <c r="I333" s="230"/>
      <c r="J333" s="226"/>
      <c r="K333" s="226"/>
      <c r="L333" s="231"/>
      <c r="M333" s="232"/>
      <c r="N333" s="233"/>
      <c r="O333" s="233"/>
      <c r="P333" s="233"/>
      <c r="Q333" s="233"/>
      <c r="R333" s="233"/>
      <c r="S333" s="233"/>
      <c r="T333" s="234"/>
      <c r="AT333" s="235" t="s">
        <v>191</v>
      </c>
      <c r="AU333" s="235" t="s">
        <v>86</v>
      </c>
      <c r="AV333" s="13" t="s">
        <v>190</v>
      </c>
      <c r="AW333" s="13" t="s">
        <v>34</v>
      </c>
      <c r="AX333" s="13" t="s">
        <v>86</v>
      </c>
      <c r="AY333" s="235" t="s">
        <v>184</v>
      </c>
    </row>
    <row r="334" spans="1:65" s="2" customFormat="1" ht="16.5" customHeight="1">
      <c r="A334" s="34"/>
      <c r="B334" s="35"/>
      <c r="C334" s="200" t="s">
        <v>282</v>
      </c>
      <c r="D334" s="200" t="s">
        <v>185</v>
      </c>
      <c r="E334" s="201" t="s">
        <v>383</v>
      </c>
      <c r="F334" s="202" t="s">
        <v>384</v>
      </c>
      <c r="G334" s="203" t="s">
        <v>222</v>
      </c>
      <c r="H334" s="204">
        <v>272.28800000000001</v>
      </c>
      <c r="I334" s="205"/>
      <c r="J334" s="206">
        <f>ROUND(I334*H334,2)</f>
        <v>0</v>
      </c>
      <c r="K334" s="202" t="s">
        <v>189</v>
      </c>
      <c r="L334" s="39"/>
      <c r="M334" s="207" t="s">
        <v>1</v>
      </c>
      <c r="N334" s="208" t="s">
        <v>45</v>
      </c>
      <c r="O334" s="71"/>
      <c r="P334" s="209">
        <f>O334*H334</f>
        <v>0</v>
      </c>
      <c r="Q334" s="209">
        <v>0</v>
      </c>
      <c r="R334" s="209">
        <f>Q334*H334</f>
        <v>0</v>
      </c>
      <c r="S334" s="209">
        <v>0</v>
      </c>
      <c r="T334" s="210">
        <f>S334*H334</f>
        <v>0</v>
      </c>
      <c r="U334" s="34"/>
      <c r="V334" s="34"/>
      <c r="W334" s="34"/>
      <c r="X334" s="34"/>
      <c r="Y334" s="34"/>
      <c r="Z334" s="34"/>
      <c r="AA334" s="34"/>
      <c r="AB334" s="34"/>
      <c r="AC334" s="34"/>
      <c r="AD334" s="34"/>
      <c r="AE334" s="34"/>
      <c r="AR334" s="211" t="s">
        <v>190</v>
      </c>
      <c r="AT334" s="211" t="s">
        <v>185</v>
      </c>
      <c r="AU334" s="211" t="s">
        <v>86</v>
      </c>
      <c r="AY334" s="17" t="s">
        <v>184</v>
      </c>
      <c r="BE334" s="212">
        <f>IF(N334="základní",J334,0)</f>
        <v>0</v>
      </c>
      <c r="BF334" s="212">
        <f>IF(N334="snížená",J334,0)</f>
        <v>0</v>
      </c>
      <c r="BG334" s="212">
        <f>IF(N334="zákl. přenesená",J334,0)</f>
        <v>0</v>
      </c>
      <c r="BH334" s="212">
        <f>IF(N334="sníž. přenesená",J334,0)</f>
        <v>0</v>
      </c>
      <c r="BI334" s="212">
        <f>IF(N334="nulová",J334,0)</f>
        <v>0</v>
      </c>
      <c r="BJ334" s="17" t="s">
        <v>91</v>
      </c>
      <c r="BK334" s="212">
        <f>ROUND(I334*H334,2)</f>
        <v>0</v>
      </c>
      <c r="BL334" s="17" t="s">
        <v>190</v>
      </c>
      <c r="BM334" s="211" t="s">
        <v>385</v>
      </c>
    </row>
    <row r="335" spans="1:65" s="14" customFormat="1" ht="11.25">
      <c r="B335" s="236"/>
      <c r="C335" s="237"/>
      <c r="D335" s="215" t="s">
        <v>191</v>
      </c>
      <c r="E335" s="238" t="s">
        <v>1</v>
      </c>
      <c r="F335" s="239" t="s">
        <v>311</v>
      </c>
      <c r="G335" s="237"/>
      <c r="H335" s="238" t="s">
        <v>1</v>
      </c>
      <c r="I335" s="240"/>
      <c r="J335" s="237"/>
      <c r="K335" s="237"/>
      <c r="L335" s="241"/>
      <c r="M335" s="242"/>
      <c r="N335" s="243"/>
      <c r="O335" s="243"/>
      <c r="P335" s="243"/>
      <c r="Q335" s="243"/>
      <c r="R335" s="243"/>
      <c r="S335" s="243"/>
      <c r="T335" s="244"/>
      <c r="AT335" s="245" t="s">
        <v>191</v>
      </c>
      <c r="AU335" s="245" t="s">
        <v>86</v>
      </c>
      <c r="AV335" s="14" t="s">
        <v>86</v>
      </c>
      <c r="AW335" s="14" t="s">
        <v>34</v>
      </c>
      <c r="AX335" s="14" t="s">
        <v>79</v>
      </c>
      <c r="AY335" s="245" t="s">
        <v>184</v>
      </c>
    </row>
    <row r="336" spans="1:65" s="12" customFormat="1" ht="11.25">
      <c r="B336" s="213"/>
      <c r="C336" s="214"/>
      <c r="D336" s="215" t="s">
        <v>191</v>
      </c>
      <c r="E336" s="216" t="s">
        <v>1</v>
      </c>
      <c r="F336" s="217" t="s">
        <v>386</v>
      </c>
      <c r="G336" s="214"/>
      <c r="H336" s="218">
        <v>72.183999999999997</v>
      </c>
      <c r="I336" s="219"/>
      <c r="J336" s="214"/>
      <c r="K336" s="214"/>
      <c r="L336" s="220"/>
      <c r="M336" s="221"/>
      <c r="N336" s="222"/>
      <c r="O336" s="222"/>
      <c r="P336" s="222"/>
      <c r="Q336" s="222"/>
      <c r="R336" s="222"/>
      <c r="S336" s="222"/>
      <c r="T336" s="223"/>
      <c r="AT336" s="224" t="s">
        <v>191</v>
      </c>
      <c r="AU336" s="224" t="s">
        <v>86</v>
      </c>
      <c r="AV336" s="12" t="s">
        <v>91</v>
      </c>
      <c r="AW336" s="12" t="s">
        <v>34</v>
      </c>
      <c r="AX336" s="12" t="s">
        <v>79</v>
      </c>
      <c r="AY336" s="224" t="s">
        <v>184</v>
      </c>
    </row>
    <row r="337" spans="1:65" s="14" customFormat="1" ht="11.25">
      <c r="B337" s="236"/>
      <c r="C337" s="237"/>
      <c r="D337" s="215" t="s">
        <v>191</v>
      </c>
      <c r="E337" s="238" t="s">
        <v>1</v>
      </c>
      <c r="F337" s="239" t="s">
        <v>305</v>
      </c>
      <c r="G337" s="237"/>
      <c r="H337" s="238" t="s">
        <v>1</v>
      </c>
      <c r="I337" s="240"/>
      <c r="J337" s="237"/>
      <c r="K337" s="237"/>
      <c r="L337" s="241"/>
      <c r="M337" s="242"/>
      <c r="N337" s="243"/>
      <c r="O337" s="243"/>
      <c r="P337" s="243"/>
      <c r="Q337" s="243"/>
      <c r="R337" s="243"/>
      <c r="S337" s="243"/>
      <c r="T337" s="244"/>
      <c r="AT337" s="245" t="s">
        <v>191</v>
      </c>
      <c r="AU337" s="245" t="s">
        <v>86</v>
      </c>
      <c r="AV337" s="14" t="s">
        <v>86</v>
      </c>
      <c r="AW337" s="14" t="s">
        <v>34</v>
      </c>
      <c r="AX337" s="14" t="s">
        <v>79</v>
      </c>
      <c r="AY337" s="245" t="s">
        <v>184</v>
      </c>
    </row>
    <row r="338" spans="1:65" s="12" customFormat="1" ht="11.25">
      <c r="B338" s="213"/>
      <c r="C338" s="214"/>
      <c r="D338" s="215" t="s">
        <v>191</v>
      </c>
      <c r="E338" s="216" t="s">
        <v>1</v>
      </c>
      <c r="F338" s="217" t="s">
        <v>387</v>
      </c>
      <c r="G338" s="214"/>
      <c r="H338" s="218">
        <v>44</v>
      </c>
      <c r="I338" s="219"/>
      <c r="J338" s="214"/>
      <c r="K338" s="214"/>
      <c r="L338" s="220"/>
      <c r="M338" s="221"/>
      <c r="N338" s="222"/>
      <c r="O338" s="222"/>
      <c r="P338" s="222"/>
      <c r="Q338" s="222"/>
      <c r="R338" s="222"/>
      <c r="S338" s="222"/>
      <c r="T338" s="223"/>
      <c r="AT338" s="224" t="s">
        <v>191</v>
      </c>
      <c r="AU338" s="224" t="s">
        <v>86</v>
      </c>
      <c r="AV338" s="12" t="s">
        <v>91</v>
      </c>
      <c r="AW338" s="12" t="s">
        <v>34</v>
      </c>
      <c r="AX338" s="12" t="s">
        <v>79</v>
      </c>
      <c r="AY338" s="224" t="s">
        <v>184</v>
      </c>
    </row>
    <row r="339" spans="1:65" s="12" customFormat="1" ht="11.25">
      <c r="B339" s="213"/>
      <c r="C339" s="214"/>
      <c r="D339" s="215" t="s">
        <v>191</v>
      </c>
      <c r="E339" s="216" t="s">
        <v>1</v>
      </c>
      <c r="F339" s="217" t="s">
        <v>388</v>
      </c>
      <c r="G339" s="214"/>
      <c r="H339" s="218">
        <v>72.599999999999994</v>
      </c>
      <c r="I339" s="219"/>
      <c r="J339" s="214"/>
      <c r="K339" s="214"/>
      <c r="L339" s="220"/>
      <c r="M339" s="221"/>
      <c r="N339" s="222"/>
      <c r="O339" s="222"/>
      <c r="P339" s="222"/>
      <c r="Q339" s="222"/>
      <c r="R339" s="222"/>
      <c r="S339" s="222"/>
      <c r="T339" s="223"/>
      <c r="AT339" s="224" t="s">
        <v>191</v>
      </c>
      <c r="AU339" s="224" t="s">
        <v>86</v>
      </c>
      <c r="AV339" s="12" t="s">
        <v>91</v>
      </c>
      <c r="AW339" s="12" t="s">
        <v>34</v>
      </c>
      <c r="AX339" s="12" t="s">
        <v>79</v>
      </c>
      <c r="AY339" s="224" t="s">
        <v>184</v>
      </c>
    </row>
    <row r="340" spans="1:65" s="12" customFormat="1" ht="11.25">
      <c r="B340" s="213"/>
      <c r="C340" s="214"/>
      <c r="D340" s="215" t="s">
        <v>191</v>
      </c>
      <c r="E340" s="216" t="s">
        <v>1</v>
      </c>
      <c r="F340" s="217" t="s">
        <v>389</v>
      </c>
      <c r="G340" s="214"/>
      <c r="H340" s="218">
        <v>-16.547999999999998</v>
      </c>
      <c r="I340" s="219"/>
      <c r="J340" s="214"/>
      <c r="K340" s="214"/>
      <c r="L340" s="220"/>
      <c r="M340" s="221"/>
      <c r="N340" s="222"/>
      <c r="O340" s="222"/>
      <c r="P340" s="222"/>
      <c r="Q340" s="222"/>
      <c r="R340" s="222"/>
      <c r="S340" s="222"/>
      <c r="T340" s="223"/>
      <c r="AT340" s="224" t="s">
        <v>191</v>
      </c>
      <c r="AU340" s="224" t="s">
        <v>86</v>
      </c>
      <c r="AV340" s="12" t="s">
        <v>91</v>
      </c>
      <c r="AW340" s="12" t="s">
        <v>34</v>
      </c>
      <c r="AX340" s="12" t="s">
        <v>79</v>
      </c>
      <c r="AY340" s="224" t="s">
        <v>184</v>
      </c>
    </row>
    <row r="341" spans="1:65" s="14" customFormat="1" ht="11.25">
      <c r="B341" s="236"/>
      <c r="C341" s="237"/>
      <c r="D341" s="215" t="s">
        <v>191</v>
      </c>
      <c r="E341" s="238" t="s">
        <v>1</v>
      </c>
      <c r="F341" s="239" t="s">
        <v>307</v>
      </c>
      <c r="G341" s="237"/>
      <c r="H341" s="238" t="s">
        <v>1</v>
      </c>
      <c r="I341" s="240"/>
      <c r="J341" s="237"/>
      <c r="K341" s="237"/>
      <c r="L341" s="241"/>
      <c r="M341" s="242"/>
      <c r="N341" s="243"/>
      <c r="O341" s="243"/>
      <c r="P341" s="243"/>
      <c r="Q341" s="243"/>
      <c r="R341" s="243"/>
      <c r="S341" s="243"/>
      <c r="T341" s="244"/>
      <c r="AT341" s="245" t="s">
        <v>191</v>
      </c>
      <c r="AU341" s="245" t="s">
        <v>86</v>
      </c>
      <c r="AV341" s="14" t="s">
        <v>86</v>
      </c>
      <c r="AW341" s="14" t="s">
        <v>34</v>
      </c>
      <c r="AX341" s="14" t="s">
        <v>79</v>
      </c>
      <c r="AY341" s="245" t="s">
        <v>184</v>
      </c>
    </row>
    <row r="342" spans="1:65" s="12" customFormat="1" ht="11.25">
      <c r="B342" s="213"/>
      <c r="C342" s="214"/>
      <c r="D342" s="215" t="s">
        <v>191</v>
      </c>
      <c r="E342" s="216" t="s">
        <v>1</v>
      </c>
      <c r="F342" s="217" t="s">
        <v>387</v>
      </c>
      <c r="G342" s="214"/>
      <c r="H342" s="218">
        <v>44</v>
      </c>
      <c r="I342" s="219"/>
      <c r="J342" s="214"/>
      <c r="K342" s="214"/>
      <c r="L342" s="220"/>
      <c r="M342" s="221"/>
      <c r="N342" s="222"/>
      <c r="O342" s="222"/>
      <c r="P342" s="222"/>
      <c r="Q342" s="222"/>
      <c r="R342" s="222"/>
      <c r="S342" s="222"/>
      <c r="T342" s="223"/>
      <c r="AT342" s="224" t="s">
        <v>191</v>
      </c>
      <c r="AU342" s="224" t="s">
        <v>86</v>
      </c>
      <c r="AV342" s="12" t="s">
        <v>91</v>
      </c>
      <c r="AW342" s="12" t="s">
        <v>34</v>
      </c>
      <c r="AX342" s="12" t="s">
        <v>79</v>
      </c>
      <c r="AY342" s="224" t="s">
        <v>184</v>
      </c>
    </row>
    <row r="343" spans="1:65" s="12" customFormat="1" ht="11.25">
      <c r="B343" s="213"/>
      <c r="C343" s="214"/>
      <c r="D343" s="215" t="s">
        <v>191</v>
      </c>
      <c r="E343" s="216" t="s">
        <v>1</v>
      </c>
      <c r="F343" s="217" t="s">
        <v>388</v>
      </c>
      <c r="G343" s="214"/>
      <c r="H343" s="218">
        <v>72.599999999999994</v>
      </c>
      <c r="I343" s="219"/>
      <c r="J343" s="214"/>
      <c r="K343" s="214"/>
      <c r="L343" s="220"/>
      <c r="M343" s="221"/>
      <c r="N343" s="222"/>
      <c r="O343" s="222"/>
      <c r="P343" s="222"/>
      <c r="Q343" s="222"/>
      <c r="R343" s="222"/>
      <c r="S343" s="222"/>
      <c r="T343" s="223"/>
      <c r="AT343" s="224" t="s">
        <v>191</v>
      </c>
      <c r="AU343" s="224" t="s">
        <v>86</v>
      </c>
      <c r="AV343" s="12" t="s">
        <v>91</v>
      </c>
      <c r="AW343" s="12" t="s">
        <v>34</v>
      </c>
      <c r="AX343" s="12" t="s">
        <v>79</v>
      </c>
      <c r="AY343" s="224" t="s">
        <v>184</v>
      </c>
    </row>
    <row r="344" spans="1:65" s="12" customFormat="1" ht="11.25">
      <c r="B344" s="213"/>
      <c r="C344" s="214"/>
      <c r="D344" s="215" t="s">
        <v>191</v>
      </c>
      <c r="E344" s="216" t="s">
        <v>1</v>
      </c>
      <c r="F344" s="217" t="s">
        <v>389</v>
      </c>
      <c r="G344" s="214"/>
      <c r="H344" s="218">
        <v>-16.547999999999998</v>
      </c>
      <c r="I344" s="219"/>
      <c r="J344" s="214"/>
      <c r="K344" s="214"/>
      <c r="L344" s="220"/>
      <c r="M344" s="221"/>
      <c r="N344" s="222"/>
      <c r="O344" s="222"/>
      <c r="P344" s="222"/>
      <c r="Q344" s="222"/>
      <c r="R344" s="222"/>
      <c r="S344" s="222"/>
      <c r="T344" s="223"/>
      <c r="AT344" s="224" t="s">
        <v>191</v>
      </c>
      <c r="AU344" s="224" t="s">
        <v>86</v>
      </c>
      <c r="AV344" s="12" t="s">
        <v>91</v>
      </c>
      <c r="AW344" s="12" t="s">
        <v>34</v>
      </c>
      <c r="AX344" s="12" t="s">
        <v>79</v>
      </c>
      <c r="AY344" s="224" t="s">
        <v>184</v>
      </c>
    </row>
    <row r="345" spans="1:65" s="13" customFormat="1" ht="11.25">
      <c r="B345" s="225"/>
      <c r="C345" s="226"/>
      <c r="D345" s="215" t="s">
        <v>191</v>
      </c>
      <c r="E345" s="227" t="s">
        <v>1</v>
      </c>
      <c r="F345" s="228" t="s">
        <v>193</v>
      </c>
      <c r="G345" s="226"/>
      <c r="H345" s="229">
        <v>272.28800000000001</v>
      </c>
      <c r="I345" s="230"/>
      <c r="J345" s="226"/>
      <c r="K345" s="226"/>
      <c r="L345" s="231"/>
      <c r="M345" s="232"/>
      <c r="N345" s="233"/>
      <c r="O345" s="233"/>
      <c r="P345" s="233"/>
      <c r="Q345" s="233"/>
      <c r="R345" s="233"/>
      <c r="S345" s="233"/>
      <c r="T345" s="234"/>
      <c r="AT345" s="235" t="s">
        <v>191</v>
      </c>
      <c r="AU345" s="235" t="s">
        <v>86</v>
      </c>
      <c r="AV345" s="13" t="s">
        <v>190</v>
      </c>
      <c r="AW345" s="13" t="s">
        <v>34</v>
      </c>
      <c r="AX345" s="13" t="s">
        <v>86</v>
      </c>
      <c r="AY345" s="235" t="s">
        <v>184</v>
      </c>
    </row>
    <row r="346" spans="1:65" s="2" customFormat="1" ht="16.5" customHeight="1">
      <c r="A346" s="34"/>
      <c r="B346" s="35"/>
      <c r="C346" s="200" t="s">
        <v>390</v>
      </c>
      <c r="D346" s="200" t="s">
        <v>185</v>
      </c>
      <c r="E346" s="201" t="s">
        <v>391</v>
      </c>
      <c r="F346" s="202" t="s">
        <v>392</v>
      </c>
      <c r="G346" s="203" t="s">
        <v>222</v>
      </c>
      <c r="H346" s="204">
        <v>148.512</v>
      </c>
      <c r="I346" s="205"/>
      <c r="J346" s="206">
        <f>ROUND(I346*H346,2)</f>
        <v>0</v>
      </c>
      <c r="K346" s="202" t="s">
        <v>189</v>
      </c>
      <c r="L346" s="39"/>
      <c r="M346" s="207" t="s">
        <v>1</v>
      </c>
      <c r="N346" s="208" t="s">
        <v>45</v>
      </c>
      <c r="O346" s="71"/>
      <c r="P346" s="209">
        <f>O346*H346</f>
        <v>0</v>
      </c>
      <c r="Q346" s="209">
        <v>0</v>
      </c>
      <c r="R346" s="209">
        <f>Q346*H346</f>
        <v>0</v>
      </c>
      <c r="S346" s="209">
        <v>0</v>
      </c>
      <c r="T346" s="210">
        <f>S346*H346</f>
        <v>0</v>
      </c>
      <c r="U346" s="34"/>
      <c r="V346" s="34"/>
      <c r="W346" s="34"/>
      <c r="X346" s="34"/>
      <c r="Y346" s="34"/>
      <c r="Z346" s="34"/>
      <c r="AA346" s="34"/>
      <c r="AB346" s="34"/>
      <c r="AC346" s="34"/>
      <c r="AD346" s="34"/>
      <c r="AE346" s="34"/>
      <c r="AR346" s="211" t="s">
        <v>190</v>
      </c>
      <c r="AT346" s="211" t="s">
        <v>185</v>
      </c>
      <c r="AU346" s="211" t="s">
        <v>86</v>
      </c>
      <c r="AY346" s="17" t="s">
        <v>184</v>
      </c>
      <c r="BE346" s="212">
        <f>IF(N346="základní",J346,0)</f>
        <v>0</v>
      </c>
      <c r="BF346" s="212">
        <f>IF(N346="snížená",J346,0)</f>
        <v>0</v>
      </c>
      <c r="BG346" s="212">
        <f>IF(N346="zákl. přenesená",J346,0)</f>
        <v>0</v>
      </c>
      <c r="BH346" s="212">
        <f>IF(N346="sníž. přenesená",J346,0)</f>
        <v>0</v>
      </c>
      <c r="BI346" s="212">
        <f>IF(N346="nulová",J346,0)</f>
        <v>0</v>
      </c>
      <c r="BJ346" s="17" t="s">
        <v>91</v>
      </c>
      <c r="BK346" s="212">
        <f>ROUND(I346*H346,2)</f>
        <v>0</v>
      </c>
      <c r="BL346" s="17" t="s">
        <v>190</v>
      </c>
      <c r="BM346" s="211" t="s">
        <v>393</v>
      </c>
    </row>
    <row r="347" spans="1:65" s="14" customFormat="1" ht="11.25">
      <c r="B347" s="236"/>
      <c r="C347" s="237"/>
      <c r="D347" s="215" t="s">
        <v>191</v>
      </c>
      <c r="E347" s="238" t="s">
        <v>1</v>
      </c>
      <c r="F347" s="239" t="s">
        <v>305</v>
      </c>
      <c r="G347" s="237"/>
      <c r="H347" s="238" t="s">
        <v>1</v>
      </c>
      <c r="I347" s="240"/>
      <c r="J347" s="237"/>
      <c r="K347" s="237"/>
      <c r="L347" s="241"/>
      <c r="M347" s="242"/>
      <c r="N347" s="243"/>
      <c r="O347" s="243"/>
      <c r="P347" s="243"/>
      <c r="Q347" s="243"/>
      <c r="R347" s="243"/>
      <c r="S347" s="243"/>
      <c r="T347" s="244"/>
      <c r="AT347" s="245" t="s">
        <v>191</v>
      </c>
      <c r="AU347" s="245" t="s">
        <v>86</v>
      </c>
      <c r="AV347" s="14" t="s">
        <v>86</v>
      </c>
      <c r="AW347" s="14" t="s">
        <v>34</v>
      </c>
      <c r="AX347" s="14" t="s">
        <v>79</v>
      </c>
      <c r="AY347" s="245" t="s">
        <v>184</v>
      </c>
    </row>
    <row r="348" spans="1:65" s="12" customFormat="1" ht="11.25">
      <c r="B348" s="213"/>
      <c r="C348" s="214"/>
      <c r="D348" s="215" t="s">
        <v>191</v>
      </c>
      <c r="E348" s="216" t="s">
        <v>1</v>
      </c>
      <c r="F348" s="217" t="s">
        <v>394</v>
      </c>
      <c r="G348" s="214"/>
      <c r="H348" s="218">
        <v>74.256</v>
      </c>
      <c r="I348" s="219"/>
      <c r="J348" s="214"/>
      <c r="K348" s="214"/>
      <c r="L348" s="220"/>
      <c r="M348" s="221"/>
      <c r="N348" s="222"/>
      <c r="O348" s="222"/>
      <c r="P348" s="222"/>
      <c r="Q348" s="222"/>
      <c r="R348" s="222"/>
      <c r="S348" s="222"/>
      <c r="T348" s="223"/>
      <c r="AT348" s="224" t="s">
        <v>191</v>
      </c>
      <c r="AU348" s="224" t="s">
        <v>86</v>
      </c>
      <c r="AV348" s="12" t="s">
        <v>91</v>
      </c>
      <c r="AW348" s="12" t="s">
        <v>34</v>
      </c>
      <c r="AX348" s="12" t="s">
        <v>79</v>
      </c>
      <c r="AY348" s="224" t="s">
        <v>184</v>
      </c>
    </row>
    <row r="349" spans="1:65" s="14" customFormat="1" ht="11.25">
      <c r="B349" s="236"/>
      <c r="C349" s="237"/>
      <c r="D349" s="215" t="s">
        <v>191</v>
      </c>
      <c r="E349" s="238" t="s">
        <v>1</v>
      </c>
      <c r="F349" s="239" t="s">
        <v>307</v>
      </c>
      <c r="G349" s="237"/>
      <c r="H349" s="238" t="s">
        <v>1</v>
      </c>
      <c r="I349" s="240"/>
      <c r="J349" s="237"/>
      <c r="K349" s="237"/>
      <c r="L349" s="241"/>
      <c r="M349" s="242"/>
      <c r="N349" s="243"/>
      <c r="O349" s="243"/>
      <c r="P349" s="243"/>
      <c r="Q349" s="243"/>
      <c r="R349" s="243"/>
      <c r="S349" s="243"/>
      <c r="T349" s="244"/>
      <c r="AT349" s="245" t="s">
        <v>191</v>
      </c>
      <c r="AU349" s="245" t="s">
        <v>86</v>
      </c>
      <c r="AV349" s="14" t="s">
        <v>86</v>
      </c>
      <c r="AW349" s="14" t="s">
        <v>34</v>
      </c>
      <c r="AX349" s="14" t="s">
        <v>79</v>
      </c>
      <c r="AY349" s="245" t="s">
        <v>184</v>
      </c>
    </row>
    <row r="350" spans="1:65" s="12" customFormat="1" ht="11.25">
      <c r="B350" s="213"/>
      <c r="C350" s="214"/>
      <c r="D350" s="215" t="s">
        <v>191</v>
      </c>
      <c r="E350" s="216" t="s">
        <v>1</v>
      </c>
      <c r="F350" s="217" t="s">
        <v>394</v>
      </c>
      <c r="G350" s="214"/>
      <c r="H350" s="218">
        <v>74.256</v>
      </c>
      <c r="I350" s="219"/>
      <c r="J350" s="214"/>
      <c r="K350" s="214"/>
      <c r="L350" s="220"/>
      <c r="M350" s="221"/>
      <c r="N350" s="222"/>
      <c r="O350" s="222"/>
      <c r="P350" s="222"/>
      <c r="Q350" s="222"/>
      <c r="R350" s="222"/>
      <c r="S350" s="222"/>
      <c r="T350" s="223"/>
      <c r="AT350" s="224" t="s">
        <v>191</v>
      </c>
      <c r="AU350" s="224" t="s">
        <v>86</v>
      </c>
      <c r="AV350" s="12" t="s">
        <v>91</v>
      </c>
      <c r="AW350" s="12" t="s">
        <v>34</v>
      </c>
      <c r="AX350" s="12" t="s">
        <v>79</v>
      </c>
      <c r="AY350" s="224" t="s">
        <v>184</v>
      </c>
    </row>
    <row r="351" spans="1:65" s="13" customFormat="1" ht="11.25">
      <c r="B351" s="225"/>
      <c r="C351" s="226"/>
      <c r="D351" s="215" t="s">
        <v>191</v>
      </c>
      <c r="E351" s="227" t="s">
        <v>1</v>
      </c>
      <c r="F351" s="228" t="s">
        <v>193</v>
      </c>
      <c r="G351" s="226"/>
      <c r="H351" s="229">
        <v>148.512</v>
      </c>
      <c r="I351" s="230"/>
      <c r="J351" s="226"/>
      <c r="K351" s="226"/>
      <c r="L351" s="231"/>
      <c r="M351" s="232"/>
      <c r="N351" s="233"/>
      <c r="O351" s="233"/>
      <c r="P351" s="233"/>
      <c r="Q351" s="233"/>
      <c r="R351" s="233"/>
      <c r="S351" s="233"/>
      <c r="T351" s="234"/>
      <c r="AT351" s="235" t="s">
        <v>191</v>
      </c>
      <c r="AU351" s="235" t="s">
        <v>86</v>
      </c>
      <c r="AV351" s="13" t="s">
        <v>190</v>
      </c>
      <c r="AW351" s="13" t="s">
        <v>34</v>
      </c>
      <c r="AX351" s="13" t="s">
        <v>86</v>
      </c>
      <c r="AY351" s="235" t="s">
        <v>184</v>
      </c>
    </row>
    <row r="352" spans="1:65" s="2" customFormat="1" ht="16.5" customHeight="1">
      <c r="A352" s="34"/>
      <c r="B352" s="35"/>
      <c r="C352" s="200" t="s">
        <v>289</v>
      </c>
      <c r="D352" s="200" t="s">
        <v>185</v>
      </c>
      <c r="E352" s="201" t="s">
        <v>395</v>
      </c>
      <c r="F352" s="202" t="s">
        <v>396</v>
      </c>
      <c r="G352" s="203" t="s">
        <v>222</v>
      </c>
      <c r="H352" s="204">
        <v>66</v>
      </c>
      <c r="I352" s="205"/>
      <c r="J352" s="206">
        <f>ROUND(I352*H352,2)</f>
        <v>0</v>
      </c>
      <c r="K352" s="202" t="s">
        <v>189</v>
      </c>
      <c r="L352" s="39"/>
      <c r="M352" s="207" t="s">
        <v>1</v>
      </c>
      <c r="N352" s="208" t="s">
        <v>45</v>
      </c>
      <c r="O352" s="71"/>
      <c r="P352" s="209">
        <f>O352*H352</f>
        <v>0</v>
      </c>
      <c r="Q352" s="209">
        <v>0</v>
      </c>
      <c r="R352" s="209">
        <f>Q352*H352</f>
        <v>0</v>
      </c>
      <c r="S352" s="209">
        <v>0</v>
      </c>
      <c r="T352" s="210">
        <f>S352*H352</f>
        <v>0</v>
      </c>
      <c r="U352" s="34"/>
      <c r="V352" s="34"/>
      <c r="W352" s="34"/>
      <c r="X352" s="34"/>
      <c r="Y352" s="34"/>
      <c r="Z352" s="34"/>
      <c r="AA352" s="34"/>
      <c r="AB352" s="34"/>
      <c r="AC352" s="34"/>
      <c r="AD352" s="34"/>
      <c r="AE352" s="34"/>
      <c r="AR352" s="211" t="s">
        <v>190</v>
      </c>
      <c r="AT352" s="211" t="s">
        <v>185</v>
      </c>
      <c r="AU352" s="211" t="s">
        <v>86</v>
      </c>
      <c r="AY352" s="17" t="s">
        <v>184</v>
      </c>
      <c r="BE352" s="212">
        <f>IF(N352="základní",J352,0)</f>
        <v>0</v>
      </c>
      <c r="BF352" s="212">
        <f>IF(N352="snížená",J352,0)</f>
        <v>0</v>
      </c>
      <c r="BG352" s="212">
        <f>IF(N352="zákl. přenesená",J352,0)</f>
        <v>0</v>
      </c>
      <c r="BH352" s="212">
        <f>IF(N352="sníž. přenesená",J352,0)</f>
        <v>0</v>
      </c>
      <c r="BI352" s="212">
        <f>IF(N352="nulová",J352,0)</f>
        <v>0</v>
      </c>
      <c r="BJ352" s="17" t="s">
        <v>91</v>
      </c>
      <c r="BK352" s="212">
        <f>ROUND(I352*H352,2)</f>
        <v>0</v>
      </c>
      <c r="BL352" s="17" t="s">
        <v>190</v>
      </c>
      <c r="BM352" s="211" t="s">
        <v>397</v>
      </c>
    </row>
    <row r="353" spans="1:65" s="14" customFormat="1" ht="11.25">
      <c r="B353" s="236"/>
      <c r="C353" s="237"/>
      <c r="D353" s="215" t="s">
        <v>191</v>
      </c>
      <c r="E353" s="238" t="s">
        <v>1</v>
      </c>
      <c r="F353" s="239" t="s">
        <v>305</v>
      </c>
      <c r="G353" s="237"/>
      <c r="H353" s="238" t="s">
        <v>1</v>
      </c>
      <c r="I353" s="240"/>
      <c r="J353" s="237"/>
      <c r="K353" s="237"/>
      <c r="L353" s="241"/>
      <c r="M353" s="242"/>
      <c r="N353" s="243"/>
      <c r="O353" s="243"/>
      <c r="P353" s="243"/>
      <c r="Q353" s="243"/>
      <c r="R353" s="243"/>
      <c r="S353" s="243"/>
      <c r="T353" s="244"/>
      <c r="AT353" s="245" t="s">
        <v>191</v>
      </c>
      <c r="AU353" s="245" t="s">
        <v>86</v>
      </c>
      <c r="AV353" s="14" t="s">
        <v>86</v>
      </c>
      <c r="AW353" s="14" t="s">
        <v>34</v>
      </c>
      <c r="AX353" s="14" t="s">
        <v>79</v>
      </c>
      <c r="AY353" s="245" t="s">
        <v>184</v>
      </c>
    </row>
    <row r="354" spans="1:65" s="12" customFormat="1" ht="11.25">
      <c r="B354" s="213"/>
      <c r="C354" s="214"/>
      <c r="D354" s="215" t="s">
        <v>191</v>
      </c>
      <c r="E354" s="216" t="s">
        <v>1</v>
      </c>
      <c r="F354" s="217" t="s">
        <v>398</v>
      </c>
      <c r="G354" s="214"/>
      <c r="H354" s="218">
        <v>33</v>
      </c>
      <c r="I354" s="219"/>
      <c r="J354" s="214"/>
      <c r="K354" s="214"/>
      <c r="L354" s="220"/>
      <c r="M354" s="221"/>
      <c r="N354" s="222"/>
      <c r="O354" s="222"/>
      <c r="P354" s="222"/>
      <c r="Q354" s="222"/>
      <c r="R354" s="222"/>
      <c r="S354" s="222"/>
      <c r="T354" s="223"/>
      <c r="AT354" s="224" t="s">
        <v>191</v>
      </c>
      <c r="AU354" s="224" t="s">
        <v>86</v>
      </c>
      <c r="AV354" s="12" t="s">
        <v>91</v>
      </c>
      <c r="AW354" s="12" t="s">
        <v>34</v>
      </c>
      <c r="AX354" s="12" t="s">
        <v>79</v>
      </c>
      <c r="AY354" s="224" t="s">
        <v>184</v>
      </c>
    </row>
    <row r="355" spans="1:65" s="14" customFormat="1" ht="11.25">
      <c r="B355" s="236"/>
      <c r="C355" s="237"/>
      <c r="D355" s="215" t="s">
        <v>191</v>
      </c>
      <c r="E355" s="238" t="s">
        <v>1</v>
      </c>
      <c r="F355" s="239" t="s">
        <v>307</v>
      </c>
      <c r="G355" s="237"/>
      <c r="H355" s="238" t="s">
        <v>1</v>
      </c>
      <c r="I355" s="240"/>
      <c r="J355" s="237"/>
      <c r="K355" s="237"/>
      <c r="L355" s="241"/>
      <c r="M355" s="242"/>
      <c r="N355" s="243"/>
      <c r="O355" s="243"/>
      <c r="P355" s="243"/>
      <c r="Q355" s="243"/>
      <c r="R355" s="243"/>
      <c r="S355" s="243"/>
      <c r="T355" s="244"/>
      <c r="AT355" s="245" t="s">
        <v>191</v>
      </c>
      <c r="AU355" s="245" t="s">
        <v>86</v>
      </c>
      <c r="AV355" s="14" t="s">
        <v>86</v>
      </c>
      <c r="AW355" s="14" t="s">
        <v>34</v>
      </c>
      <c r="AX355" s="14" t="s">
        <v>79</v>
      </c>
      <c r="AY355" s="245" t="s">
        <v>184</v>
      </c>
    </row>
    <row r="356" spans="1:65" s="12" customFormat="1" ht="11.25">
      <c r="B356" s="213"/>
      <c r="C356" s="214"/>
      <c r="D356" s="215" t="s">
        <v>191</v>
      </c>
      <c r="E356" s="216" t="s">
        <v>1</v>
      </c>
      <c r="F356" s="217" t="s">
        <v>398</v>
      </c>
      <c r="G356" s="214"/>
      <c r="H356" s="218">
        <v>33</v>
      </c>
      <c r="I356" s="219"/>
      <c r="J356" s="214"/>
      <c r="K356" s="214"/>
      <c r="L356" s="220"/>
      <c r="M356" s="221"/>
      <c r="N356" s="222"/>
      <c r="O356" s="222"/>
      <c r="P356" s="222"/>
      <c r="Q356" s="222"/>
      <c r="R356" s="222"/>
      <c r="S356" s="222"/>
      <c r="T356" s="223"/>
      <c r="AT356" s="224" t="s">
        <v>191</v>
      </c>
      <c r="AU356" s="224" t="s">
        <v>86</v>
      </c>
      <c r="AV356" s="12" t="s">
        <v>91</v>
      </c>
      <c r="AW356" s="12" t="s">
        <v>34</v>
      </c>
      <c r="AX356" s="12" t="s">
        <v>79</v>
      </c>
      <c r="AY356" s="224" t="s">
        <v>184</v>
      </c>
    </row>
    <row r="357" spans="1:65" s="13" customFormat="1" ht="11.25">
      <c r="B357" s="225"/>
      <c r="C357" s="226"/>
      <c r="D357" s="215" t="s">
        <v>191</v>
      </c>
      <c r="E357" s="227" t="s">
        <v>1</v>
      </c>
      <c r="F357" s="228" t="s">
        <v>193</v>
      </c>
      <c r="G357" s="226"/>
      <c r="H357" s="229">
        <v>66</v>
      </c>
      <c r="I357" s="230"/>
      <c r="J357" s="226"/>
      <c r="K357" s="226"/>
      <c r="L357" s="231"/>
      <c r="M357" s="232"/>
      <c r="N357" s="233"/>
      <c r="O357" s="233"/>
      <c r="P357" s="233"/>
      <c r="Q357" s="233"/>
      <c r="R357" s="233"/>
      <c r="S357" s="233"/>
      <c r="T357" s="234"/>
      <c r="AT357" s="235" t="s">
        <v>191</v>
      </c>
      <c r="AU357" s="235" t="s">
        <v>86</v>
      </c>
      <c r="AV357" s="13" t="s">
        <v>190</v>
      </c>
      <c r="AW357" s="13" t="s">
        <v>34</v>
      </c>
      <c r="AX357" s="13" t="s">
        <v>86</v>
      </c>
      <c r="AY357" s="235" t="s">
        <v>184</v>
      </c>
    </row>
    <row r="358" spans="1:65" s="2" customFormat="1" ht="16.5" customHeight="1">
      <c r="A358" s="34"/>
      <c r="B358" s="35"/>
      <c r="C358" s="200" t="s">
        <v>399</v>
      </c>
      <c r="D358" s="200" t="s">
        <v>185</v>
      </c>
      <c r="E358" s="201" t="s">
        <v>400</v>
      </c>
      <c r="F358" s="202" t="s">
        <v>401</v>
      </c>
      <c r="G358" s="203" t="s">
        <v>222</v>
      </c>
      <c r="H358" s="204">
        <v>92.27</v>
      </c>
      <c r="I358" s="205"/>
      <c r="J358" s="206">
        <f>ROUND(I358*H358,2)</f>
        <v>0</v>
      </c>
      <c r="K358" s="202" t="s">
        <v>189</v>
      </c>
      <c r="L358" s="39"/>
      <c r="M358" s="207" t="s">
        <v>1</v>
      </c>
      <c r="N358" s="208" t="s">
        <v>45</v>
      </c>
      <c r="O358" s="71"/>
      <c r="P358" s="209">
        <f>O358*H358</f>
        <v>0</v>
      </c>
      <c r="Q358" s="209">
        <v>0</v>
      </c>
      <c r="R358" s="209">
        <f>Q358*H358</f>
        <v>0</v>
      </c>
      <c r="S358" s="209">
        <v>0</v>
      </c>
      <c r="T358" s="210">
        <f>S358*H358</f>
        <v>0</v>
      </c>
      <c r="U358" s="34"/>
      <c r="V358" s="34"/>
      <c r="W358" s="34"/>
      <c r="X358" s="34"/>
      <c r="Y358" s="34"/>
      <c r="Z358" s="34"/>
      <c r="AA358" s="34"/>
      <c r="AB358" s="34"/>
      <c r="AC358" s="34"/>
      <c r="AD358" s="34"/>
      <c r="AE358" s="34"/>
      <c r="AR358" s="211" t="s">
        <v>190</v>
      </c>
      <c r="AT358" s="211" t="s">
        <v>185</v>
      </c>
      <c r="AU358" s="211" t="s">
        <v>86</v>
      </c>
      <c r="AY358" s="17" t="s">
        <v>184</v>
      </c>
      <c r="BE358" s="212">
        <f>IF(N358="základní",J358,0)</f>
        <v>0</v>
      </c>
      <c r="BF358" s="212">
        <f>IF(N358="snížená",J358,0)</f>
        <v>0</v>
      </c>
      <c r="BG358" s="212">
        <f>IF(N358="zákl. přenesená",J358,0)</f>
        <v>0</v>
      </c>
      <c r="BH358" s="212">
        <f>IF(N358="sníž. přenesená",J358,0)</f>
        <v>0</v>
      </c>
      <c r="BI358" s="212">
        <f>IF(N358="nulová",J358,0)</f>
        <v>0</v>
      </c>
      <c r="BJ358" s="17" t="s">
        <v>91</v>
      </c>
      <c r="BK358" s="212">
        <f>ROUND(I358*H358,2)</f>
        <v>0</v>
      </c>
      <c r="BL358" s="17" t="s">
        <v>190</v>
      </c>
      <c r="BM358" s="211" t="s">
        <v>402</v>
      </c>
    </row>
    <row r="359" spans="1:65" s="14" customFormat="1" ht="11.25">
      <c r="B359" s="236"/>
      <c r="C359" s="237"/>
      <c r="D359" s="215" t="s">
        <v>191</v>
      </c>
      <c r="E359" s="238" t="s">
        <v>1</v>
      </c>
      <c r="F359" s="239" t="s">
        <v>403</v>
      </c>
      <c r="G359" s="237"/>
      <c r="H359" s="238" t="s">
        <v>1</v>
      </c>
      <c r="I359" s="240"/>
      <c r="J359" s="237"/>
      <c r="K359" s="237"/>
      <c r="L359" s="241"/>
      <c r="M359" s="242"/>
      <c r="N359" s="243"/>
      <c r="O359" s="243"/>
      <c r="P359" s="243"/>
      <c r="Q359" s="243"/>
      <c r="R359" s="243"/>
      <c r="S359" s="243"/>
      <c r="T359" s="244"/>
      <c r="AT359" s="245" t="s">
        <v>191</v>
      </c>
      <c r="AU359" s="245" t="s">
        <v>86</v>
      </c>
      <c r="AV359" s="14" t="s">
        <v>86</v>
      </c>
      <c r="AW359" s="14" t="s">
        <v>34</v>
      </c>
      <c r="AX359" s="14" t="s">
        <v>79</v>
      </c>
      <c r="AY359" s="245" t="s">
        <v>184</v>
      </c>
    </row>
    <row r="360" spans="1:65" s="14" customFormat="1" ht="11.25">
      <c r="B360" s="236"/>
      <c r="C360" s="237"/>
      <c r="D360" s="215" t="s">
        <v>191</v>
      </c>
      <c r="E360" s="238" t="s">
        <v>1</v>
      </c>
      <c r="F360" s="239" t="s">
        <v>305</v>
      </c>
      <c r="G360" s="237"/>
      <c r="H360" s="238" t="s">
        <v>1</v>
      </c>
      <c r="I360" s="240"/>
      <c r="J360" s="237"/>
      <c r="K360" s="237"/>
      <c r="L360" s="241"/>
      <c r="M360" s="242"/>
      <c r="N360" s="243"/>
      <c r="O360" s="243"/>
      <c r="P360" s="243"/>
      <c r="Q360" s="243"/>
      <c r="R360" s="243"/>
      <c r="S360" s="243"/>
      <c r="T360" s="244"/>
      <c r="AT360" s="245" t="s">
        <v>191</v>
      </c>
      <c r="AU360" s="245" t="s">
        <v>86</v>
      </c>
      <c r="AV360" s="14" t="s">
        <v>86</v>
      </c>
      <c r="AW360" s="14" t="s">
        <v>34</v>
      </c>
      <c r="AX360" s="14" t="s">
        <v>79</v>
      </c>
      <c r="AY360" s="245" t="s">
        <v>184</v>
      </c>
    </row>
    <row r="361" spans="1:65" s="12" customFormat="1" ht="11.25">
      <c r="B361" s="213"/>
      <c r="C361" s="214"/>
      <c r="D361" s="215" t="s">
        <v>191</v>
      </c>
      <c r="E361" s="216" t="s">
        <v>1</v>
      </c>
      <c r="F361" s="217" t="s">
        <v>404</v>
      </c>
      <c r="G361" s="214"/>
      <c r="H361" s="218">
        <v>50.655000000000001</v>
      </c>
      <c r="I361" s="219"/>
      <c r="J361" s="214"/>
      <c r="K361" s="214"/>
      <c r="L361" s="220"/>
      <c r="M361" s="221"/>
      <c r="N361" s="222"/>
      <c r="O361" s="222"/>
      <c r="P361" s="222"/>
      <c r="Q361" s="222"/>
      <c r="R361" s="222"/>
      <c r="S361" s="222"/>
      <c r="T361" s="223"/>
      <c r="AT361" s="224" t="s">
        <v>191</v>
      </c>
      <c r="AU361" s="224" t="s">
        <v>86</v>
      </c>
      <c r="AV361" s="12" t="s">
        <v>91</v>
      </c>
      <c r="AW361" s="12" t="s">
        <v>34</v>
      </c>
      <c r="AX361" s="12" t="s">
        <v>79</v>
      </c>
      <c r="AY361" s="224" t="s">
        <v>184</v>
      </c>
    </row>
    <row r="362" spans="1:65" s="12" customFormat="1" ht="11.25">
      <c r="B362" s="213"/>
      <c r="C362" s="214"/>
      <c r="D362" s="215" t="s">
        <v>191</v>
      </c>
      <c r="E362" s="216" t="s">
        <v>1</v>
      </c>
      <c r="F362" s="217" t="s">
        <v>405</v>
      </c>
      <c r="G362" s="214"/>
      <c r="H362" s="218">
        <v>-6.72</v>
      </c>
      <c r="I362" s="219"/>
      <c r="J362" s="214"/>
      <c r="K362" s="214"/>
      <c r="L362" s="220"/>
      <c r="M362" s="221"/>
      <c r="N362" s="222"/>
      <c r="O362" s="222"/>
      <c r="P362" s="222"/>
      <c r="Q362" s="222"/>
      <c r="R362" s="222"/>
      <c r="S362" s="222"/>
      <c r="T362" s="223"/>
      <c r="AT362" s="224" t="s">
        <v>191</v>
      </c>
      <c r="AU362" s="224" t="s">
        <v>86</v>
      </c>
      <c r="AV362" s="12" t="s">
        <v>91</v>
      </c>
      <c r="AW362" s="12" t="s">
        <v>34</v>
      </c>
      <c r="AX362" s="12" t="s">
        <v>79</v>
      </c>
      <c r="AY362" s="224" t="s">
        <v>184</v>
      </c>
    </row>
    <row r="363" spans="1:65" s="14" customFormat="1" ht="11.25">
      <c r="B363" s="236"/>
      <c r="C363" s="237"/>
      <c r="D363" s="215" t="s">
        <v>191</v>
      </c>
      <c r="E363" s="238" t="s">
        <v>1</v>
      </c>
      <c r="F363" s="239" t="s">
        <v>307</v>
      </c>
      <c r="G363" s="237"/>
      <c r="H363" s="238" t="s">
        <v>1</v>
      </c>
      <c r="I363" s="240"/>
      <c r="J363" s="237"/>
      <c r="K363" s="237"/>
      <c r="L363" s="241"/>
      <c r="M363" s="242"/>
      <c r="N363" s="243"/>
      <c r="O363" s="243"/>
      <c r="P363" s="243"/>
      <c r="Q363" s="243"/>
      <c r="R363" s="243"/>
      <c r="S363" s="243"/>
      <c r="T363" s="244"/>
      <c r="AT363" s="245" t="s">
        <v>191</v>
      </c>
      <c r="AU363" s="245" t="s">
        <v>86</v>
      </c>
      <c r="AV363" s="14" t="s">
        <v>86</v>
      </c>
      <c r="AW363" s="14" t="s">
        <v>34</v>
      </c>
      <c r="AX363" s="14" t="s">
        <v>79</v>
      </c>
      <c r="AY363" s="245" t="s">
        <v>184</v>
      </c>
    </row>
    <row r="364" spans="1:65" s="12" customFormat="1" ht="11.25">
      <c r="B364" s="213"/>
      <c r="C364" s="214"/>
      <c r="D364" s="215" t="s">
        <v>191</v>
      </c>
      <c r="E364" s="216" t="s">
        <v>1</v>
      </c>
      <c r="F364" s="217" t="s">
        <v>404</v>
      </c>
      <c r="G364" s="214"/>
      <c r="H364" s="218">
        <v>50.655000000000001</v>
      </c>
      <c r="I364" s="219"/>
      <c r="J364" s="214"/>
      <c r="K364" s="214"/>
      <c r="L364" s="220"/>
      <c r="M364" s="221"/>
      <c r="N364" s="222"/>
      <c r="O364" s="222"/>
      <c r="P364" s="222"/>
      <c r="Q364" s="222"/>
      <c r="R364" s="222"/>
      <c r="S364" s="222"/>
      <c r="T364" s="223"/>
      <c r="AT364" s="224" t="s">
        <v>191</v>
      </c>
      <c r="AU364" s="224" t="s">
        <v>86</v>
      </c>
      <c r="AV364" s="12" t="s">
        <v>91</v>
      </c>
      <c r="AW364" s="12" t="s">
        <v>34</v>
      </c>
      <c r="AX364" s="12" t="s">
        <v>79</v>
      </c>
      <c r="AY364" s="224" t="s">
        <v>184</v>
      </c>
    </row>
    <row r="365" spans="1:65" s="12" customFormat="1" ht="11.25">
      <c r="B365" s="213"/>
      <c r="C365" s="214"/>
      <c r="D365" s="215" t="s">
        <v>191</v>
      </c>
      <c r="E365" s="216" t="s">
        <v>1</v>
      </c>
      <c r="F365" s="217" t="s">
        <v>405</v>
      </c>
      <c r="G365" s="214"/>
      <c r="H365" s="218">
        <v>-6.72</v>
      </c>
      <c r="I365" s="219"/>
      <c r="J365" s="214"/>
      <c r="K365" s="214"/>
      <c r="L365" s="220"/>
      <c r="M365" s="221"/>
      <c r="N365" s="222"/>
      <c r="O365" s="222"/>
      <c r="P365" s="222"/>
      <c r="Q365" s="222"/>
      <c r="R365" s="222"/>
      <c r="S365" s="222"/>
      <c r="T365" s="223"/>
      <c r="AT365" s="224" t="s">
        <v>191</v>
      </c>
      <c r="AU365" s="224" t="s">
        <v>86</v>
      </c>
      <c r="AV365" s="12" t="s">
        <v>91</v>
      </c>
      <c r="AW365" s="12" t="s">
        <v>34</v>
      </c>
      <c r="AX365" s="12" t="s">
        <v>79</v>
      </c>
      <c r="AY365" s="224" t="s">
        <v>184</v>
      </c>
    </row>
    <row r="366" spans="1:65" s="14" customFormat="1" ht="11.25">
      <c r="B366" s="236"/>
      <c r="C366" s="237"/>
      <c r="D366" s="215" t="s">
        <v>191</v>
      </c>
      <c r="E366" s="238" t="s">
        <v>1</v>
      </c>
      <c r="F366" s="239" t="s">
        <v>406</v>
      </c>
      <c r="G366" s="237"/>
      <c r="H366" s="238" t="s">
        <v>1</v>
      </c>
      <c r="I366" s="240"/>
      <c r="J366" s="237"/>
      <c r="K366" s="237"/>
      <c r="L366" s="241"/>
      <c r="M366" s="242"/>
      <c r="N366" s="243"/>
      <c r="O366" s="243"/>
      <c r="P366" s="243"/>
      <c r="Q366" s="243"/>
      <c r="R366" s="243"/>
      <c r="S366" s="243"/>
      <c r="T366" s="244"/>
      <c r="AT366" s="245" t="s">
        <v>191</v>
      </c>
      <c r="AU366" s="245" t="s">
        <v>86</v>
      </c>
      <c r="AV366" s="14" t="s">
        <v>86</v>
      </c>
      <c r="AW366" s="14" t="s">
        <v>34</v>
      </c>
      <c r="AX366" s="14" t="s">
        <v>79</v>
      </c>
      <c r="AY366" s="245" t="s">
        <v>184</v>
      </c>
    </row>
    <row r="367" spans="1:65" s="12" customFormat="1" ht="11.25">
      <c r="B367" s="213"/>
      <c r="C367" s="214"/>
      <c r="D367" s="215" t="s">
        <v>191</v>
      </c>
      <c r="E367" s="216" t="s">
        <v>1</v>
      </c>
      <c r="F367" s="217" t="s">
        <v>407</v>
      </c>
      <c r="G367" s="214"/>
      <c r="H367" s="218">
        <v>4.4000000000000004</v>
      </c>
      <c r="I367" s="219"/>
      <c r="J367" s="214"/>
      <c r="K367" s="214"/>
      <c r="L367" s="220"/>
      <c r="M367" s="221"/>
      <c r="N367" s="222"/>
      <c r="O367" s="222"/>
      <c r="P367" s="222"/>
      <c r="Q367" s="222"/>
      <c r="R367" s="222"/>
      <c r="S367" s="222"/>
      <c r="T367" s="223"/>
      <c r="AT367" s="224" t="s">
        <v>191</v>
      </c>
      <c r="AU367" s="224" t="s">
        <v>86</v>
      </c>
      <c r="AV367" s="12" t="s">
        <v>91</v>
      </c>
      <c r="AW367" s="12" t="s">
        <v>34</v>
      </c>
      <c r="AX367" s="12" t="s">
        <v>79</v>
      </c>
      <c r="AY367" s="224" t="s">
        <v>184</v>
      </c>
    </row>
    <row r="368" spans="1:65" s="13" customFormat="1" ht="11.25">
      <c r="B368" s="225"/>
      <c r="C368" s="226"/>
      <c r="D368" s="215" t="s">
        <v>191</v>
      </c>
      <c r="E368" s="227" t="s">
        <v>1</v>
      </c>
      <c r="F368" s="228" t="s">
        <v>193</v>
      </c>
      <c r="G368" s="226"/>
      <c r="H368" s="229">
        <v>92.27</v>
      </c>
      <c r="I368" s="230"/>
      <c r="J368" s="226"/>
      <c r="K368" s="226"/>
      <c r="L368" s="231"/>
      <c r="M368" s="232"/>
      <c r="N368" s="233"/>
      <c r="O368" s="233"/>
      <c r="P368" s="233"/>
      <c r="Q368" s="233"/>
      <c r="R368" s="233"/>
      <c r="S368" s="233"/>
      <c r="T368" s="234"/>
      <c r="AT368" s="235" t="s">
        <v>191</v>
      </c>
      <c r="AU368" s="235" t="s">
        <v>86</v>
      </c>
      <c r="AV368" s="13" t="s">
        <v>190</v>
      </c>
      <c r="AW368" s="13" t="s">
        <v>34</v>
      </c>
      <c r="AX368" s="13" t="s">
        <v>86</v>
      </c>
      <c r="AY368" s="235" t="s">
        <v>184</v>
      </c>
    </row>
    <row r="369" spans="1:65" s="2" customFormat="1" ht="16.5" customHeight="1">
      <c r="A369" s="34"/>
      <c r="B369" s="35"/>
      <c r="C369" s="200" t="s">
        <v>292</v>
      </c>
      <c r="D369" s="200" t="s">
        <v>185</v>
      </c>
      <c r="E369" s="201" t="s">
        <v>408</v>
      </c>
      <c r="F369" s="202" t="s">
        <v>409</v>
      </c>
      <c r="G369" s="203" t="s">
        <v>222</v>
      </c>
      <c r="H369" s="204">
        <v>2</v>
      </c>
      <c r="I369" s="205"/>
      <c r="J369" s="206">
        <f>ROUND(I369*H369,2)</f>
        <v>0</v>
      </c>
      <c r="K369" s="202" t="s">
        <v>189</v>
      </c>
      <c r="L369" s="39"/>
      <c r="M369" s="207" t="s">
        <v>1</v>
      </c>
      <c r="N369" s="208" t="s">
        <v>45</v>
      </c>
      <c r="O369" s="71"/>
      <c r="P369" s="209">
        <f>O369*H369</f>
        <v>0</v>
      </c>
      <c r="Q369" s="209">
        <v>0</v>
      </c>
      <c r="R369" s="209">
        <f>Q369*H369</f>
        <v>0</v>
      </c>
      <c r="S369" s="209">
        <v>0</v>
      </c>
      <c r="T369" s="210">
        <f>S369*H369</f>
        <v>0</v>
      </c>
      <c r="U369" s="34"/>
      <c r="V369" s="34"/>
      <c r="W369" s="34"/>
      <c r="X369" s="34"/>
      <c r="Y369" s="34"/>
      <c r="Z369" s="34"/>
      <c r="AA369" s="34"/>
      <c r="AB369" s="34"/>
      <c r="AC369" s="34"/>
      <c r="AD369" s="34"/>
      <c r="AE369" s="34"/>
      <c r="AR369" s="211" t="s">
        <v>190</v>
      </c>
      <c r="AT369" s="211" t="s">
        <v>185</v>
      </c>
      <c r="AU369" s="211" t="s">
        <v>86</v>
      </c>
      <c r="AY369" s="17" t="s">
        <v>184</v>
      </c>
      <c r="BE369" s="212">
        <f>IF(N369="základní",J369,0)</f>
        <v>0</v>
      </c>
      <c r="BF369" s="212">
        <f>IF(N369="snížená",J369,0)</f>
        <v>0</v>
      </c>
      <c r="BG369" s="212">
        <f>IF(N369="zákl. přenesená",J369,0)</f>
        <v>0</v>
      </c>
      <c r="BH369" s="212">
        <f>IF(N369="sníž. přenesená",J369,0)</f>
        <v>0</v>
      </c>
      <c r="BI369" s="212">
        <f>IF(N369="nulová",J369,0)</f>
        <v>0</v>
      </c>
      <c r="BJ369" s="17" t="s">
        <v>91</v>
      </c>
      <c r="BK369" s="212">
        <f>ROUND(I369*H369,2)</f>
        <v>0</v>
      </c>
      <c r="BL369" s="17" t="s">
        <v>190</v>
      </c>
      <c r="BM369" s="211" t="s">
        <v>410</v>
      </c>
    </row>
    <row r="370" spans="1:65" s="14" customFormat="1" ht="11.25">
      <c r="B370" s="236"/>
      <c r="C370" s="237"/>
      <c r="D370" s="215" t="s">
        <v>191</v>
      </c>
      <c r="E370" s="238" t="s">
        <v>1</v>
      </c>
      <c r="F370" s="239" t="s">
        <v>411</v>
      </c>
      <c r="G370" s="237"/>
      <c r="H370" s="238" t="s">
        <v>1</v>
      </c>
      <c r="I370" s="240"/>
      <c r="J370" s="237"/>
      <c r="K370" s="237"/>
      <c r="L370" s="241"/>
      <c r="M370" s="242"/>
      <c r="N370" s="243"/>
      <c r="O370" s="243"/>
      <c r="P370" s="243"/>
      <c r="Q370" s="243"/>
      <c r="R370" s="243"/>
      <c r="S370" s="243"/>
      <c r="T370" s="244"/>
      <c r="AT370" s="245" t="s">
        <v>191</v>
      </c>
      <c r="AU370" s="245" t="s">
        <v>86</v>
      </c>
      <c r="AV370" s="14" t="s">
        <v>86</v>
      </c>
      <c r="AW370" s="14" t="s">
        <v>34</v>
      </c>
      <c r="AX370" s="14" t="s">
        <v>79</v>
      </c>
      <c r="AY370" s="245" t="s">
        <v>184</v>
      </c>
    </row>
    <row r="371" spans="1:65" s="12" customFormat="1" ht="11.25">
      <c r="B371" s="213"/>
      <c r="C371" s="214"/>
      <c r="D371" s="215" t="s">
        <v>191</v>
      </c>
      <c r="E371" s="216" t="s">
        <v>1</v>
      </c>
      <c r="F371" s="217" t="s">
        <v>412</v>
      </c>
      <c r="G371" s="214"/>
      <c r="H371" s="218">
        <v>2</v>
      </c>
      <c r="I371" s="219"/>
      <c r="J371" s="214"/>
      <c r="K371" s="214"/>
      <c r="L371" s="220"/>
      <c r="M371" s="221"/>
      <c r="N371" s="222"/>
      <c r="O371" s="222"/>
      <c r="P371" s="222"/>
      <c r="Q371" s="222"/>
      <c r="R371" s="222"/>
      <c r="S371" s="222"/>
      <c r="T371" s="223"/>
      <c r="AT371" s="224" t="s">
        <v>191</v>
      </c>
      <c r="AU371" s="224" t="s">
        <v>86</v>
      </c>
      <c r="AV371" s="12" t="s">
        <v>91</v>
      </c>
      <c r="AW371" s="12" t="s">
        <v>34</v>
      </c>
      <c r="AX371" s="12" t="s">
        <v>79</v>
      </c>
      <c r="AY371" s="224" t="s">
        <v>184</v>
      </c>
    </row>
    <row r="372" spans="1:65" s="13" customFormat="1" ht="11.25">
      <c r="B372" s="225"/>
      <c r="C372" s="226"/>
      <c r="D372" s="215" t="s">
        <v>191</v>
      </c>
      <c r="E372" s="227" t="s">
        <v>1</v>
      </c>
      <c r="F372" s="228" t="s">
        <v>193</v>
      </c>
      <c r="G372" s="226"/>
      <c r="H372" s="229">
        <v>2</v>
      </c>
      <c r="I372" s="230"/>
      <c r="J372" s="226"/>
      <c r="K372" s="226"/>
      <c r="L372" s="231"/>
      <c r="M372" s="232"/>
      <c r="N372" s="233"/>
      <c r="O372" s="233"/>
      <c r="P372" s="233"/>
      <c r="Q372" s="233"/>
      <c r="R372" s="233"/>
      <c r="S372" s="233"/>
      <c r="T372" s="234"/>
      <c r="AT372" s="235" t="s">
        <v>191</v>
      </c>
      <c r="AU372" s="235" t="s">
        <v>86</v>
      </c>
      <c r="AV372" s="13" t="s">
        <v>190</v>
      </c>
      <c r="AW372" s="13" t="s">
        <v>34</v>
      </c>
      <c r="AX372" s="13" t="s">
        <v>86</v>
      </c>
      <c r="AY372" s="235" t="s">
        <v>184</v>
      </c>
    </row>
    <row r="373" spans="1:65" s="2" customFormat="1" ht="16.5" customHeight="1">
      <c r="A373" s="34"/>
      <c r="B373" s="35"/>
      <c r="C373" s="200" t="s">
        <v>413</v>
      </c>
      <c r="D373" s="200" t="s">
        <v>185</v>
      </c>
      <c r="E373" s="201" t="s">
        <v>414</v>
      </c>
      <c r="F373" s="202" t="s">
        <v>415</v>
      </c>
      <c r="G373" s="203" t="s">
        <v>252</v>
      </c>
      <c r="H373" s="204">
        <v>281.2</v>
      </c>
      <c r="I373" s="205"/>
      <c r="J373" s="206">
        <f>ROUND(I373*H373,2)</f>
        <v>0</v>
      </c>
      <c r="K373" s="202" t="s">
        <v>189</v>
      </c>
      <c r="L373" s="39"/>
      <c r="M373" s="207" t="s">
        <v>1</v>
      </c>
      <c r="N373" s="208" t="s">
        <v>45</v>
      </c>
      <c r="O373" s="71"/>
      <c r="P373" s="209">
        <f>O373*H373</f>
        <v>0</v>
      </c>
      <c r="Q373" s="209">
        <v>0</v>
      </c>
      <c r="R373" s="209">
        <f>Q373*H373</f>
        <v>0</v>
      </c>
      <c r="S373" s="209">
        <v>0</v>
      </c>
      <c r="T373" s="210">
        <f>S373*H373</f>
        <v>0</v>
      </c>
      <c r="U373" s="34"/>
      <c r="V373" s="34"/>
      <c r="W373" s="34"/>
      <c r="X373" s="34"/>
      <c r="Y373" s="34"/>
      <c r="Z373" s="34"/>
      <c r="AA373" s="34"/>
      <c r="AB373" s="34"/>
      <c r="AC373" s="34"/>
      <c r="AD373" s="34"/>
      <c r="AE373" s="34"/>
      <c r="AR373" s="211" t="s">
        <v>190</v>
      </c>
      <c r="AT373" s="211" t="s">
        <v>185</v>
      </c>
      <c r="AU373" s="211" t="s">
        <v>86</v>
      </c>
      <c r="AY373" s="17" t="s">
        <v>184</v>
      </c>
      <c r="BE373" s="212">
        <f>IF(N373="základní",J373,0)</f>
        <v>0</v>
      </c>
      <c r="BF373" s="212">
        <f>IF(N373="snížená",J373,0)</f>
        <v>0</v>
      </c>
      <c r="BG373" s="212">
        <f>IF(N373="zákl. přenesená",J373,0)</f>
        <v>0</v>
      </c>
      <c r="BH373" s="212">
        <f>IF(N373="sníž. přenesená",J373,0)</f>
        <v>0</v>
      </c>
      <c r="BI373" s="212">
        <f>IF(N373="nulová",J373,0)</f>
        <v>0</v>
      </c>
      <c r="BJ373" s="17" t="s">
        <v>91</v>
      </c>
      <c r="BK373" s="212">
        <f>ROUND(I373*H373,2)</f>
        <v>0</v>
      </c>
      <c r="BL373" s="17" t="s">
        <v>190</v>
      </c>
      <c r="BM373" s="211" t="s">
        <v>416</v>
      </c>
    </row>
    <row r="374" spans="1:65" s="14" customFormat="1" ht="11.25">
      <c r="B374" s="236"/>
      <c r="C374" s="237"/>
      <c r="D374" s="215" t="s">
        <v>191</v>
      </c>
      <c r="E374" s="238" t="s">
        <v>1</v>
      </c>
      <c r="F374" s="239" t="s">
        <v>311</v>
      </c>
      <c r="G374" s="237"/>
      <c r="H374" s="238" t="s">
        <v>1</v>
      </c>
      <c r="I374" s="240"/>
      <c r="J374" s="237"/>
      <c r="K374" s="237"/>
      <c r="L374" s="241"/>
      <c r="M374" s="242"/>
      <c r="N374" s="243"/>
      <c r="O374" s="243"/>
      <c r="P374" s="243"/>
      <c r="Q374" s="243"/>
      <c r="R374" s="243"/>
      <c r="S374" s="243"/>
      <c r="T374" s="244"/>
      <c r="AT374" s="245" t="s">
        <v>191</v>
      </c>
      <c r="AU374" s="245" t="s">
        <v>86</v>
      </c>
      <c r="AV374" s="14" t="s">
        <v>86</v>
      </c>
      <c r="AW374" s="14" t="s">
        <v>34</v>
      </c>
      <c r="AX374" s="14" t="s">
        <v>79</v>
      </c>
      <c r="AY374" s="245" t="s">
        <v>184</v>
      </c>
    </row>
    <row r="375" spans="1:65" s="12" customFormat="1" ht="11.25">
      <c r="B375" s="213"/>
      <c r="C375" s="214"/>
      <c r="D375" s="215" t="s">
        <v>191</v>
      </c>
      <c r="E375" s="216" t="s">
        <v>1</v>
      </c>
      <c r="F375" s="217" t="s">
        <v>417</v>
      </c>
      <c r="G375" s="214"/>
      <c r="H375" s="218">
        <v>39.200000000000003</v>
      </c>
      <c r="I375" s="219"/>
      <c r="J375" s="214"/>
      <c r="K375" s="214"/>
      <c r="L375" s="220"/>
      <c r="M375" s="221"/>
      <c r="N375" s="222"/>
      <c r="O375" s="222"/>
      <c r="P375" s="222"/>
      <c r="Q375" s="222"/>
      <c r="R375" s="222"/>
      <c r="S375" s="222"/>
      <c r="T375" s="223"/>
      <c r="AT375" s="224" t="s">
        <v>191</v>
      </c>
      <c r="AU375" s="224" t="s">
        <v>86</v>
      </c>
      <c r="AV375" s="12" t="s">
        <v>91</v>
      </c>
      <c r="AW375" s="12" t="s">
        <v>34</v>
      </c>
      <c r="AX375" s="12" t="s">
        <v>79</v>
      </c>
      <c r="AY375" s="224" t="s">
        <v>184</v>
      </c>
    </row>
    <row r="376" spans="1:65" s="14" customFormat="1" ht="11.25">
      <c r="B376" s="236"/>
      <c r="C376" s="237"/>
      <c r="D376" s="215" t="s">
        <v>191</v>
      </c>
      <c r="E376" s="238" t="s">
        <v>1</v>
      </c>
      <c r="F376" s="239" t="s">
        <v>305</v>
      </c>
      <c r="G376" s="237"/>
      <c r="H376" s="238" t="s">
        <v>1</v>
      </c>
      <c r="I376" s="240"/>
      <c r="J376" s="237"/>
      <c r="K376" s="237"/>
      <c r="L376" s="241"/>
      <c r="M376" s="242"/>
      <c r="N376" s="243"/>
      <c r="O376" s="243"/>
      <c r="P376" s="243"/>
      <c r="Q376" s="243"/>
      <c r="R376" s="243"/>
      <c r="S376" s="243"/>
      <c r="T376" s="244"/>
      <c r="AT376" s="245" t="s">
        <v>191</v>
      </c>
      <c r="AU376" s="245" t="s">
        <v>86</v>
      </c>
      <c r="AV376" s="14" t="s">
        <v>86</v>
      </c>
      <c r="AW376" s="14" t="s">
        <v>34</v>
      </c>
      <c r="AX376" s="14" t="s">
        <v>79</v>
      </c>
      <c r="AY376" s="245" t="s">
        <v>184</v>
      </c>
    </row>
    <row r="377" spans="1:65" s="12" customFormat="1" ht="11.25">
      <c r="B377" s="213"/>
      <c r="C377" s="214"/>
      <c r="D377" s="215" t="s">
        <v>191</v>
      </c>
      <c r="E377" s="216" t="s">
        <v>1</v>
      </c>
      <c r="F377" s="217" t="s">
        <v>418</v>
      </c>
      <c r="G377" s="214"/>
      <c r="H377" s="218">
        <v>110</v>
      </c>
      <c r="I377" s="219"/>
      <c r="J377" s="214"/>
      <c r="K377" s="214"/>
      <c r="L377" s="220"/>
      <c r="M377" s="221"/>
      <c r="N377" s="222"/>
      <c r="O377" s="222"/>
      <c r="P377" s="222"/>
      <c r="Q377" s="222"/>
      <c r="R377" s="222"/>
      <c r="S377" s="222"/>
      <c r="T377" s="223"/>
      <c r="AT377" s="224" t="s">
        <v>191</v>
      </c>
      <c r="AU377" s="224" t="s">
        <v>86</v>
      </c>
      <c r="AV377" s="12" t="s">
        <v>91</v>
      </c>
      <c r="AW377" s="12" t="s">
        <v>34</v>
      </c>
      <c r="AX377" s="12" t="s">
        <v>79</v>
      </c>
      <c r="AY377" s="224" t="s">
        <v>184</v>
      </c>
    </row>
    <row r="378" spans="1:65" s="14" customFormat="1" ht="11.25">
      <c r="B378" s="236"/>
      <c r="C378" s="237"/>
      <c r="D378" s="215" t="s">
        <v>191</v>
      </c>
      <c r="E378" s="238" t="s">
        <v>1</v>
      </c>
      <c r="F378" s="239" t="s">
        <v>307</v>
      </c>
      <c r="G378" s="237"/>
      <c r="H378" s="238" t="s">
        <v>1</v>
      </c>
      <c r="I378" s="240"/>
      <c r="J378" s="237"/>
      <c r="K378" s="237"/>
      <c r="L378" s="241"/>
      <c r="M378" s="242"/>
      <c r="N378" s="243"/>
      <c r="O378" s="243"/>
      <c r="P378" s="243"/>
      <c r="Q378" s="243"/>
      <c r="R378" s="243"/>
      <c r="S378" s="243"/>
      <c r="T378" s="244"/>
      <c r="AT378" s="245" t="s">
        <v>191</v>
      </c>
      <c r="AU378" s="245" t="s">
        <v>86</v>
      </c>
      <c r="AV378" s="14" t="s">
        <v>86</v>
      </c>
      <c r="AW378" s="14" t="s">
        <v>34</v>
      </c>
      <c r="AX378" s="14" t="s">
        <v>79</v>
      </c>
      <c r="AY378" s="245" t="s">
        <v>184</v>
      </c>
    </row>
    <row r="379" spans="1:65" s="12" customFormat="1" ht="11.25">
      <c r="B379" s="213"/>
      <c r="C379" s="214"/>
      <c r="D379" s="215" t="s">
        <v>191</v>
      </c>
      <c r="E379" s="216" t="s">
        <v>1</v>
      </c>
      <c r="F379" s="217" t="s">
        <v>419</v>
      </c>
      <c r="G379" s="214"/>
      <c r="H379" s="218">
        <v>132</v>
      </c>
      <c r="I379" s="219"/>
      <c r="J379" s="214"/>
      <c r="K379" s="214"/>
      <c r="L379" s="220"/>
      <c r="M379" s="221"/>
      <c r="N379" s="222"/>
      <c r="O379" s="222"/>
      <c r="P379" s="222"/>
      <c r="Q379" s="222"/>
      <c r="R379" s="222"/>
      <c r="S379" s="222"/>
      <c r="T379" s="223"/>
      <c r="AT379" s="224" t="s">
        <v>191</v>
      </c>
      <c r="AU379" s="224" t="s">
        <v>86</v>
      </c>
      <c r="AV379" s="12" t="s">
        <v>91</v>
      </c>
      <c r="AW379" s="12" t="s">
        <v>34</v>
      </c>
      <c r="AX379" s="12" t="s">
        <v>79</v>
      </c>
      <c r="AY379" s="224" t="s">
        <v>184</v>
      </c>
    </row>
    <row r="380" spans="1:65" s="13" customFormat="1" ht="11.25">
      <c r="B380" s="225"/>
      <c r="C380" s="226"/>
      <c r="D380" s="215" t="s">
        <v>191</v>
      </c>
      <c r="E380" s="227" t="s">
        <v>1</v>
      </c>
      <c r="F380" s="228" t="s">
        <v>193</v>
      </c>
      <c r="G380" s="226"/>
      <c r="H380" s="229">
        <v>281.2</v>
      </c>
      <c r="I380" s="230"/>
      <c r="J380" s="226"/>
      <c r="K380" s="226"/>
      <c r="L380" s="231"/>
      <c r="M380" s="232"/>
      <c r="N380" s="233"/>
      <c r="O380" s="233"/>
      <c r="P380" s="233"/>
      <c r="Q380" s="233"/>
      <c r="R380" s="233"/>
      <c r="S380" s="233"/>
      <c r="T380" s="234"/>
      <c r="AT380" s="235" t="s">
        <v>191</v>
      </c>
      <c r="AU380" s="235" t="s">
        <v>86</v>
      </c>
      <c r="AV380" s="13" t="s">
        <v>190</v>
      </c>
      <c r="AW380" s="13" t="s">
        <v>34</v>
      </c>
      <c r="AX380" s="13" t="s">
        <v>86</v>
      </c>
      <c r="AY380" s="235" t="s">
        <v>184</v>
      </c>
    </row>
    <row r="381" spans="1:65" s="2" customFormat="1" ht="16.5" customHeight="1">
      <c r="A381" s="34"/>
      <c r="B381" s="35"/>
      <c r="C381" s="200" t="s">
        <v>298</v>
      </c>
      <c r="D381" s="200" t="s">
        <v>185</v>
      </c>
      <c r="E381" s="201" t="s">
        <v>420</v>
      </c>
      <c r="F381" s="202" t="s">
        <v>421</v>
      </c>
      <c r="G381" s="203" t="s">
        <v>222</v>
      </c>
      <c r="H381" s="204">
        <v>12</v>
      </c>
      <c r="I381" s="205"/>
      <c r="J381" s="206">
        <f>ROUND(I381*H381,2)</f>
        <v>0</v>
      </c>
      <c r="K381" s="202" t="s">
        <v>422</v>
      </c>
      <c r="L381" s="39"/>
      <c r="M381" s="207" t="s">
        <v>1</v>
      </c>
      <c r="N381" s="208" t="s">
        <v>45</v>
      </c>
      <c r="O381" s="71"/>
      <c r="P381" s="209">
        <f>O381*H381</f>
        <v>0</v>
      </c>
      <c r="Q381" s="209">
        <v>0</v>
      </c>
      <c r="R381" s="209">
        <f>Q381*H381</f>
        <v>0</v>
      </c>
      <c r="S381" s="209">
        <v>0</v>
      </c>
      <c r="T381" s="210">
        <f>S381*H381</f>
        <v>0</v>
      </c>
      <c r="U381" s="34"/>
      <c r="V381" s="34"/>
      <c r="W381" s="34"/>
      <c r="X381" s="34"/>
      <c r="Y381" s="34"/>
      <c r="Z381" s="34"/>
      <c r="AA381" s="34"/>
      <c r="AB381" s="34"/>
      <c r="AC381" s="34"/>
      <c r="AD381" s="34"/>
      <c r="AE381" s="34"/>
      <c r="AR381" s="211" t="s">
        <v>190</v>
      </c>
      <c r="AT381" s="211" t="s">
        <v>185</v>
      </c>
      <c r="AU381" s="211" t="s">
        <v>86</v>
      </c>
      <c r="AY381" s="17" t="s">
        <v>184</v>
      </c>
      <c r="BE381" s="212">
        <f>IF(N381="základní",J381,0)</f>
        <v>0</v>
      </c>
      <c r="BF381" s="212">
        <f>IF(N381="snížená",J381,0)</f>
        <v>0</v>
      </c>
      <c r="BG381" s="212">
        <f>IF(N381="zákl. přenesená",J381,0)</f>
        <v>0</v>
      </c>
      <c r="BH381" s="212">
        <f>IF(N381="sníž. přenesená",J381,0)</f>
        <v>0</v>
      </c>
      <c r="BI381" s="212">
        <f>IF(N381="nulová",J381,0)</f>
        <v>0</v>
      </c>
      <c r="BJ381" s="17" t="s">
        <v>91</v>
      </c>
      <c r="BK381" s="212">
        <f>ROUND(I381*H381,2)</f>
        <v>0</v>
      </c>
      <c r="BL381" s="17" t="s">
        <v>190</v>
      </c>
      <c r="BM381" s="211" t="s">
        <v>423</v>
      </c>
    </row>
    <row r="382" spans="1:65" s="14" customFormat="1" ht="11.25">
      <c r="B382" s="236"/>
      <c r="C382" s="237"/>
      <c r="D382" s="215" t="s">
        <v>191</v>
      </c>
      <c r="E382" s="238" t="s">
        <v>1</v>
      </c>
      <c r="F382" s="239" t="s">
        <v>305</v>
      </c>
      <c r="G382" s="237"/>
      <c r="H382" s="238" t="s">
        <v>1</v>
      </c>
      <c r="I382" s="240"/>
      <c r="J382" s="237"/>
      <c r="K382" s="237"/>
      <c r="L382" s="241"/>
      <c r="M382" s="242"/>
      <c r="N382" s="243"/>
      <c r="O382" s="243"/>
      <c r="P382" s="243"/>
      <c r="Q382" s="243"/>
      <c r="R382" s="243"/>
      <c r="S382" s="243"/>
      <c r="T382" s="244"/>
      <c r="AT382" s="245" t="s">
        <v>191</v>
      </c>
      <c r="AU382" s="245" t="s">
        <v>86</v>
      </c>
      <c r="AV382" s="14" t="s">
        <v>86</v>
      </c>
      <c r="AW382" s="14" t="s">
        <v>34</v>
      </c>
      <c r="AX382" s="14" t="s">
        <v>79</v>
      </c>
      <c r="AY382" s="245" t="s">
        <v>184</v>
      </c>
    </row>
    <row r="383" spans="1:65" s="12" customFormat="1" ht="11.25">
      <c r="B383" s="213"/>
      <c r="C383" s="214"/>
      <c r="D383" s="215" t="s">
        <v>191</v>
      </c>
      <c r="E383" s="216" t="s">
        <v>1</v>
      </c>
      <c r="F383" s="217" t="s">
        <v>424</v>
      </c>
      <c r="G383" s="214"/>
      <c r="H383" s="218">
        <v>6</v>
      </c>
      <c r="I383" s="219"/>
      <c r="J383" s="214"/>
      <c r="K383" s="214"/>
      <c r="L383" s="220"/>
      <c r="M383" s="221"/>
      <c r="N383" s="222"/>
      <c r="O383" s="222"/>
      <c r="P383" s="222"/>
      <c r="Q383" s="222"/>
      <c r="R383" s="222"/>
      <c r="S383" s="222"/>
      <c r="T383" s="223"/>
      <c r="AT383" s="224" t="s">
        <v>191</v>
      </c>
      <c r="AU383" s="224" t="s">
        <v>86</v>
      </c>
      <c r="AV383" s="12" t="s">
        <v>91</v>
      </c>
      <c r="AW383" s="12" t="s">
        <v>34</v>
      </c>
      <c r="AX383" s="12" t="s">
        <v>79</v>
      </c>
      <c r="AY383" s="224" t="s">
        <v>184</v>
      </c>
    </row>
    <row r="384" spans="1:65" s="14" customFormat="1" ht="11.25">
      <c r="B384" s="236"/>
      <c r="C384" s="237"/>
      <c r="D384" s="215" t="s">
        <v>191</v>
      </c>
      <c r="E384" s="238" t="s">
        <v>1</v>
      </c>
      <c r="F384" s="239" t="s">
        <v>307</v>
      </c>
      <c r="G384" s="237"/>
      <c r="H384" s="238" t="s">
        <v>1</v>
      </c>
      <c r="I384" s="240"/>
      <c r="J384" s="237"/>
      <c r="K384" s="237"/>
      <c r="L384" s="241"/>
      <c r="M384" s="242"/>
      <c r="N384" s="243"/>
      <c r="O384" s="243"/>
      <c r="P384" s="243"/>
      <c r="Q384" s="243"/>
      <c r="R384" s="243"/>
      <c r="S384" s="243"/>
      <c r="T384" s="244"/>
      <c r="AT384" s="245" t="s">
        <v>191</v>
      </c>
      <c r="AU384" s="245" t="s">
        <v>86</v>
      </c>
      <c r="AV384" s="14" t="s">
        <v>86</v>
      </c>
      <c r="AW384" s="14" t="s">
        <v>34</v>
      </c>
      <c r="AX384" s="14" t="s">
        <v>79</v>
      </c>
      <c r="AY384" s="245" t="s">
        <v>184</v>
      </c>
    </row>
    <row r="385" spans="1:65" s="12" customFormat="1" ht="11.25">
      <c r="B385" s="213"/>
      <c r="C385" s="214"/>
      <c r="D385" s="215" t="s">
        <v>191</v>
      </c>
      <c r="E385" s="216" t="s">
        <v>1</v>
      </c>
      <c r="F385" s="217" t="s">
        <v>424</v>
      </c>
      <c r="G385" s="214"/>
      <c r="H385" s="218">
        <v>6</v>
      </c>
      <c r="I385" s="219"/>
      <c r="J385" s="214"/>
      <c r="K385" s="214"/>
      <c r="L385" s="220"/>
      <c r="M385" s="221"/>
      <c r="N385" s="222"/>
      <c r="O385" s="222"/>
      <c r="P385" s="222"/>
      <c r="Q385" s="222"/>
      <c r="R385" s="222"/>
      <c r="S385" s="222"/>
      <c r="T385" s="223"/>
      <c r="AT385" s="224" t="s">
        <v>191</v>
      </c>
      <c r="AU385" s="224" t="s">
        <v>86</v>
      </c>
      <c r="AV385" s="12" t="s">
        <v>91</v>
      </c>
      <c r="AW385" s="12" t="s">
        <v>34</v>
      </c>
      <c r="AX385" s="12" t="s">
        <v>79</v>
      </c>
      <c r="AY385" s="224" t="s">
        <v>184</v>
      </c>
    </row>
    <row r="386" spans="1:65" s="13" customFormat="1" ht="11.25">
      <c r="B386" s="225"/>
      <c r="C386" s="226"/>
      <c r="D386" s="215" t="s">
        <v>191</v>
      </c>
      <c r="E386" s="227" t="s">
        <v>1</v>
      </c>
      <c r="F386" s="228" t="s">
        <v>193</v>
      </c>
      <c r="G386" s="226"/>
      <c r="H386" s="229">
        <v>12</v>
      </c>
      <c r="I386" s="230"/>
      <c r="J386" s="226"/>
      <c r="K386" s="226"/>
      <c r="L386" s="231"/>
      <c r="M386" s="232"/>
      <c r="N386" s="233"/>
      <c r="O386" s="233"/>
      <c r="P386" s="233"/>
      <c r="Q386" s="233"/>
      <c r="R386" s="233"/>
      <c r="S386" s="233"/>
      <c r="T386" s="234"/>
      <c r="AT386" s="235" t="s">
        <v>191</v>
      </c>
      <c r="AU386" s="235" t="s">
        <v>86</v>
      </c>
      <c r="AV386" s="13" t="s">
        <v>190</v>
      </c>
      <c r="AW386" s="13" t="s">
        <v>34</v>
      </c>
      <c r="AX386" s="13" t="s">
        <v>86</v>
      </c>
      <c r="AY386" s="235" t="s">
        <v>184</v>
      </c>
    </row>
    <row r="387" spans="1:65" s="2" customFormat="1" ht="16.5" customHeight="1">
      <c r="A387" s="34"/>
      <c r="B387" s="35"/>
      <c r="C387" s="200" t="s">
        <v>425</v>
      </c>
      <c r="D387" s="200" t="s">
        <v>185</v>
      </c>
      <c r="E387" s="201" t="s">
        <v>426</v>
      </c>
      <c r="F387" s="202" t="s">
        <v>427</v>
      </c>
      <c r="G387" s="203" t="s">
        <v>252</v>
      </c>
      <c r="H387" s="204">
        <v>40</v>
      </c>
      <c r="I387" s="205"/>
      <c r="J387" s="206">
        <f>ROUND(I387*H387,2)</f>
        <v>0</v>
      </c>
      <c r="K387" s="202" t="s">
        <v>189</v>
      </c>
      <c r="L387" s="39"/>
      <c r="M387" s="207" t="s">
        <v>1</v>
      </c>
      <c r="N387" s="208" t="s">
        <v>45</v>
      </c>
      <c r="O387" s="71"/>
      <c r="P387" s="209">
        <f>O387*H387</f>
        <v>0</v>
      </c>
      <c r="Q387" s="209">
        <v>0</v>
      </c>
      <c r="R387" s="209">
        <f>Q387*H387</f>
        <v>0</v>
      </c>
      <c r="S387" s="209">
        <v>0</v>
      </c>
      <c r="T387" s="210">
        <f>S387*H387</f>
        <v>0</v>
      </c>
      <c r="U387" s="34"/>
      <c r="V387" s="34"/>
      <c r="W387" s="34"/>
      <c r="X387" s="34"/>
      <c r="Y387" s="34"/>
      <c r="Z387" s="34"/>
      <c r="AA387" s="34"/>
      <c r="AB387" s="34"/>
      <c r="AC387" s="34"/>
      <c r="AD387" s="34"/>
      <c r="AE387" s="34"/>
      <c r="AR387" s="211" t="s">
        <v>190</v>
      </c>
      <c r="AT387" s="211" t="s">
        <v>185</v>
      </c>
      <c r="AU387" s="211" t="s">
        <v>86</v>
      </c>
      <c r="AY387" s="17" t="s">
        <v>184</v>
      </c>
      <c r="BE387" s="212">
        <f>IF(N387="základní",J387,0)</f>
        <v>0</v>
      </c>
      <c r="BF387" s="212">
        <f>IF(N387="snížená",J387,0)</f>
        <v>0</v>
      </c>
      <c r="BG387" s="212">
        <f>IF(N387="zákl. přenesená",J387,0)</f>
        <v>0</v>
      </c>
      <c r="BH387" s="212">
        <f>IF(N387="sníž. přenesená",J387,0)</f>
        <v>0</v>
      </c>
      <c r="BI387" s="212">
        <f>IF(N387="nulová",J387,0)</f>
        <v>0</v>
      </c>
      <c r="BJ387" s="17" t="s">
        <v>91</v>
      </c>
      <c r="BK387" s="212">
        <f>ROUND(I387*H387,2)</f>
        <v>0</v>
      </c>
      <c r="BL387" s="17" t="s">
        <v>190</v>
      </c>
      <c r="BM387" s="211" t="s">
        <v>428</v>
      </c>
    </row>
    <row r="388" spans="1:65" s="11" customFormat="1" ht="25.9" customHeight="1">
      <c r="B388" s="186"/>
      <c r="C388" s="187"/>
      <c r="D388" s="188" t="s">
        <v>78</v>
      </c>
      <c r="E388" s="189" t="s">
        <v>190</v>
      </c>
      <c r="F388" s="189" t="s">
        <v>429</v>
      </c>
      <c r="G388" s="187"/>
      <c r="H388" s="187"/>
      <c r="I388" s="190"/>
      <c r="J388" s="191">
        <f>BK388</f>
        <v>0</v>
      </c>
      <c r="K388" s="187"/>
      <c r="L388" s="192"/>
      <c r="M388" s="193"/>
      <c r="N388" s="194"/>
      <c r="O388" s="194"/>
      <c r="P388" s="195">
        <f>SUM(P389:P514)</f>
        <v>0</v>
      </c>
      <c r="Q388" s="194"/>
      <c r="R388" s="195">
        <f>SUM(R389:R514)</f>
        <v>0</v>
      </c>
      <c r="S388" s="194"/>
      <c r="T388" s="196">
        <f>SUM(T389:T514)</f>
        <v>0</v>
      </c>
      <c r="AR388" s="197" t="s">
        <v>86</v>
      </c>
      <c r="AT388" s="198" t="s">
        <v>78</v>
      </c>
      <c r="AU388" s="198" t="s">
        <v>79</v>
      </c>
      <c r="AY388" s="197" t="s">
        <v>184</v>
      </c>
      <c r="BK388" s="199">
        <f>SUM(BK389:BK514)</f>
        <v>0</v>
      </c>
    </row>
    <row r="389" spans="1:65" s="2" customFormat="1" ht="16.5" customHeight="1">
      <c r="A389" s="34"/>
      <c r="B389" s="35"/>
      <c r="C389" s="200" t="s">
        <v>304</v>
      </c>
      <c r="D389" s="200" t="s">
        <v>185</v>
      </c>
      <c r="E389" s="201" t="s">
        <v>430</v>
      </c>
      <c r="F389" s="202" t="s">
        <v>431</v>
      </c>
      <c r="G389" s="203" t="s">
        <v>188</v>
      </c>
      <c r="H389" s="204">
        <v>225.57919999999999</v>
      </c>
      <c r="I389" s="205"/>
      <c r="J389" s="206">
        <f>ROUND(I389*H389,2)</f>
        <v>0</v>
      </c>
      <c r="K389" s="202" t="s">
        <v>189</v>
      </c>
      <c r="L389" s="39"/>
      <c r="M389" s="207" t="s">
        <v>1</v>
      </c>
      <c r="N389" s="208" t="s">
        <v>45</v>
      </c>
      <c r="O389" s="71"/>
      <c r="P389" s="209">
        <f>O389*H389</f>
        <v>0</v>
      </c>
      <c r="Q389" s="209">
        <v>0</v>
      </c>
      <c r="R389" s="209">
        <f>Q389*H389</f>
        <v>0</v>
      </c>
      <c r="S389" s="209">
        <v>0</v>
      </c>
      <c r="T389" s="210">
        <f>S389*H389</f>
        <v>0</v>
      </c>
      <c r="U389" s="34"/>
      <c r="V389" s="34"/>
      <c r="W389" s="34"/>
      <c r="X389" s="34"/>
      <c r="Y389" s="34"/>
      <c r="Z389" s="34"/>
      <c r="AA389" s="34"/>
      <c r="AB389" s="34"/>
      <c r="AC389" s="34"/>
      <c r="AD389" s="34"/>
      <c r="AE389" s="34"/>
      <c r="AR389" s="211" t="s">
        <v>190</v>
      </c>
      <c r="AT389" s="211" t="s">
        <v>185</v>
      </c>
      <c r="AU389" s="211" t="s">
        <v>86</v>
      </c>
      <c r="AY389" s="17" t="s">
        <v>184</v>
      </c>
      <c r="BE389" s="212">
        <f>IF(N389="základní",J389,0)</f>
        <v>0</v>
      </c>
      <c r="BF389" s="212">
        <f>IF(N389="snížená",J389,0)</f>
        <v>0</v>
      </c>
      <c r="BG389" s="212">
        <f>IF(N389="zákl. přenesená",J389,0)</f>
        <v>0</v>
      </c>
      <c r="BH389" s="212">
        <f>IF(N389="sníž. přenesená",J389,0)</f>
        <v>0</v>
      </c>
      <c r="BI389" s="212">
        <f>IF(N389="nulová",J389,0)</f>
        <v>0</v>
      </c>
      <c r="BJ389" s="17" t="s">
        <v>91</v>
      </c>
      <c r="BK389" s="212">
        <f>ROUND(I389*H389,2)</f>
        <v>0</v>
      </c>
      <c r="BL389" s="17" t="s">
        <v>190</v>
      </c>
      <c r="BM389" s="211" t="s">
        <v>432</v>
      </c>
    </row>
    <row r="390" spans="1:65" s="14" customFormat="1" ht="11.25">
      <c r="B390" s="236"/>
      <c r="C390" s="237"/>
      <c r="D390" s="215" t="s">
        <v>191</v>
      </c>
      <c r="E390" s="238" t="s">
        <v>1</v>
      </c>
      <c r="F390" s="239" t="s">
        <v>311</v>
      </c>
      <c r="G390" s="237"/>
      <c r="H390" s="238" t="s">
        <v>1</v>
      </c>
      <c r="I390" s="240"/>
      <c r="J390" s="237"/>
      <c r="K390" s="237"/>
      <c r="L390" s="241"/>
      <c r="M390" s="242"/>
      <c r="N390" s="243"/>
      <c r="O390" s="243"/>
      <c r="P390" s="243"/>
      <c r="Q390" s="243"/>
      <c r="R390" s="243"/>
      <c r="S390" s="243"/>
      <c r="T390" s="244"/>
      <c r="AT390" s="245" t="s">
        <v>191</v>
      </c>
      <c r="AU390" s="245" t="s">
        <v>86</v>
      </c>
      <c r="AV390" s="14" t="s">
        <v>86</v>
      </c>
      <c r="AW390" s="14" t="s">
        <v>34</v>
      </c>
      <c r="AX390" s="14" t="s">
        <v>79</v>
      </c>
      <c r="AY390" s="245" t="s">
        <v>184</v>
      </c>
    </row>
    <row r="391" spans="1:65" s="12" customFormat="1" ht="11.25">
      <c r="B391" s="213"/>
      <c r="C391" s="214"/>
      <c r="D391" s="215" t="s">
        <v>191</v>
      </c>
      <c r="E391" s="216" t="s">
        <v>1</v>
      </c>
      <c r="F391" s="217" t="s">
        <v>433</v>
      </c>
      <c r="G391" s="214"/>
      <c r="H391" s="218">
        <v>74.8339</v>
      </c>
      <c r="I391" s="219"/>
      <c r="J391" s="214"/>
      <c r="K391" s="214"/>
      <c r="L391" s="220"/>
      <c r="M391" s="221"/>
      <c r="N391" s="222"/>
      <c r="O391" s="222"/>
      <c r="P391" s="222"/>
      <c r="Q391" s="222"/>
      <c r="R391" s="222"/>
      <c r="S391" s="222"/>
      <c r="T391" s="223"/>
      <c r="AT391" s="224" t="s">
        <v>191</v>
      </c>
      <c r="AU391" s="224" t="s">
        <v>86</v>
      </c>
      <c r="AV391" s="12" t="s">
        <v>91</v>
      </c>
      <c r="AW391" s="12" t="s">
        <v>34</v>
      </c>
      <c r="AX391" s="12" t="s">
        <v>79</v>
      </c>
      <c r="AY391" s="224" t="s">
        <v>184</v>
      </c>
    </row>
    <row r="392" spans="1:65" s="12" customFormat="1" ht="11.25">
      <c r="B392" s="213"/>
      <c r="C392" s="214"/>
      <c r="D392" s="215" t="s">
        <v>191</v>
      </c>
      <c r="E392" s="216" t="s">
        <v>1</v>
      </c>
      <c r="F392" s="217" t="s">
        <v>434</v>
      </c>
      <c r="G392" s="214"/>
      <c r="H392" s="218">
        <v>-0.24840000000000001</v>
      </c>
      <c r="I392" s="219"/>
      <c r="J392" s="214"/>
      <c r="K392" s="214"/>
      <c r="L392" s="220"/>
      <c r="M392" s="221"/>
      <c r="N392" s="222"/>
      <c r="O392" s="222"/>
      <c r="P392" s="222"/>
      <c r="Q392" s="222"/>
      <c r="R392" s="222"/>
      <c r="S392" s="222"/>
      <c r="T392" s="223"/>
      <c r="AT392" s="224" t="s">
        <v>191</v>
      </c>
      <c r="AU392" s="224" t="s">
        <v>86</v>
      </c>
      <c r="AV392" s="12" t="s">
        <v>91</v>
      </c>
      <c r="AW392" s="12" t="s">
        <v>34</v>
      </c>
      <c r="AX392" s="12" t="s">
        <v>79</v>
      </c>
      <c r="AY392" s="224" t="s">
        <v>184</v>
      </c>
    </row>
    <row r="393" spans="1:65" s="12" customFormat="1" ht="11.25">
      <c r="B393" s="213"/>
      <c r="C393" s="214"/>
      <c r="D393" s="215" t="s">
        <v>191</v>
      </c>
      <c r="E393" s="216" t="s">
        <v>1</v>
      </c>
      <c r="F393" s="217" t="s">
        <v>435</v>
      </c>
      <c r="G393" s="214"/>
      <c r="H393" s="218">
        <v>5.7763</v>
      </c>
      <c r="I393" s="219"/>
      <c r="J393" s="214"/>
      <c r="K393" s="214"/>
      <c r="L393" s="220"/>
      <c r="M393" s="221"/>
      <c r="N393" s="222"/>
      <c r="O393" s="222"/>
      <c r="P393" s="222"/>
      <c r="Q393" s="222"/>
      <c r="R393" s="222"/>
      <c r="S393" s="222"/>
      <c r="T393" s="223"/>
      <c r="AT393" s="224" t="s">
        <v>191</v>
      </c>
      <c r="AU393" s="224" t="s">
        <v>86</v>
      </c>
      <c r="AV393" s="12" t="s">
        <v>91</v>
      </c>
      <c r="AW393" s="12" t="s">
        <v>34</v>
      </c>
      <c r="AX393" s="12" t="s">
        <v>79</v>
      </c>
      <c r="AY393" s="224" t="s">
        <v>184</v>
      </c>
    </row>
    <row r="394" spans="1:65" s="14" customFormat="1" ht="11.25">
      <c r="B394" s="236"/>
      <c r="C394" s="237"/>
      <c r="D394" s="215" t="s">
        <v>191</v>
      </c>
      <c r="E394" s="238" t="s">
        <v>1</v>
      </c>
      <c r="F394" s="239" t="s">
        <v>305</v>
      </c>
      <c r="G394" s="237"/>
      <c r="H394" s="238" t="s">
        <v>1</v>
      </c>
      <c r="I394" s="240"/>
      <c r="J394" s="237"/>
      <c r="K394" s="237"/>
      <c r="L394" s="241"/>
      <c r="M394" s="242"/>
      <c r="N394" s="243"/>
      <c r="O394" s="243"/>
      <c r="P394" s="243"/>
      <c r="Q394" s="243"/>
      <c r="R394" s="243"/>
      <c r="S394" s="243"/>
      <c r="T394" s="244"/>
      <c r="AT394" s="245" t="s">
        <v>191</v>
      </c>
      <c r="AU394" s="245" t="s">
        <v>86</v>
      </c>
      <c r="AV394" s="14" t="s">
        <v>86</v>
      </c>
      <c r="AW394" s="14" t="s">
        <v>34</v>
      </c>
      <c r="AX394" s="14" t="s">
        <v>79</v>
      </c>
      <c r="AY394" s="245" t="s">
        <v>184</v>
      </c>
    </row>
    <row r="395" spans="1:65" s="12" customFormat="1" ht="11.25">
      <c r="B395" s="213"/>
      <c r="C395" s="214"/>
      <c r="D395" s="215" t="s">
        <v>191</v>
      </c>
      <c r="E395" s="216" t="s">
        <v>1</v>
      </c>
      <c r="F395" s="217" t="s">
        <v>436</v>
      </c>
      <c r="G395" s="214"/>
      <c r="H395" s="218">
        <v>80.361800000000002</v>
      </c>
      <c r="I395" s="219"/>
      <c r="J395" s="214"/>
      <c r="K395" s="214"/>
      <c r="L395" s="220"/>
      <c r="M395" s="221"/>
      <c r="N395" s="222"/>
      <c r="O395" s="222"/>
      <c r="P395" s="222"/>
      <c r="Q395" s="222"/>
      <c r="R395" s="222"/>
      <c r="S395" s="222"/>
      <c r="T395" s="223"/>
      <c r="AT395" s="224" t="s">
        <v>191</v>
      </c>
      <c r="AU395" s="224" t="s">
        <v>86</v>
      </c>
      <c r="AV395" s="12" t="s">
        <v>91</v>
      </c>
      <c r="AW395" s="12" t="s">
        <v>34</v>
      </c>
      <c r="AX395" s="12" t="s">
        <v>79</v>
      </c>
      <c r="AY395" s="224" t="s">
        <v>184</v>
      </c>
    </row>
    <row r="396" spans="1:65" s="14" customFormat="1" ht="11.25">
      <c r="B396" s="236"/>
      <c r="C396" s="237"/>
      <c r="D396" s="215" t="s">
        <v>191</v>
      </c>
      <c r="E396" s="238" t="s">
        <v>1</v>
      </c>
      <c r="F396" s="239" t="s">
        <v>307</v>
      </c>
      <c r="G396" s="237"/>
      <c r="H396" s="238" t="s">
        <v>1</v>
      </c>
      <c r="I396" s="240"/>
      <c r="J396" s="237"/>
      <c r="K396" s="237"/>
      <c r="L396" s="241"/>
      <c r="M396" s="242"/>
      <c r="N396" s="243"/>
      <c r="O396" s="243"/>
      <c r="P396" s="243"/>
      <c r="Q396" s="243"/>
      <c r="R396" s="243"/>
      <c r="S396" s="243"/>
      <c r="T396" s="244"/>
      <c r="AT396" s="245" t="s">
        <v>191</v>
      </c>
      <c r="AU396" s="245" t="s">
        <v>86</v>
      </c>
      <c r="AV396" s="14" t="s">
        <v>86</v>
      </c>
      <c r="AW396" s="14" t="s">
        <v>34</v>
      </c>
      <c r="AX396" s="14" t="s">
        <v>79</v>
      </c>
      <c r="AY396" s="245" t="s">
        <v>184</v>
      </c>
    </row>
    <row r="397" spans="1:65" s="12" customFormat="1" ht="11.25">
      <c r="B397" s="213"/>
      <c r="C397" s="214"/>
      <c r="D397" s="215" t="s">
        <v>191</v>
      </c>
      <c r="E397" s="216" t="s">
        <v>1</v>
      </c>
      <c r="F397" s="217" t="s">
        <v>437</v>
      </c>
      <c r="G397" s="214"/>
      <c r="H397" s="218">
        <v>62.361600000000003</v>
      </c>
      <c r="I397" s="219"/>
      <c r="J397" s="214"/>
      <c r="K397" s="214"/>
      <c r="L397" s="220"/>
      <c r="M397" s="221"/>
      <c r="N397" s="222"/>
      <c r="O397" s="222"/>
      <c r="P397" s="222"/>
      <c r="Q397" s="222"/>
      <c r="R397" s="222"/>
      <c r="S397" s="222"/>
      <c r="T397" s="223"/>
      <c r="AT397" s="224" t="s">
        <v>191</v>
      </c>
      <c r="AU397" s="224" t="s">
        <v>86</v>
      </c>
      <c r="AV397" s="12" t="s">
        <v>91</v>
      </c>
      <c r="AW397" s="12" t="s">
        <v>34</v>
      </c>
      <c r="AX397" s="12" t="s">
        <v>79</v>
      </c>
      <c r="AY397" s="224" t="s">
        <v>184</v>
      </c>
    </row>
    <row r="398" spans="1:65" s="12" customFormat="1" ht="11.25">
      <c r="B398" s="213"/>
      <c r="C398" s="214"/>
      <c r="D398" s="215" t="s">
        <v>191</v>
      </c>
      <c r="E398" s="216" t="s">
        <v>1</v>
      </c>
      <c r="F398" s="217" t="s">
        <v>434</v>
      </c>
      <c r="G398" s="214"/>
      <c r="H398" s="218">
        <v>-0.24840000000000001</v>
      </c>
      <c r="I398" s="219"/>
      <c r="J398" s="214"/>
      <c r="K398" s="214"/>
      <c r="L398" s="220"/>
      <c r="M398" s="221"/>
      <c r="N398" s="222"/>
      <c r="O398" s="222"/>
      <c r="P398" s="222"/>
      <c r="Q398" s="222"/>
      <c r="R398" s="222"/>
      <c r="S398" s="222"/>
      <c r="T398" s="223"/>
      <c r="AT398" s="224" t="s">
        <v>191</v>
      </c>
      <c r="AU398" s="224" t="s">
        <v>86</v>
      </c>
      <c r="AV398" s="12" t="s">
        <v>91</v>
      </c>
      <c r="AW398" s="12" t="s">
        <v>34</v>
      </c>
      <c r="AX398" s="12" t="s">
        <v>79</v>
      </c>
      <c r="AY398" s="224" t="s">
        <v>184</v>
      </c>
    </row>
    <row r="399" spans="1:65" s="12" customFormat="1" ht="11.25">
      <c r="B399" s="213"/>
      <c r="C399" s="214"/>
      <c r="D399" s="215" t="s">
        <v>191</v>
      </c>
      <c r="E399" s="216" t="s">
        <v>1</v>
      </c>
      <c r="F399" s="217" t="s">
        <v>438</v>
      </c>
      <c r="G399" s="214"/>
      <c r="H399" s="218">
        <v>2.7423999999999999</v>
      </c>
      <c r="I399" s="219"/>
      <c r="J399" s="214"/>
      <c r="K399" s="214"/>
      <c r="L399" s="220"/>
      <c r="M399" s="221"/>
      <c r="N399" s="222"/>
      <c r="O399" s="222"/>
      <c r="P399" s="222"/>
      <c r="Q399" s="222"/>
      <c r="R399" s="222"/>
      <c r="S399" s="222"/>
      <c r="T399" s="223"/>
      <c r="AT399" s="224" t="s">
        <v>191</v>
      </c>
      <c r="AU399" s="224" t="s">
        <v>86</v>
      </c>
      <c r="AV399" s="12" t="s">
        <v>91</v>
      </c>
      <c r="AW399" s="12" t="s">
        <v>34</v>
      </c>
      <c r="AX399" s="12" t="s">
        <v>79</v>
      </c>
      <c r="AY399" s="224" t="s">
        <v>184</v>
      </c>
    </row>
    <row r="400" spans="1:65" s="13" customFormat="1" ht="11.25">
      <c r="B400" s="225"/>
      <c r="C400" s="226"/>
      <c r="D400" s="215" t="s">
        <v>191</v>
      </c>
      <c r="E400" s="227" t="s">
        <v>1</v>
      </c>
      <c r="F400" s="228" t="s">
        <v>193</v>
      </c>
      <c r="G400" s="226"/>
      <c r="H400" s="229">
        <v>225.57920000000001</v>
      </c>
      <c r="I400" s="230"/>
      <c r="J400" s="226"/>
      <c r="K400" s="226"/>
      <c r="L400" s="231"/>
      <c r="M400" s="232"/>
      <c r="N400" s="233"/>
      <c r="O400" s="233"/>
      <c r="P400" s="233"/>
      <c r="Q400" s="233"/>
      <c r="R400" s="233"/>
      <c r="S400" s="233"/>
      <c r="T400" s="234"/>
      <c r="AT400" s="235" t="s">
        <v>191</v>
      </c>
      <c r="AU400" s="235" t="s">
        <v>86</v>
      </c>
      <c r="AV400" s="13" t="s">
        <v>190</v>
      </c>
      <c r="AW400" s="13" t="s">
        <v>34</v>
      </c>
      <c r="AX400" s="13" t="s">
        <v>86</v>
      </c>
      <c r="AY400" s="235" t="s">
        <v>184</v>
      </c>
    </row>
    <row r="401" spans="1:65" s="2" customFormat="1" ht="16.5" customHeight="1">
      <c r="A401" s="34"/>
      <c r="B401" s="35"/>
      <c r="C401" s="200" t="s">
        <v>439</v>
      </c>
      <c r="D401" s="200" t="s">
        <v>185</v>
      </c>
      <c r="E401" s="201" t="s">
        <v>440</v>
      </c>
      <c r="F401" s="202" t="s">
        <v>441</v>
      </c>
      <c r="G401" s="203" t="s">
        <v>222</v>
      </c>
      <c r="H401" s="204">
        <v>909.00609999999995</v>
      </c>
      <c r="I401" s="205"/>
      <c r="J401" s="206">
        <f>ROUND(I401*H401,2)</f>
        <v>0</v>
      </c>
      <c r="K401" s="202" t="s">
        <v>189</v>
      </c>
      <c r="L401" s="39"/>
      <c r="M401" s="207" t="s">
        <v>1</v>
      </c>
      <c r="N401" s="208" t="s">
        <v>45</v>
      </c>
      <c r="O401" s="71"/>
      <c r="P401" s="209">
        <f>O401*H401</f>
        <v>0</v>
      </c>
      <c r="Q401" s="209">
        <v>0</v>
      </c>
      <c r="R401" s="209">
        <f>Q401*H401</f>
        <v>0</v>
      </c>
      <c r="S401" s="209">
        <v>0</v>
      </c>
      <c r="T401" s="210">
        <f>S401*H401</f>
        <v>0</v>
      </c>
      <c r="U401" s="34"/>
      <c r="V401" s="34"/>
      <c r="W401" s="34"/>
      <c r="X401" s="34"/>
      <c r="Y401" s="34"/>
      <c r="Z401" s="34"/>
      <c r="AA401" s="34"/>
      <c r="AB401" s="34"/>
      <c r="AC401" s="34"/>
      <c r="AD401" s="34"/>
      <c r="AE401" s="34"/>
      <c r="AR401" s="211" t="s">
        <v>190</v>
      </c>
      <c r="AT401" s="211" t="s">
        <v>185</v>
      </c>
      <c r="AU401" s="211" t="s">
        <v>86</v>
      </c>
      <c r="AY401" s="17" t="s">
        <v>184</v>
      </c>
      <c r="BE401" s="212">
        <f>IF(N401="základní",J401,0)</f>
        <v>0</v>
      </c>
      <c r="BF401" s="212">
        <f>IF(N401="snížená",J401,0)</f>
        <v>0</v>
      </c>
      <c r="BG401" s="212">
        <f>IF(N401="zákl. přenesená",J401,0)</f>
        <v>0</v>
      </c>
      <c r="BH401" s="212">
        <f>IF(N401="sníž. přenesená",J401,0)</f>
        <v>0</v>
      </c>
      <c r="BI401" s="212">
        <f>IF(N401="nulová",J401,0)</f>
        <v>0</v>
      </c>
      <c r="BJ401" s="17" t="s">
        <v>91</v>
      </c>
      <c r="BK401" s="212">
        <f>ROUND(I401*H401,2)</f>
        <v>0</v>
      </c>
      <c r="BL401" s="17" t="s">
        <v>190</v>
      </c>
      <c r="BM401" s="211" t="s">
        <v>442</v>
      </c>
    </row>
    <row r="402" spans="1:65" s="14" customFormat="1" ht="11.25">
      <c r="B402" s="236"/>
      <c r="C402" s="237"/>
      <c r="D402" s="215" t="s">
        <v>191</v>
      </c>
      <c r="E402" s="238" t="s">
        <v>1</v>
      </c>
      <c r="F402" s="239" t="s">
        <v>311</v>
      </c>
      <c r="G402" s="237"/>
      <c r="H402" s="238" t="s">
        <v>1</v>
      </c>
      <c r="I402" s="240"/>
      <c r="J402" s="237"/>
      <c r="K402" s="237"/>
      <c r="L402" s="241"/>
      <c r="M402" s="242"/>
      <c r="N402" s="243"/>
      <c r="O402" s="243"/>
      <c r="P402" s="243"/>
      <c r="Q402" s="243"/>
      <c r="R402" s="243"/>
      <c r="S402" s="243"/>
      <c r="T402" s="244"/>
      <c r="AT402" s="245" t="s">
        <v>191</v>
      </c>
      <c r="AU402" s="245" t="s">
        <v>86</v>
      </c>
      <c r="AV402" s="14" t="s">
        <v>86</v>
      </c>
      <c r="AW402" s="14" t="s">
        <v>34</v>
      </c>
      <c r="AX402" s="14" t="s">
        <v>79</v>
      </c>
      <c r="AY402" s="245" t="s">
        <v>184</v>
      </c>
    </row>
    <row r="403" spans="1:65" s="12" customFormat="1" ht="11.25">
      <c r="B403" s="213"/>
      <c r="C403" s="214"/>
      <c r="D403" s="215" t="s">
        <v>191</v>
      </c>
      <c r="E403" s="216" t="s">
        <v>1</v>
      </c>
      <c r="F403" s="217" t="s">
        <v>443</v>
      </c>
      <c r="G403" s="214"/>
      <c r="H403" s="218">
        <v>311.80799999999999</v>
      </c>
      <c r="I403" s="219"/>
      <c r="J403" s="214"/>
      <c r="K403" s="214"/>
      <c r="L403" s="220"/>
      <c r="M403" s="221"/>
      <c r="N403" s="222"/>
      <c r="O403" s="222"/>
      <c r="P403" s="222"/>
      <c r="Q403" s="222"/>
      <c r="R403" s="222"/>
      <c r="S403" s="222"/>
      <c r="T403" s="223"/>
      <c r="AT403" s="224" t="s">
        <v>191</v>
      </c>
      <c r="AU403" s="224" t="s">
        <v>86</v>
      </c>
      <c r="AV403" s="12" t="s">
        <v>91</v>
      </c>
      <c r="AW403" s="12" t="s">
        <v>34</v>
      </c>
      <c r="AX403" s="12" t="s">
        <v>79</v>
      </c>
      <c r="AY403" s="224" t="s">
        <v>184</v>
      </c>
    </row>
    <row r="404" spans="1:65" s="12" customFormat="1" ht="11.25">
      <c r="B404" s="213"/>
      <c r="C404" s="214"/>
      <c r="D404" s="215" t="s">
        <v>191</v>
      </c>
      <c r="E404" s="216" t="s">
        <v>1</v>
      </c>
      <c r="F404" s="217" t="s">
        <v>444</v>
      </c>
      <c r="G404" s="214"/>
      <c r="H404" s="218">
        <v>-20.225999999999999</v>
      </c>
      <c r="I404" s="219"/>
      <c r="J404" s="214"/>
      <c r="K404" s="214"/>
      <c r="L404" s="220"/>
      <c r="M404" s="221"/>
      <c r="N404" s="222"/>
      <c r="O404" s="222"/>
      <c r="P404" s="222"/>
      <c r="Q404" s="222"/>
      <c r="R404" s="222"/>
      <c r="S404" s="222"/>
      <c r="T404" s="223"/>
      <c r="AT404" s="224" t="s">
        <v>191</v>
      </c>
      <c r="AU404" s="224" t="s">
        <v>86</v>
      </c>
      <c r="AV404" s="12" t="s">
        <v>91</v>
      </c>
      <c r="AW404" s="12" t="s">
        <v>34</v>
      </c>
      <c r="AX404" s="12" t="s">
        <v>79</v>
      </c>
      <c r="AY404" s="224" t="s">
        <v>184</v>
      </c>
    </row>
    <row r="405" spans="1:65" s="12" customFormat="1" ht="11.25">
      <c r="B405" s="213"/>
      <c r="C405" s="214"/>
      <c r="D405" s="215" t="s">
        <v>191</v>
      </c>
      <c r="E405" s="216" t="s">
        <v>1</v>
      </c>
      <c r="F405" s="217" t="s">
        <v>445</v>
      </c>
      <c r="G405" s="214"/>
      <c r="H405" s="218">
        <v>32.090600000000002</v>
      </c>
      <c r="I405" s="219"/>
      <c r="J405" s="214"/>
      <c r="K405" s="214"/>
      <c r="L405" s="220"/>
      <c r="M405" s="221"/>
      <c r="N405" s="222"/>
      <c r="O405" s="222"/>
      <c r="P405" s="222"/>
      <c r="Q405" s="222"/>
      <c r="R405" s="222"/>
      <c r="S405" s="222"/>
      <c r="T405" s="223"/>
      <c r="AT405" s="224" t="s">
        <v>191</v>
      </c>
      <c r="AU405" s="224" t="s">
        <v>86</v>
      </c>
      <c r="AV405" s="12" t="s">
        <v>91</v>
      </c>
      <c r="AW405" s="12" t="s">
        <v>34</v>
      </c>
      <c r="AX405" s="12" t="s">
        <v>79</v>
      </c>
      <c r="AY405" s="224" t="s">
        <v>184</v>
      </c>
    </row>
    <row r="406" spans="1:65" s="14" customFormat="1" ht="11.25">
      <c r="B406" s="236"/>
      <c r="C406" s="237"/>
      <c r="D406" s="215" t="s">
        <v>191</v>
      </c>
      <c r="E406" s="238" t="s">
        <v>1</v>
      </c>
      <c r="F406" s="239" t="s">
        <v>305</v>
      </c>
      <c r="G406" s="237"/>
      <c r="H406" s="238" t="s">
        <v>1</v>
      </c>
      <c r="I406" s="240"/>
      <c r="J406" s="237"/>
      <c r="K406" s="237"/>
      <c r="L406" s="241"/>
      <c r="M406" s="242"/>
      <c r="N406" s="243"/>
      <c r="O406" s="243"/>
      <c r="P406" s="243"/>
      <c r="Q406" s="243"/>
      <c r="R406" s="243"/>
      <c r="S406" s="243"/>
      <c r="T406" s="244"/>
      <c r="AT406" s="245" t="s">
        <v>191</v>
      </c>
      <c r="AU406" s="245" t="s">
        <v>86</v>
      </c>
      <c r="AV406" s="14" t="s">
        <v>86</v>
      </c>
      <c r="AW406" s="14" t="s">
        <v>34</v>
      </c>
      <c r="AX406" s="14" t="s">
        <v>79</v>
      </c>
      <c r="AY406" s="245" t="s">
        <v>184</v>
      </c>
    </row>
    <row r="407" spans="1:65" s="12" customFormat="1" ht="11.25">
      <c r="B407" s="213"/>
      <c r="C407" s="214"/>
      <c r="D407" s="215" t="s">
        <v>191</v>
      </c>
      <c r="E407" s="216" t="s">
        <v>1</v>
      </c>
      <c r="F407" s="217" t="s">
        <v>446</v>
      </c>
      <c r="G407" s="214"/>
      <c r="H407" s="218">
        <v>267.48</v>
      </c>
      <c r="I407" s="219"/>
      <c r="J407" s="214"/>
      <c r="K407" s="214"/>
      <c r="L407" s="220"/>
      <c r="M407" s="221"/>
      <c r="N407" s="222"/>
      <c r="O407" s="222"/>
      <c r="P407" s="222"/>
      <c r="Q407" s="222"/>
      <c r="R407" s="222"/>
      <c r="S407" s="222"/>
      <c r="T407" s="223"/>
      <c r="AT407" s="224" t="s">
        <v>191</v>
      </c>
      <c r="AU407" s="224" t="s">
        <v>86</v>
      </c>
      <c r="AV407" s="12" t="s">
        <v>91</v>
      </c>
      <c r="AW407" s="12" t="s">
        <v>34</v>
      </c>
      <c r="AX407" s="12" t="s">
        <v>79</v>
      </c>
      <c r="AY407" s="224" t="s">
        <v>184</v>
      </c>
    </row>
    <row r="408" spans="1:65" s="12" customFormat="1" ht="11.25">
      <c r="B408" s="213"/>
      <c r="C408" s="214"/>
      <c r="D408" s="215" t="s">
        <v>191</v>
      </c>
      <c r="E408" s="216" t="s">
        <v>1</v>
      </c>
      <c r="F408" s="217" t="s">
        <v>445</v>
      </c>
      <c r="G408" s="214"/>
      <c r="H408" s="218">
        <v>32.090600000000002</v>
      </c>
      <c r="I408" s="219"/>
      <c r="J408" s="214"/>
      <c r="K408" s="214"/>
      <c r="L408" s="220"/>
      <c r="M408" s="221"/>
      <c r="N408" s="222"/>
      <c r="O408" s="222"/>
      <c r="P408" s="222"/>
      <c r="Q408" s="222"/>
      <c r="R408" s="222"/>
      <c r="S408" s="222"/>
      <c r="T408" s="223"/>
      <c r="AT408" s="224" t="s">
        <v>191</v>
      </c>
      <c r="AU408" s="224" t="s">
        <v>86</v>
      </c>
      <c r="AV408" s="12" t="s">
        <v>91</v>
      </c>
      <c r="AW408" s="12" t="s">
        <v>34</v>
      </c>
      <c r="AX408" s="12" t="s">
        <v>79</v>
      </c>
      <c r="AY408" s="224" t="s">
        <v>184</v>
      </c>
    </row>
    <row r="409" spans="1:65" s="14" customFormat="1" ht="11.25">
      <c r="B409" s="236"/>
      <c r="C409" s="237"/>
      <c r="D409" s="215" t="s">
        <v>191</v>
      </c>
      <c r="E409" s="238" t="s">
        <v>1</v>
      </c>
      <c r="F409" s="239" t="s">
        <v>307</v>
      </c>
      <c r="G409" s="237"/>
      <c r="H409" s="238" t="s">
        <v>1</v>
      </c>
      <c r="I409" s="240"/>
      <c r="J409" s="237"/>
      <c r="K409" s="237"/>
      <c r="L409" s="241"/>
      <c r="M409" s="242"/>
      <c r="N409" s="243"/>
      <c r="O409" s="243"/>
      <c r="P409" s="243"/>
      <c r="Q409" s="243"/>
      <c r="R409" s="243"/>
      <c r="S409" s="243"/>
      <c r="T409" s="244"/>
      <c r="AT409" s="245" t="s">
        <v>191</v>
      </c>
      <c r="AU409" s="245" t="s">
        <v>86</v>
      </c>
      <c r="AV409" s="14" t="s">
        <v>86</v>
      </c>
      <c r="AW409" s="14" t="s">
        <v>34</v>
      </c>
      <c r="AX409" s="14" t="s">
        <v>79</v>
      </c>
      <c r="AY409" s="245" t="s">
        <v>184</v>
      </c>
    </row>
    <row r="410" spans="1:65" s="12" customFormat="1" ht="11.25">
      <c r="B410" s="213"/>
      <c r="C410" s="214"/>
      <c r="D410" s="215" t="s">
        <v>191</v>
      </c>
      <c r="E410" s="216" t="s">
        <v>1</v>
      </c>
      <c r="F410" s="217" t="s">
        <v>446</v>
      </c>
      <c r="G410" s="214"/>
      <c r="H410" s="218">
        <v>267.48</v>
      </c>
      <c r="I410" s="219"/>
      <c r="J410" s="214"/>
      <c r="K410" s="214"/>
      <c r="L410" s="220"/>
      <c r="M410" s="221"/>
      <c r="N410" s="222"/>
      <c r="O410" s="222"/>
      <c r="P410" s="222"/>
      <c r="Q410" s="222"/>
      <c r="R410" s="222"/>
      <c r="S410" s="222"/>
      <c r="T410" s="223"/>
      <c r="AT410" s="224" t="s">
        <v>191</v>
      </c>
      <c r="AU410" s="224" t="s">
        <v>86</v>
      </c>
      <c r="AV410" s="12" t="s">
        <v>91</v>
      </c>
      <c r="AW410" s="12" t="s">
        <v>34</v>
      </c>
      <c r="AX410" s="12" t="s">
        <v>79</v>
      </c>
      <c r="AY410" s="224" t="s">
        <v>184</v>
      </c>
    </row>
    <row r="411" spans="1:65" s="12" customFormat="1" ht="11.25">
      <c r="B411" s="213"/>
      <c r="C411" s="214"/>
      <c r="D411" s="215" t="s">
        <v>191</v>
      </c>
      <c r="E411" s="216" t="s">
        <v>1</v>
      </c>
      <c r="F411" s="217" t="s">
        <v>447</v>
      </c>
      <c r="G411" s="214"/>
      <c r="H411" s="218">
        <v>18.282900000000001</v>
      </c>
      <c r="I411" s="219"/>
      <c r="J411" s="214"/>
      <c r="K411" s="214"/>
      <c r="L411" s="220"/>
      <c r="M411" s="221"/>
      <c r="N411" s="222"/>
      <c r="O411" s="222"/>
      <c r="P411" s="222"/>
      <c r="Q411" s="222"/>
      <c r="R411" s="222"/>
      <c r="S411" s="222"/>
      <c r="T411" s="223"/>
      <c r="AT411" s="224" t="s">
        <v>191</v>
      </c>
      <c r="AU411" s="224" t="s">
        <v>86</v>
      </c>
      <c r="AV411" s="12" t="s">
        <v>91</v>
      </c>
      <c r="AW411" s="12" t="s">
        <v>34</v>
      </c>
      <c r="AX411" s="12" t="s">
        <v>79</v>
      </c>
      <c r="AY411" s="224" t="s">
        <v>184</v>
      </c>
    </row>
    <row r="412" spans="1:65" s="13" customFormat="1" ht="11.25">
      <c r="B412" s="225"/>
      <c r="C412" s="226"/>
      <c r="D412" s="215" t="s">
        <v>191</v>
      </c>
      <c r="E412" s="227" t="s">
        <v>1</v>
      </c>
      <c r="F412" s="228" t="s">
        <v>193</v>
      </c>
      <c r="G412" s="226"/>
      <c r="H412" s="229">
        <v>909.00610000000006</v>
      </c>
      <c r="I412" s="230"/>
      <c r="J412" s="226"/>
      <c r="K412" s="226"/>
      <c r="L412" s="231"/>
      <c r="M412" s="232"/>
      <c r="N412" s="233"/>
      <c r="O412" s="233"/>
      <c r="P412" s="233"/>
      <c r="Q412" s="233"/>
      <c r="R412" s="233"/>
      <c r="S412" s="233"/>
      <c r="T412" s="234"/>
      <c r="AT412" s="235" t="s">
        <v>191</v>
      </c>
      <c r="AU412" s="235" t="s">
        <v>86</v>
      </c>
      <c r="AV412" s="13" t="s">
        <v>190</v>
      </c>
      <c r="AW412" s="13" t="s">
        <v>34</v>
      </c>
      <c r="AX412" s="13" t="s">
        <v>86</v>
      </c>
      <c r="AY412" s="235" t="s">
        <v>184</v>
      </c>
    </row>
    <row r="413" spans="1:65" s="2" customFormat="1" ht="16.5" customHeight="1">
      <c r="A413" s="34"/>
      <c r="B413" s="35"/>
      <c r="C413" s="200" t="s">
        <v>310</v>
      </c>
      <c r="D413" s="200" t="s">
        <v>185</v>
      </c>
      <c r="E413" s="201" t="s">
        <v>448</v>
      </c>
      <c r="F413" s="202" t="s">
        <v>449</v>
      </c>
      <c r="G413" s="203" t="s">
        <v>222</v>
      </c>
      <c r="H413" s="204">
        <v>909.00609999999995</v>
      </c>
      <c r="I413" s="205"/>
      <c r="J413" s="206">
        <f>ROUND(I413*H413,2)</f>
        <v>0</v>
      </c>
      <c r="K413" s="202" t="s">
        <v>189</v>
      </c>
      <c r="L413" s="39"/>
      <c r="M413" s="207" t="s">
        <v>1</v>
      </c>
      <c r="N413" s="208" t="s">
        <v>45</v>
      </c>
      <c r="O413" s="71"/>
      <c r="P413" s="209">
        <f>O413*H413</f>
        <v>0</v>
      </c>
      <c r="Q413" s="209">
        <v>0</v>
      </c>
      <c r="R413" s="209">
        <f>Q413*H413</f>
        <v>0</v>
      </c>
      <c r="S413" s="209">
        <v>0</v>
      </c>
      <c r="T413" s="210">
        <f>S413*H413</f>
        <v>0</v>
      </c>
      <c r="U413" s="34"/>
      <c r="V413" s="34"/>
      <c r="W413" s="34"/>
      <c r="X413" s="34"/>
      <c r="Y413" s="34"/>
      <c r="Z413" s="34"/>
      <c r="AA413" s="34"/>
      <c r="AB413" s="34"/>
      <c r="AC413" s="34"/>
      <c r="AD413" s="34"/>
      <c r="AE413" s="34"/>
      <c r="AR413" s="211" t="s">
        <v>190</v>
      </c>
      <c r="AT413" s="211" t="s">
        <v>185</v>
      </c>
      <c r="AU413" s="211" t="s">
        <v>86</v>
      </c>
      <c r="AY413" s="17" t="s">
        <v>184</v>
      </c>
      <c r="BE413" s="212">
        <f>IF(N413="základní",J413,0)</f>
        <v>0</v>
      </c>
      <c r="BF413" s="212">
        <f>IF(N413="snížená",J413,0)</f>
        <v>0</v>
      </c>
      <c r="BG413" s="212">
        <f>IF(N413="zákl. přenesená",J413,0)</f>
        <v>0</v>
      </c>
      <c r="BH413" s="212">
        <f>IF(N413="sníž. přenesená",J413,0)</f>
        <v>0</v>
      </c>
      <c r="BI413" s="212">
        <f>IF(N413="nulová",J413,0)</f>
        <v>0</v>
      </c>
      <c r="BJ413" s="17" t="s">
        <v>91</v>
      </c>
      <c r="BK413" s="212">
        <f>ROUND(I413*H413,2)</f>
        <v>0</v>
      </c>
      <c r="BL413" s="17" t="s">
        <v>190</v>
      </c>
      <c r="BM413" s="211" t="s">
        <v>450</v>
      </c>
    </row>
    <row r="414" spans="1:65" s="2" customFormat="1" ht="16.5" customHeight="1">
      <c r="A414" s="34"/>
      <c r="B414" s="35"/>
      <c r="C414" s="200" t="s">
        <v>451</v>
      </c>
      <c r="D414" s="200" t="s">
        <v>185</v>
      </c>
      <c r="E414" s="201" t="s">
        <v>452</v>
      </c>
      <c r="F414" s="202" t="s">
        <v>453</v>
      </c>
      <c r="G414" s="203" t="s">
        <v>252</v>
      </c>
      <c r="H414" s="204">
        <v>344.88499999999999</v>
      </c>
      <c r="I414" s="205"/>
      <c r="J414" s="206">
        <f>ROUND(I414*H414,2)</f>
        <v>0</v>
      </c>
      <c r="K414" s="202" t="s">
        <v>189</v>
      </c>
      <c r="L414" s="39"/>
      <c r="M414" s="207" t="s">
        <v>1</v>
      </c>
      <c r="N414" s="208" t="s">
        <v>45</v>
      </c>
      <c r="O414" s="71"/>
      <c r="P414" s="209">
        <f>O414*H414</f>
        <v>0</v>
      </c>
      <c r="Q414" s="209">
        <v>0</v>
      </c>
      <c r="R414" s="209">
        <f>Q414*H414</f>
        <v>0</v>
      </c>
      <c r="S414" s="209">
        <v>0</v>
      </c>
      <c r="T414" s="210">
        <f>S414*H414</f>
        <v>0</v>
      </c>
      <c r="U414" s="34"/>
      <c r="V414" s="34"/>
      <c r="W414" s="34"/>
      <c r="X414" s="34"/>
      <c r="Y414" s="34"/>
      <c r="Z414" s="34"/>
      <c r="AA414" s="34"/>
      <c r="AB414" s="34"/>
      <c r="AC414" s="34"/>
      <c r="AD414" s="34"/>
      <c r="AE414" s="34"/>
      <c r="AR414" s="211" t="s">
        <v>190</v>
      </c>
      <c r="AT414" s="211" t="s">
        <v>185</v>
      </c>
      <c r="AU414" s="211" t="s">
        <v>86</v>
      </c>
      <c r="AY414" s="17" t="s">
        <v>184</v>
      </c>
      <c r="BE414" s="212">
        <f>IF(N414="základní",J414,0)</f>
        <v>0</v>
      </c>
      <c r="BF414" s="212">
        <f>IF(N414="snížená",J414,0)</f>
        <v>0</v>
      </c>
      <c r="BG414" s="212">
        <f>IF(N414="zákl. přenesená",J414,0)</f>
        <v>0</v>
      </c>
      <c r="BH414" s="212">
        <f>IF(N414="sníž. přenesená",J414,0)</f>
        <v>0</v>
      </c>
      <c r="BI414" s="212">
        <f>IF(N414="nulová",J414,0)</f>
        <v>0</v>
      </c>
      <c r="BJ414" s="17" t="s">
        <v>91</v>
      </c>
      <c r="BK414" s="212">
        <f>ROUND(I414*H414,2)</f>
        <v>0</v>
      </c>
      <c r="BL414" s="17" t="s">
        <v>190</v>
      </c>
      <c r="BM414" s="211" t="s">
        <v>454</v>
      </c>
    </row>
    <row r="415" spans="1:65" s="14" customFormat="1" ht="11.25">
      <c r="B415" s="236"/>
      <c r="C415" s="237"/>
      <c r="D415" s="215" t="s">
        <v>191</v>
      </c>
      <c r="E415" s="238" t="s">
        <v>1</v>
      </c>
      <c r="F415" s="239" t="s">
        <v>311</v>
      </c>
      <c r="G415" s="237"/>
      <c r="H415" s="238" t="s">
        <v>1</v>
      </c>
      <c r="I415" s="240"/>
      <c r="J415" s="237"/>
      <c r="K415" s="237"/>
      <c r="L415" s="241"/>
      <c r="M415" s="242"/>
      <c r="N415" s="243"/>
      <c r="O415" s="243"/>
      <c r="P415" s="243"/>
      <c r="Q415" s="243"/>
      <c r="R415" s="243"/>
      <c r="S415" s="243"/>
      <c r="T415" s="244"/>
      <c r="AT415" s="245" t="s">
        <v>191</v>
      </c>
      <c r="AU415" s="245" t="s">
        <v>86</v>
      </c>
      <c r="AV415" s="14" t="s">
        <v>86</v>
      </c>
      <c r="AW415" s="14" t="s">
        <v>34</v>
      </c>
      <c r="AX415" s="14" t="s">
        <v>79</v>
      </c>
      <c r="AY415" s="245" t="s">
        <v>184</v>
      </c>
    </row>
    <row r="416" spans="1:65" s="12" customFormat="1" ht="11.25">
      <c r="B416" s="213"/>
      <c r="C416" s="214"/>
      <c r="D416" s="215" t="s">
        <v>191</v>
      </c>
      <c r="E416" s="216" t="s">
        <v>1</v>
      </c>
      <c r="F416" s="217" t="s">
        <v>455</v>
      </c>
      <c r="G416" s="214"/>
      <c r="H416" s="218">
        <v>61.16</v>
      </c>
      <c r="I416" s="219"/>
      <c r="J416" s="214"/>
      <c r="K416" s="214"/>
      <c r="L416" s="220"/>
      <c r="M416" s="221"/>
      <c r="N416" s="222"/>
      <c r="O416" s="222"/>
      <c r="P416" s="222"/>
      <c r="Q416" s="222"/>
      <c r="R416" s="222"/>
      <c r="S416" s="222"/>
      <c r="T416" s="223"/>
      <c r="AT416" s="224" t="s">
        <v>191</v>
      </c>
      <c r="AU416" s="224" t="s">
        <v>86</v>
      </c>
      <c r="AV416" s="12" t="s">
        <v>91</v>
      </c>
      <c r="AW416" s="12" t="s">
        <v>34</v>
      </c>
      <c r="AX416" s="12" t="s">
        <v>79</v>
      </c>
      <c r="AY416" s="224" t="s">
        <v>184</v>
      </c>
    </row>
    <row r="417" spans="1:65" s="12" customFormat="1" ht="11.25">
      <c r="B417" s="213"/>
      <c r="C417" s="214"/>
      <c r="D417" s="215" t="s">
        <v>191</v>
      </c>
      <c r="E417" s="216" t="s">
        <v>1</v>
      </c>
      <c r="F417" s="217" t="s">
        <v>456</v>
      </c>
      <c r="G417" s="214"/>
      <c r="H417" s="218">
        <v>34.6</v>
      </c>
      <c r="I417" s="219"/>
      <c r="J417" s="214"/>
      <c r="K417" s="214"/>
      <c r="L417" s="220"/>
      <c r="M417" s="221"/>
      <c r="N417" s="222"/>
      <c r="O417" s="222"/>
      <c r="P417" s="222"/>
      <c r="Q417" s="222"/>
      <c r="R417" s="222"/>
      <c r="S417" s="222"/>
      <c r="T417" s="223"/>
      <c r="AT417" s="224" t="s">
        <v>191</v>
      </c>
      <c r="AU417" s="224" t="s">
        <v>86</v>
      </c>
      <c r="AV417" s="12" t="s">
        <v>91</v>
      </c>
      <c r="AW417" s="12" t="s">
        <v>34</v>
      </c>
      <c r="AX417" s="12" t="s">
        <v>79</v>
      </c>
      <c r="AY417" s="224" t="s">
        <v>184</v>
      </c>
    </row>
    <row r="418" spans="1:65" s="12" customFormat="1" ht="11.25">
      <c r="B418" s="213"/>
      <c r="C418" s="214"/>
      <c r="D418" s="215" t="s">
        <v>191</v>
      </c>
      <c r="E418" s="216" t="s">
        <v>1</v>
      </c>
      <c r="F418" s="217" t="s">
        <v>457</v>
      </c>
      <c r="G418" s="214"/>
      <c r="H418" s="218">
        <v>20.105</v>
      </c>
      <c r="I418" s="219"/>
      <c r="J418" s="214"/>
      <c r="K418" s="214"/>
      <c r="L418" s="220"/>
      <c r="M418" s="221"/>
      <c r="N418" s="222"/>
      <c r="O418" s="222"/>
      <c r="P418" s="222"/>
      <c r="Q418" s="222"/>
      <c r="R418" s="222"/>
      <c r="S418" s="222"/>
      <c r="T418" s="223"/>
      <c r="AT418" s="224" t="s">
        <v>191</v>
      </c>
      <c r="AU418" s="224" t="s">
        <v>86</v>
      </c>
      <c r="AV418" s="12" t="s">
        <v>91</v>
      </c>
      <c r="AW418" s="12" t="s">
        <v>34</v>
      </c>
      <c r="AX418" s="12" t="s">
        <v>79</v>
      </c>
      <c r="AY418" s="224" t="s">
        <v>184</v>
      </c>
    </row>
    <row r="419" spans="1:65" s="14" customFormat="1" ht="11.25">
      <c r="B419" s="236"/>
      <c r="C419" s="237"/>
      <c r="D419" s="215" t="s">
        <v>191</v>
      </c>
      <c r="E419" s="238" t="s">
        <v>1</v>
      </c>
      <c r="F419" s="239" t="s">
        <v>305</v>
      </c>
      <c r="G419" s="237"/>
      <c r="H419" s="238" t="s">
        <v>1</v>
      </c>
      <c r="I419" s="240"/>
      <c r="J419" s="237"/>
      <c r="K419" s="237"/>
      <c r="L419" s="241"/>
      <c r="M419" s="242"/>
      <c r="N419" s="243"/>
      <c r="O419" s="243"/>
      <c r="P419" s="243"/>
      <c r="Q419" s="243"/>
      <c r="R419" s="243"/>
      <c r="S419" s="243"/>
      <c r="T419" s="244"/>
      <c r="AT419" s="245" t="s">
        <v>191</v>
      </c>
      <c r="AU419" s="245" t="s">
        <v>86</v>
      </c>
      <c r="AV419" s="14" t="s">
        <v>86</v>
      </c>
      <c r="AW419" s="14" t="s">
        <v>34</v>
      </c>
      <c r="AX419" s="14" t="s">
        <v>79</v>
      </c>
      <c r="AY419" s="245" t="s">
        <v>184</v>
      </c>
    </row>
    <row r="420" spans="1:65" s="12" customFormat="1" ht="11.25">
      <c r="B420" s="213"/>
      <c r="C420" s="214"/>
      <c r="D420" s="215" t="s">
        <v>191</v>
      </c>
      <c r="E420" s="216" t="s">
        <v>1</v>
      </c>
      <c r="F420" s="217" t="s">
        <v>458</v>
      </c>
      <c r="G420" s="214"/>
      <c r="H420" s="218">
        <v>115.86499999999999</v>
      </c>
      <c r="I420" s="219"/>
      <c r="J420" s="214"/>
      <c r="K420" s="214"/>
      <c r="L420" s="220"/>
      <c r="M420" s="221"/>
      <c r="N420" s="222"/>
      <c r="O420" s="222"/>
      <c r="P420" s="222"/>
      <c r="Q420" s="222"/>
      <c r="R420" s="222"/>
      <c r="S420" s="222"/>
      <c r="T420" s="223"/>
      <c r="AT420" s="224" t="s">
        <v>191</v>
      </c>
      <c r="AU420" s="224" t="s">
        <v>86</v>
      </c>
      <c r="AV420" s="12" t="s">
        <v>91</v>
      </c>
      <c r="AW420" s="12" t="s">
        <v>34</v>
      </c>
      <c r="AX420" s="12" t="s">
        <v>79</v>
      </c>
      <c r="AY420" s="224" t="s">
        <v>184</v>
      </c>
    </row>
    <row r="421" spans="1:65" s="14" customFormat="1" ht="11.25">
      <c r="B421" s="236"/>
      <c r="C421" s="237"/>
      <c r="D421" s="215" t="s">
        <v>191</v>
      </c>
      <c r="E421" s="238" t="s">
        <v>1</v>
      </c>
      <c r="F421" s="239" t="s">
        <v>307</v>
      </c>
      <c r="G421" s="237"/>
      <c r="H421" s="238" t="s">
        <v>1</v>
      </c>
      <c r="I421" s="240"/>
      <c r="J421" s="237"/>
      <c r="K421" s="237"/>
      <c r="L421" s="241"/>
      <c r="M421" s="242"/>
      <c r="N421" s="243"/>
      <c r="O421" s="243"/>
      <c r="P421" s="243"/>
      <c r="Q421" s="243"/>
      <c r="R421" s="243"/>
      <c r="S421" s="243"/>
      <c r="T421" s="244"/>
      <c r="AT421" s="245" t="s">
        <v>191</v>
      </c>
      <c r="AU421" s="245" t="s">
        <v>86</v>
      </c>
      <c r="AV421" s="14" t="s">
        <v>86</v>
      </c>
      <c r="AW421" s="14" t="s">
        <v>34</v>
      </c>
      <c r="AX421" s="14" t="s">
        <v>79</v>
      </c>
      <c r="AY421" s="245" t="s">
        <v>184</v>
      </c>
    </row>
    <row r="422" spans="1:65" s="12" customFormat="1" ht="11.25">
      <c r="B422" s="213"/>
      <c r="C422" s="214"/>
      <c r="D422" s="215" t="s">
        <v>191</v>
      </c>
      <c r="E422" s="216" t="s">
        <v>1</v>
      </c>
      <c r="F422" s="217" t="s">
        <v>455</v>
      </c>
      <c r="G422" s="214"/>
      <c r="H422" s="218">
        <v>61.16</v>
      </c>
      <c r="I422" s="219"/>
      <c r="J422" s="214"/>
      <c r="K422" s="214"/>
      <c r="L422" s="220"/>
      <c r="M422" s="221"/>
      <c r="N422" s="222"/>
      <c r="O422" s="222"/>
      <c r="P422" s="222"/>
      <c r="Q422" s="222"/>
      <c r="R422" s="222"/>
      <c r="S422" s="222"/>
      <c r="T422" s="223"/>
      <c r="AT422" s="224" t="s">
        <v>191</v>
      </c>
      <c r="AU422" s="224" t="s">
        <v>86</v>
      </c>
      <c r="AV422" s="12" t="s">
        <v>91</v>
      </c>
      <c r="AW422" s="12" t="s">
        <v>34</v>
      </c>
      <c r="AX422" s="12" t="s">
        <v>79</v>
      </c>
      <c r="AY422" s="224" t="s">
        <v>184</v>
      </c>
    </row>
    <row r="423" spans="1:65" s="12" customFormat="1" ht="11.25">
      <c r="B423" s="213"/>
      <c r="C423" s="214"/>
      <c r="D423" s="215" t="s">
        <v>191</v>
      </c>
      <c r="E423" s="216" t="s">
        <v>1</v>
      </c>
      <c r="F423" s="217" t="s">
        <v>456</v>
      </c>
      <c r="G423" s="214"/>
      <c r="H423" s="218">
        <v>34.6</v>
      </c>
      <c r="I423" s="219"/>
      <c r="J423" s="214"/>
      <c r="K423" s="214"/>
      <c r="L423" s="220"/>
      <c r="M423" s="221"/>
      <c r="N423" s="222"/>
      <c r="O423" s="222"/>
      <c r="P423" s="222"/>
      <c r="Q423" s="222"/>
      <c r="R423" s="222"/>
      <c r="S423" s="222"/>
      <c r="T423" s="223"/>
      <c r="AT423" s="224" t="s">
        <v>191</v>
      </c>
      <c r="AU423" s="224" t="s">
        <v>86</v>
      </c>
      <c r="AV423" s="12" t="s">
        <v>91</v>
      </c>
      <c r="AW423" s="12" t="s">
        <v>34</v>
      </c>
      <c r="AX423" s="12" t="s">
        <v>79</v>
      </c>
      <c r="AY423" s="224" t="s">
        <v>184</v>
      </c>
    </row>
    <row r="424" spans="1:65" s="12" customFormat="1" ht="11.25">
      <c r="B424" s="213"/>
      <c r="C424" s="214"/>
      <c r="D424" s="215" t="s">
        <v>191</v>
      </c>
      <c r="E424" s="216" t="s">
        <v>1</v>
      </c>
      <c r="F424" s="217" t="s">
        <v>459</v>
      </c>
      <c r="G424" s="214"/>
      <c r="H424" s="218">
        <v>17.395</v>
      </c>
      <c r="I424" s="219"/>
      <c r="J424" s="214"/>
      <c r="K424" s="214"/>
      <c r="L424" s="220"/>
      <c r="M424" s="221"/>
      <c r="N424" s="222"/>
      <c r="O424" s="222"/>
      <c r="P424" s="222"/>
      <c r="Q424" s="222"/>
      <c r="R424" s="222"/>
      <c r="S424" s="222"/>
      <c r="T424" s="223"/>
      <c r="AT424" s="224" t="s">
        <v>191</v>
      </c>
      <c r="AU424" s="224" t="s">
        <v>86</v>
      </c>
      <c r="AV424" s="12" t="s">
        <v>91</v>
      </c>
      <c r="AW424" s="12" t="s">
        <v>34</v>
      </c>
      <c r="AX424" s="12" t="s">
        <v>79</v>
      </c>
      <c r="AY424" s="224" t="s">
        <v>184</v>
      </c>
    </row>
    <row r="425" spans="1:65" s="13" customFormat="1" ht="11.25">
      <c r="B425" s="225"/>
      <c r="C425" s="226"/>
      <c r="D425" s="215" t="s">
        <v>191</v>
      </c>
      <c r="E425" s="227" t="s">
        <v>1</v>
      </c>
      <c r="F425" s="228" t="s">
        <v>193</v>
      </c>
      <c r="G425" s="226"/>
      <c r="H425" s="229">
        <v>344.88499999999999</v>
      </c>
      <c r="I425" s="230"/>
      <c r="J425" s="226"/>
      <c r="K425" s="226"/>
      <c r="L425" s="231"/>
      <c r="M425" s="232"/>
      <c r="N425" s="233"/>
      <c r="O425" s="233"/>
      <c r="P425" s="233"/>
      <c r="Q425" s="233"/>
      <c r="R425" s="233"/>
      <c r="S425" s="233"/>
      <c r="T425" s="234"/>
      <c r="AT425" s="235" t="s">
        <v>191</v>
      </c>
      <c r="AU425" s="235" t="s">
        <v>86</v>
      </c>
      <c r="AV425" s="13" t="s">
        <v>190</v>
      </c>
      <c r="AW425" s="13" t="s">
        <v>34</v>
      </c>
      <c r="AX425" s="13" t="s">
        <v>86</v>
      </c>
      <c r="AY425" s="235" t="s">
        <v>184</v>
      </c>
    </row>
    <row r="426" spans="1:65" s="2" customFormat="1" ht="16.5" customHeight="1">
      <c r="A426" s="34"/>
      <c r="B426" s="35"/>
      <c r="C426" s="200" t="s">
        <v>324</v>
      </c>
      <c r="D426" s="200" t="s">
        <v>185</v>
      </c>
      <c r="E426" s="201" t="s">
        <v>460</v>
      </c>
      <c r="F426" s="202" t="s">
        <v>461</v>
      </c>
      <c r="G426" s="203" t="s">
        <v>252</v>
      </c>
      <c r="H426" s="204">
        <v>344.88499999999999</v>
      </c>
      <c r="I426" s="205"/>
      <c r="J426" s="206">
        <f>ROUND(I426*H426,2)</f>
        <v>0</v>
      </c>
      <c r="K426" s="202" t="s">
        <v>189</v>
      </c>
      <c r="L426" s="39"/>
      <c r="M426" s="207" t="s">
        <v>1</v>
      </c>
      <c r="N426" s="208" t="s">
        <v>45</v>
      </c>
      <c r="O426" s="71"/>
      <c r="P426" s="209">
        <f>O426*H426</f>
        <v>0</v>
      </c>
      <c r="Q426" s="209">
        <v>0</v>
      </c>
      <c r="R426" s="209">
        <f>Q426*H426</f>
        <v>0</v>
      </c>
      <c r="S426" s="209">
        <v>0</v>
      </c>
      <c r="T426" s="210">
        <f>S426*H426</f>
        <v>0</v>
      </c>
      <c r="U426" s="34"/>
      <c r="V426" s="34"/>
      <c r="W426" s="34"/>
      <c r="X426" s="34"/>
      <c r="Y426" s="34"/>
      <c r="Z426" s="34"/>
      <c r="AA426" s="34"/>
      <c r="AB426" s="34"/>
      <c r="AC426" s="34"/>
      <c r="AD426" s="34"/>
      <c r="AE426" s="34"/>
      <c r="AR426" s="211" t="s">
        <v>190</v>
      </c>
      <c r="AT426" s="211" t="s">
        <v>185</v>
      </c>
      <c r="AU426" s="211" t="s">
        <v>86</v>
      </c>
      <c r="AY426" s="17" t="s">
        <v>184</v>
      </c>
      <c r="BE426" s="212">
        <f>IF(N426="základní",J426,0)</f>
        <v>0</v>
      </c>
      <c r="BF426" s="212">
        <f>IF(N426="snížená",J426,0)</f>
        <v>0</v>
      </c>
      <c r="BG426" s="212">
        <f>IF(N426="zákl. přenesená",J426,0)</f>
        <v>0</v>
      </c>
      <c r="BH426" s="212">
        <f>IF(N426="sníž. přenesená",J426,0)</f>
        <v>0</v>
      </c>
      <c r="BI426" s="212">
        <f>IF(N426="nulová",J426,0)</f>
        <v>0</v>
      </c>
      <c r="BJ426" s="17" t="s">
        <v>91</v>
      </c>
      <c r="BK426" s="212">
        <f>ROUND(I426*H426,2)</f>
        <v>0</v>
      </c>
      <c r="BL426" s="17" t="s">
        <v>190</v>
      </c>
      <c r="BM426" s="211" t="s">
        <v>462</v>
      </c>
    </row>
    <row r="427" spans="1:65" s="2" customFormat="1" ht="16.5" customHeight="1">
      <c r="A427" s="34"/>
      <c r="B427" s="35"/>
      <c r="C427" s="200" t="s">
        <v>463</v>
      </c>
      <c r="D427" s="200" t="s">
        <v>185</v>
      </c>
      <c r="E427" s="201" t="s">
        <v>464</v>
      </c>
      <c r="F427" s="202" t="s">
        <v>465</v>
      </c>
      <c r="G427" s="203" t="s">
        <v>334</v>
      </c>
      <c r="H427" s="204">
        <v>12</v>
      </c>
      <c r="I427" s="205"/>
      <c r="J427" s="206">
        <f>ROUND(I427*H427,2)</f>
        <v>0</v>
      </c>
      <c r="K427" s="202" t="s">
        <v>189</v>
      </c>
      <c r="L427" s="39"/>
      <c r="M427" s="207" t="s">
        <v>1</v>
      </c>
      <c r="N427" s="208" t="s">
        <v>45</v>
      </c>
      <c r="O427" s="71"/>
      <c r="P427" s="209">
        <f>O427*H427</f>
        <v>0</v>
      </c>
      <c r="Q427" s="209">
        <v>0</v>
      </c>
      <c r="R427" s="209">
        <f>Q427*H427</f>
        <v>0</v>
      </c>
      <c r="S427" s="209">
        <v>0</v>
      </c>
      <c r="T427" s="210">
        <f>S427*H427</f>
        <v>0</v>
      </c>
      <c r="U427" s="34"/>
      <c r="V427" s="34"/>
      <c r="W427" s="34"/>
      <c r="X427" s="34"/>
      <c r="Y427" s="34"/>
      <c r="Z427" s="34"/>
      <c r="AA427" s="34"/>
      <c r="AB427" s="34"/>
      <c r="AC427" s="34"/>
      <c r="AD427" s="34"/>
      <c r="AE427" s="34"/>
      <c r="AR427" s="211" t="s">
        <v>190</v>
      </c>
      <c r="AT427" s="211" t="s">
        <v>185</v>
      </c>
      <c r="AU427" s="211" t="s">
        <v>86</v>
      </c>
      <c r="AY427" s="17" t="s">
        <v>184</v>
      </c>
      <c r="BE427" s="212">
        <f>IF(N427="základní",J427,0)</f>
        <v>0</v>
      </c>
      <c r="BF427" s="212">
        <f>IF(N427="snížená",J427,0)</f>
        <v>0</v>
      </c>
      <c r="BG427" s="212">
        <f>IF(N427="zákl. přenesená",J427,0)</f>
        <v>0</v>
      </c>
      <c r="BH427" s="212">
        <f>IF(N427="sníž. přenesená",J427,0)</f>
        <v>0</v>
      </c>
      <c r="BI427" s="212">
        <f>IF(N427="nulová",J427,0)</f>
        <v>0</v>
      </c>
      <c r="BJ427" s="17" t="s">
        <v>91</v>
      </c>
      <c r="BK427" s="212">
        <f>ROUND(I427*H427,2)</f>
        <v>0</v>
      </c>
      <c r="BL427" s="17" t="s">
        <v>190</v>
      </c>
      <c r="BM427" s="211" t="s">
        <v>466</v>
      </c>
    </row>
    <row r="428" spans="1:65" s="2" customFormat="1" ht="16.5" customHeight="1">
      <c r="A428" s="34"/>
      <c r="B428" s="35"/>
      <c r="C428" s="200" t="s">
        <v>329</v>
      </c>
      <c r="D428" s="200" t="s">
        <v>185</v>
      </c>
      <c r="E428" s="201" t="s">
        <v>467</v>
      </c>
      <c r="F428" s="202" t="s">
        <v>468</v>
      </c>
      <c r="G428" s="203" t="s">
        <v>334</v>
      </c>
      <c r="H428" s="204">
        <v>16</v>
      </c>
      <c r="I428" s="205"/>
      <c r="J428" s="206">
        <f>ROUND(I428*H428,2)</f>
        <v>0</v>
      </c>
      <c r="K428" s="202" t="s">
        <v>189</v>
      </c>
      <c r="L428" s="39"/>
      <c r="M428" s="207" t="s">
        <v>1</v>
      </c>
      <c r="N428" s="208" t="s">
        <v>45</v>
      </c>
      <c r="O428" s="71"/>
      <c r="P428" s="209">
        <f>O428*H428</f>
        <v>0</v>
      </c>
      <c r="Q428" s="209">
        <v>0</v>
      </c>
      <c r="R428" s="209">
        <f>Q428*H428</f>
        <v>0</v>
      </c>
      <c r="S428" s="209">
        <v>0</v>
      </c>
      <c r="T428" s="210">
        <f>S428*H428</f>
        <v>0</v>
      </c>
      <c r="U428" s="34"/>
      <c r="V428" s="34"/>
      <c r="W428" s="34"/>
      <c r="X428" s="34"/>
      <c r="Y428" s="34"/>
      <c r="Z428" s="34"/>
      <c r="AA428" s="34"/>
      <c r="AB428" s="34"/>
      <c r="AC428" s="34"/>
      <c r="AD428" s="34"/>
      <c r="AE428" s="34"/>
      <c r="AR428" s="211" t="s">
        <v>190</v>
      </c>
      <c r="AT428" s="211" t="s">
        <v>185</v>
      </c>
      <c r="AU428" s="211" t="s">
        <v>86</v>
      </c>
      <c r="AY428" s="17" t="s">
        <v>184</v>
      </c>
      <c r="BE428" s="212">
        <f>IF(N428="základní",J428,0)</f>
        <v>0</v>
      </c>
      <c r="BF428" s="212">
        <f>IF(N428="snížená",J428,0)</f>
        <v>0</v>
      </c>
      <c r="BG428" s="212">
        <f>IF(N428="zákl. přenesená",J428,0)</f>
        <v>0</v>
      </c>
      <c r="BH428" s="212">
        <f>IF(N428="sníž. přenesená",J428,0)</f>
        <v>0</v>
      </c>
      <c r="BI428" s="212">
        <f>IF(N428="nulová",J428,0)</f>
        <v>0</v>
      </c>
      <c r="BJ428" s="17" t="s">
        <v>91</v>
      </c>
      <c r="BK428" s="212">
        <f>ROUND(I428*H428,2)</f>
        <v>0</v>
      </c>
      <c r="BL428" s="17" t="s">
        <v>190</v>
      </c>
      <c r="BM428" s="211" t="s">
        <v>469</v>
      </c>
    </row>
    <row r="429" spans="1:65" s="12" customFormat="1" ht="11.25">
      <c r="B429" s="213"/>
      <c r="C429" s="214"/>
      <c r="D429" s="215" t="s">
        <v>191</v>
      </c>
      <c r="E429" s="216" t="s">
        <v>1</v>
      </c>
      <c r="F429" s="217" t="s">
        <v>470</v>
      </c>
      <c r="G429" s="214"/>
      <c r="H429" s="218">
        <v>16</v>
      </c>
      <c r="I429" s="219"/>
      <c r="J429" s="214"/>
      <c r="K429" s="214"/>
      <c r="L429" s="220"/>
      <c r="M429" s="221"/>
      <c r="N429" s="222"/>
      <c r="O429" s="222"/>
      <c r="P429" s="222"/>
      <c r="Q429" s="222"/>
      <c r="R429" s="222"/>
      <c r="S429" s="222"/>
      <c r="T429" s="223"/>
      <c r="AT429" s="224" t="s">
        <v>191</v>
      </c>
      <c r="AU429" s="224" t="s">
        <v>86</v>
      </c>
      <c r="AV429" s="12" t="s">
        <v>91</v>
      </c>
      <c r="AW429" s="12" t="s">
        <v>34</v>
      </c>
      <c r="AX429" s="12" t="s">
        <v>79</v>
      </c>
      <c r="AY429" s="224" t="s">
        <v>184</v>
      </c>
    </row>
    <row r="430" spans="1:65" s="13" customFormat="1" ht="11.25">
      <c r="B430" s="225"/>
      <c r="C430" s="226"/>
      <c r="D430" s="215" t="s">
        <v>191</v>
      </c>
      <c r="E430" s="227" t="s">
        <v>1</v>
      </c>
      <c r="F430" s="228" t="s">
        <v>193</v>
      </c>
      <c r="G430" s="226"/>
      <c r="H430" s="229">
        <v>16</v>
      </c>
      <c r="I430" s="230"/>
      <c r="J430" s="226"/>
      <c r="K430" s="226"/>
      <c r="L430" s="231"/>
      <c r="M430" s="232"/>
      <c r="N430" s="233"/>
      <c r="O430" s="233"/>
      <c r="P430" s="233"/>
      <c r="Q430" s="233"/>
      <c r="R430" s="233"/>
      <c r="S430" s="233"/>
      <c r="T430" s="234"/>
      <c r="AT430" s="235" t="s">
        <v>191</v>
      </c>
      <c r="AU430" s="235" t="s">
        <v>86</v>
      </c>
      <c r="AV430" s="13" t="s">
        <v>190</v>
      </c>
      <c r="AW430" s="13" t="s">
        <v>34</v>
      </c>
      <c r="AX430" s="13" t="s">
        <v>86</v>
      </c>
      <c r="AY430" s="235" t="s">
        <v>184</v>
      </c>
    </row>
    <row r="431" spans="1:65" s="2" customFormat="1" ht="16.5" customHeight="1">
      <c r="A431" s="34"/>
      <c r="B431" s="35"/>
      <c r="C431" s="200" t="s">
        <v>471</v>
      </c>
      <c r="D431" s="200" t="s">
        <v>185</v>
      </c>
      <c r="E431" s="201" t="s">
        <v>472</v>
      </c>
      <c r="F431" s="202" t="s">
        <v>473</v>
      </c>
      <c r="G431" s="203" t="s">
        <v>246</v>
      </c>
      <c r="H431" s="204">
        <v>5.9960000000000004</v>
      </c>
      <c r="I431" s="205"/>
      <c r="J431" s="206">
        <f>ROUND(I431*H431,2)</f>
        <v>0</v>
      </c>
      <c r="K431" s="202" t="s">
        <v>189</v>
      </c>
      <c r="L431" s="39"/>
      <c r="M431" s="207" t="s">
        <v>1</v>
      </c>
      <c r="N431" s="208" t="s">
        <v>45</v>
      </c>
      <c r="O431" s="71"/>
      <c r="P431" s="209">
        <f>O431*H431</f>
        <v>0</v>
      </c>
      <c r="Q431" s="209">
        <v>0</v>
      </c>
      <c r="R431" s="209">
        <f>Q431*H431</f>
        <v>0</v>
      </c>
      <c r="S431" s="209">
        <v>0</v>
      </c>
      <c r="T431" s="210">
        <f>S431*H431</f>
        <v>0</v>
      </c>
      <c r="U431" s="34"/>
      <c r="V431" s="34"/>
      <c r="W431" s="34"/>
      <c r="X431" s="34"/>
      <c r="Y431" s="34"/>
      <c r="Z431" s="34"/>
      <c r="AA431" s="34"/>
      <c r="AB431" s="34"/>
      <c r="AC431" s="34"/>
      <c r="AD431" s="34"/>
      <c r="AE431" s="34"/>
      <c r="AR431" s="211" t="s">
        <v>190</v>
      </c>
      <c r="AT431" s="211" t="s">
        <v>185</v>
      </c>
      <c r="AU431" s="211" t="s">
        <v>86</v>
      </c>
      <c r="AY431" s="17" t="s">
        <v>184</v>
      </c>
      <c r="BE431" s="212">
        <f>IF(N431="základní",J431,0)</f>
        <v>0</v>
      </c>
      <c r="BF431" s="212">
        <f>IF(N431="snížená",J431,0)</f>
        <v>0</v>
      </c>
      <c r="BG431" s="212">
        <f>IF(N431="zákl. přenesená",J431,0)</f>
        <v>0</v>
      </c>
      <c r="BH431" s="212">
        <f>IF(N431="sníž. přenesená",J431,0)</f>
        <v>0</v>
      </c>
      <c r="BI431" s="212">
        <f>IF(N431="nulová",J431,0)</f>
        <v>0</v>
      </c>
      <c r="BJ431" s="17" t="s">
        <v>91</v>
      </c>
      <c r="BK431" s="212">
        <f>ROUND(I431*H431,2)</f>
        <v>0</v>
      </c>
      <c r="BL431" s="17" t="s">
        <v>190</v>
      </c>
      <c r="BM431" s="211" t="s">
        <v>474</v>
      </c>
    </row>
    <row r="432" spans="1:65" s="14" customFormat="1" ht="11.25">
      <c r="B432" s="236"/>
      <c r="C432" s="237"/>
      <c r="D432" s="215" t="s">
        <v>191</v>
      </c>
      <c r="E432" s="238" t="s">
        <v>1</v>
      </c>
      <c r="F432" s="239" t="s">
        <v>475</v>
      </c>
      <c r="G432" s="237"/>
      <c r="H432" s="238" t="s">
        <v>1</v>
      </c>
      <c r="I432" s="240"/>
      <c r="J432" s="237"/>
      <c r="K432" s="237"/>
      <c r="L432" s="241"/>
      <c r="M432" s="242"/>
      <c r="N432" s="243"/>
      <c r="O432" s="243"/>
      <c r="P432" s="243"/>
      <c r="Q432" s="243"/>
      <c r="R432" s="243"/>
      <c r="S432" s="243"/>
      <c r="T432" s="244"/>
      <c r="AT432" s="245" t="s">
        <v>191</v>
      </c>
      <c r="AU432" s="245" t="s">
        <v>86</v>
      </c>
      <c r="AV432" s="14" t="s">
        <v>86</v>
      </c>
      <c r="AW432" s="14" t="s">
        <v>34</v>
      </c>
      <c r="AX432" s="14" t="s">
        <v>79</v>
      </c>
      <c r="AY432" s="245" t="s">
        <v>184</v>
      </c>
    </row>
    <row r="433" spans="1:65" s="12" customFormat="1" ht="11.25">
      <c r="B433" s="213"/>
      <c r="C433" s="214"/>
      <c r="D433" s="215" t="s">
        <v>191</v>
      </c>
      <c r="E433" s="216" t="s">
        <v>1</v>
      </c>
      <c r="F433" s="217" t="s">
        <v>476</v>
      </c>
      <c r="G433" s="214"/>
      <c r="H433" s="218">
        <v>5.9960000000000004</v>
      </c>
      <c r="I433" s="219"/>
      <c r="J433" s="214"/>
      <c r="K433" s="214"/>
      <c r="L433" s="220"/>
      <c r="M433" s="221"/>
      <c r="N433" s="222"/>
      <c r="O433" s="222"/>
      <c r="P433" s="222"/>
      <c r="Q433" s="222"/>
      <c r="R433" s="222"/>
      <c r="S433" s="222"/>
      <c r="T433" s="223"/>
      <c r="AT433" s="224" t="s">
        <v>191</v>
      </c>
      <c r="AU433" s="224" t="s">
        <v>86</v>
      </c>
      <c r="AV433" s="12" t="s">
        <v>91</v>
      </c>
      <c r="AW433" s="12" t="s">
        <v>34</v>
      </c>
      <c r="AX433" s="12" t="s">
        <v>79</v>
      </c>
      <c r="AY433" s="224" t="s">
        <v>184</v>
      </c>
    </row>
    <row r="434" spans="1:65" s="13" customFormat="1" ht="11.25">
      <c r="B434" s="225"/>
      <c r="C434" s="226"/>
      <c r="D434" s="215" t="s">
        <v>191</v>
      </c>
      <c r="E434" s="227" t="s">
        <v>1</v>
      </c>
      <c r="F434" s="228" t="s">
        <v>193</v>
      </c>
      <c r="G434" s="226"/>
      <c r="H434" s="229">
        <v>5.9960000000000004</v>
      </c>
      <c r="I434" s="230"/>
      <c r="J434" s="226"/>
      <c r="K434" s="226"/>
      <c r="L434" s="231"/>
      <c r="M434" s="232"/>
      <c r="N434" s="233"/>
      <c r="O434" s="233"/>
      <c r="P434" s="233"/>
      <c r="Q434" s="233"/>
      <c r="R434" s="233"/>
      <c r="S434" s="233"/>
      <c r="T434" s="234"/>
      <c r="AT434" s="235" t="s">
        <v>191</v>
      </c>
      <c r="AU434" s="235" t="s">
        <v>86</v>
      </c>
      <c r="AV434" s="13" t="s">
        <v>190</v>
      </c>
      <c r="AW434" s="13" t="s">
        <v>34</v>
      </c>
      <c r="AX434" s="13" t="s">
        <v>86</v>
      </c>
      <c r="AY434" s="235" t="s">
        <v>184</v>
      </c>
    </row>
    <row r="435" spans="1:65" s="2" customFormat="1" ht="21.75" customHeight="1">
      <c r="A435" s="34"/>
      <c r="B435" s="35"/>
      <c r="C435" s="200" t="s">
        <v>335</v>
      </c>
      <c r="D435" s="200" t="s">
        <v>185</v>
      </c>
      <c r="E435" s="201" t="s">
        <v>477</v>
      </c>
      <c r="F435" s="202" t="s">
        <v>478</v>
      </c>
      <c r="G435" s="203" t="s">
        <v>246</v>
      </c>
      <c r="H435" s="204">
        <v>11.939</v>
      </c>
      <c r="I435" s="205"/>
      <c r="J435" s="206">
        <f>ROUND(I435*H435,2)</f>
        <v>0</v>
      </c>
      <c r="K435" s="202" t="s">
        <v>189</v>
      </c>
      <c r="L435" s="39"/>
      <c r="M435" s="207" t="s">
        <v>1</v>
      </c>
      <c r="N435" s="208" t="s">
        <v>45</v>
      </c>
      <c r="O435" s="71"/>
      <c r="P435" s="209">
        <f>O435*H435</f>
        <v>0</v>
      </c>
      <c r="Q435" s="209">
        <v>0</v>
      </c>
      <c r="R435" s="209">
        <f>Q435*H435</f>
        <v>0</v>
      </c>
      <c r="S435" s="209">
        <v>0</v>
      </c>
      <c r="T435" s="210">
        <f>S435*H435</f>
        <v>0</v>
      </c>
      <c r="U435" s="34"/>
      <c r="V435" s="34"/>
      <c r="W435" s="34"/>
      <c r="X435" s="34"/>
      <c r="Y435" s="34"/>
      <c r="Z435" s="34"/>
      <c r="AA435" s="34"/>
      <c r="AB435" s="34"/>
      <c r="AC435" s="34"/>
      <c r="AD435" s="34"/>
      <c r="AE435" s="34"/>
      <c r="AR435" s="211" t="s">
        <v>190</v>
      </c>
      <c r="AT435" s="211" t="s">
        <v>185</v>
      </c>
      <c r="AU435" s="211" t="s">
        <v>86</v>
      </c>
      <c r="AY435" s="17" t="s">
        <v>184</v>
      </c>
      <c r="BE435" s="212">
        <f>IF(N435="základní",J435,0)</f>
        <v>0</v>
      </c>
      <c r="BF435" s="212">
        <f>IF(N435="snížená",J435,0)</f>
        <v>0</v>
      </c>
      <c r="BG435" s="212">
        <f>IF(N435="zákl. přenesená",J435,0)</f>
        <v>0</v>
      </c>
      <c r="BH435" s="212">
        <f>IF(N435="sníž. přenesená",J435,0)</f>
        <v>0</v>
      </c>
      <c r="BI435" s="212">
        <f>IF(N435="nulová",J435,0)</f>
        <v>0</v>
      </c>
      <c r="BJ435" s="17" t="s">
        <v>91</v>
      </c>
      <c r="BK435" s="212">
        <f>ROUND(I435*H435,2)</f>
        <v>0</v>
      </c>
      <c r="BL435" s="17" t="s">
        <v>190</v>
      </c>
      <c r="BM435" s="211" t="s">
        <v>479</v>
      </c>
    </row>
    <row r="436" spans="1:65" s="14" customFormat="1" ht="11.25">
      <c r="B436" s="236"/>
      <c r="C436" s="237"/>
      <c r="D436" s="215" t="s">
        <v>191</v>
      </c>
      <c r="E436" s="238" t="s">
        <v>1</v>
      </c>
      <c r="F436" s="239" t="s">
        <v>311</v>
      </c>
      <c r="G436" s="237"/>
      <c r="H436" s="238" t="s">
        <v>1</v>
      </c>
      <c r="I436" s="240"/>
      <c r="J436" s="237"/>
      <c r="K436" s="237"/>
      <c r="L436" s="241"/>
      <c r="M436" s="242"/>
      <c r="N436" s="243"/>
      <c r="O436" s="243"/>
      <c r="P436" s="243"/>
      <c r="Q436" s="243"/>
      <c r="R436" s="243"/>
      <c r="S436" s="243"/>
      <c r="T436" s="244"/>
      <c r="AT436" s="245" t="s">
        <v>191</v>
      </c>
      <c r="AU436" s="245" t="s">
        <v>86</v>
      </c>
      <c r="AV436" s="14" t="s">
        <v>86</v>
      </c>
      <c r="AW436" s="14" t="s">
        <v>34</v>
      </c>
      <c r="AX436" s="14" t="s">
        <v>79</v>
      </c>
      <c r="AY436" s="245" t="s">
        <v>184</v>
      </c>
    </row>
    <row r="437" spans="1:65" s="12" customFormat="1" ht="11.25">
      <c r="B437" s="213"/>
      <c r="C437" s="214"/>
      <c r="D437" s="215" t="s">
        <v>191</v>
      </c>
      <c r="E437" s="216" t="s">
        <v>1</v>
      </c>
      <c r="F437" s="217" t="s">
        <v>480</v>
      </c>
      <c r="G437" s="214"/>
      <c r="H437" s="218">
        <v>3.0830000000000002</v>
      </c>
      <c r="I437" s="219"/>
      <c r="J437" s="214"/>
      <c r="K437" s="214"/>
      <c r="L437" s="220"/>
      <c r="M437" s="221"/>
      <c r="N437" s="222"/>
      <c r="O437" s="222"/>
      <c r="P437" s="222"/>
      <c r="Q437" s="222"/>
      <c r="R437" s="222"/>
      <c r="S437" s="222"/>
      <c r="T437" s="223"/>
      <c r="AT437" s="224" t="s">
        <v>191</v>
      </c>
      <c r="AU437" s="224" t="s">
        <v>86</v>
      </c>
      <c r="AV437" s="12" t="s">
        <v>91</v>
      </c>
      <c r="AW437" s="12" t="s">
        <v>34</v>
      </c>
      <c r="AX437" s="12" t="s">
        <v>79</v>
      </c>
      <c r="AY437" s="224" t="s">
        <v>184</v>
      </c>
    </row>
    <row r="438" spans="1:65" s="14" customFormat="1" ht="11.25">
      <c r="B438" s="236"/>
      <c r="C438" s="237"/>
      <c r="D438" s="215" t="s">
        <v>191</v>
      </c>
      <c r="E438" s="238" t="s">
        <v>1</v>
      </c>
      <c r="F438" s="239" t="s">
        <v>305</v>
      </c>
      <c r="G438" s="237"/>
      <c r="H438" s="238" t="s">
        <v>1</v>
      </c>
      <c r="I438" s="240"/>
      <c r="J438" s="237"/>
      <c r="K438" s="237"/>
      <c r="L438" s="241"/>
      <c r="M438" s="242"/>
      <c r="N438" s="243"/>
      <c r="O438" s="243"/>
      <c r="P438" s="243"/>
      <c r="Q438" s="243"/>
      <c r="R438" s="243"/>
      <c r="S438" s="243"/>
      <c r="T438" s="244"/>
      <c r="AT438" s="245" t="s">
        <v>191</v>
      </c>
      <c r="AU438" s="245" t="s">
        <v>86</v>
      </c>
      <c r="AV438" s="14" t="s">
        <v>86</v>
      </c>
      <c r="AW438" s="14" t="s">
        <v>34</v>
      </c>
      <c r="AX438" s="14" t="s">
        <v>79</v>
      </c>
      <c r="AY438" s="245" t="s">
        <v>184</v>
      </c>
    </row>
    <row r="439" spans="1:65" s="12" customFormat="1" ht="11.25">
      <c r="B439" s="213"/>
      <c r="C439" s="214"/>
      <c r="D439" s="215" t="s">
        <v>191</v>
      </c>
      <c r="E439" s="216" t="s">
        <v>1</v>
      </c>
      <c r="F439" s="217" t="s">
        <v>481</v>
      </c>
      <c r="G439" s="214"/>
      <c r="H439" s="218">
        <v>4.3810000000000002</v>
      </c>
      <c r="I439" s="219"/>
      <c r="J439" s="214"/>
      <c r="K439" s="214"/>
      <c r="L439" s="220"/>
      <c r="M439" s="221"/>
      <c r="N439" s="222"/>
      <c r="O439" s="222"/>
      <c r="P439" s="222"/>
      <c r="Q439" s="222"/>
      <c r="R439" s="222"/>
      <c r="S439" s="222"/>
      <c r="T439" s="223"/>
      <c r="AT439" s="224" t="s">
        <v>191</v>
      </c>
      <c r="AU439" s="224" t="s">
        <v>86</v>
      </c>
      <c r="AV439" s="12" t="s">
        <v>91</v>
      </c>
      <c r="AW439" s="12" t="s">
        <v>34</v>
      </c>
      <c r="AX439" s="12" t="s">
        <v>79</v>
      </c>
      <c r="AY439" s="224" t="s">
        <v>184</v>
      </c>
    </row>
    <row r="440" spans="1:65" s="14" customFormat="1" ht="11.25">
      <c r="B440" s="236"/>
      <c r="C440" s="237"/>
      <c r="D440" s="215" t="s">
        <v>191</v>
      </c>
      <c r="E440" s="238" t="s">
        <v>1</v>
      </c>
      <c r="F440" s="239" t="s">
        <v>307</v>
      </c>
      <c r="G440" s="237"/>
      <c r="H440" s="238" t="s">
        <v>1</v>
      </c>
      <c r="I440" s="240"/>
      <c r="J440" s="237"/>
      <c r="K440" s="237"/>
      <c r="L440" s="241"/>
      <c r="M440" s="242"/>
      <c r="N440" s="243"/>
      <c r="O440" s="243"/>
      <c r="P440" s="243"/>
      <c r="Q440" s="243"/>
      <c r="R440" s="243"/>
      <c r="S440" s="243"/>
      <c r="T440" s="244"/>
      <c r="AT440" s="245" t="s">
        <v>191</v>
      </c>
      <c r="AU440" s="245" t="s">
        <v>86</v>
      </c>
      <c r="AV440" s="14" t="s">
        <v>86</v>
      </c>
      <c r="AW440" s="14" t="s">
        <v>34</v>
      </c>
      <c r="AX440" s="14" t="s">
        <v>79</v>
      </c>
      <c r="AY440" s="245" t="s">
        <v>184</v>
      </c>
    </row>
    <row r="441" spans="1:65" s="12" customFormat="1" ht="11.25">
      <c r="B441" s="213"/>
      <c r="C441" s="214"/>
      <c r="D441" s="215" t="s">
        <v>191</v>
      </c>
      <c r="E441" s="216" t="s">
        <v>1</v>
      </c>
      <c r="F441" s="217" t="s">
        <v>482</v>
      </c>
      <c r="G441" s="214"/>
      <c r="H441" s="218">
        <v>4.2489999999999997</v>
      </c>
      <c r="I441" s="219"/>
      <c r="J441" s="214"/>
      <c r="K441" s="214"/>
      <c r="L441" s="220"/>
      <c r="M441" s="221"/>
      <c r="N441" s="222"/>
      <c r="O441" s="222"/>
      <c r="P441" s="222"/>
      <c r="Q441" s="222"/>
      <c r="R441" s="222"/>
      <c r="S441" s="222"/>
      <c r="T441" s="223"/>
      <c r="AT441" s="224" t="s">
        <v>191</v>
      </c>
      <c r="AU441" s="224" t="s">
        <v>86</v>
      </c>
      <c r="AV441" s="12" t="s">
        <v>91</v>
      </c>
      <c r="AW441" s="12" t="s">
        <v>34</v>
      </c>
      <c r="AX441" s="12" t="s">
        <v>79</v>
      </c>
      <c r="AY441" s="224" t="s">
        <v>184</v>
      </c>
    </row>
    <row r="442" spans="1:65" s="14" customFormat="1" ht="11.25">
      <c r="B442" s="236"/>
      <c r="C442" s="237"/>
      <c r="D442" s="215" t="s">
        <v>191</v>
      </c>
      <c r="E442" s="238" t="s">
        <v>1</v>
      </c>
      <c r="F442" s="239" t="s">
        <v>483</v>
      </c>
      <c r="G442" s="237"/>
      <c r="H442" s="238" t="s">
        <v>1</v>
      </c>
      <c r="I442" s="240"/>
      <c r="J442" s="237"/>
      <c r="K442" s="237"/>
      <c r="L442" s="241"/>
      <c r="M442" s="242"/>
      <c r="N442" s="243"/>
      <c r="O442" s="243"/>
      <c r="P442" s="243"/>
      <c r="Q442" s="243"/>
      <c r="R442" s="243"/>
      <c r="S442" s="243"/>
      <c r="T442" s="244"/>
      <c r="AT442" s="245" t="s">
        <v>191</v>
      </c>
      <c r="AU442" s="245" t="s">
        <v>86</v>
      </c>
      <c r="AV442" s="14" t="s">
        <v>86</v>
      </c>
      <c r="AW442" s="14" t="s">
        <v>34</v>
      </c>
      <c r="AX442" s="14" t="s">
        <v>79</v>
      </c>
      <c r="AY442" s="245" t="s">
        <v>184</v>
      </c>
    </row>
    <row r="443" spans="1:65" s="12" customFormat="1" ht="11.25">
      <c r="B443" s="213"/>
      <c r="C443" s="214"/>
      <c r="D443" s="215" t="s">
        <v>191</v>
      </c>
      <c r="E443" s="216" t="s">
        <v>1</v>
      </c>
      <c r="F443" s="217" t="s">
        <v>484</v>
      </c>
      <c r="G443" s="214"/>
      <c r="H443" s="218">
        <v>0.22600000000000001</v>
      </c>
      <c r="I443" s="219"/>
      <c r="J443" s="214"/>
      <c r="K443" s="214"/>
      <c r="L443" s="220"/>
      <c r="M443" s="221"/>
      <c r="N443" s="222"/>
      <c r="O443" s="222"/>
      <c r="P443" s="222"/>
      <c r="Q443" s="222"/>
      <c r="R443" s="222"/>
      <c r="S443" s="222"/>
      <c r="T443" s="223"/>
      <c r="AT443" s="224" t="s">
        <v>191</v>
      </c>
      <c r="AU443" s="224" t="s">
        <v>86</v>
      </c>
      <c r="AV443" s="12" t="s">
        <v>91</v>
      </c>
      <c r="AW443" s="12" t="s">
        <v>34</v>
      </c>
      <c r="AX443" s="12" t="s">
        <v>79</v>
      </c>
      <c r="AY443" s="224" t="s">
        <v>184</v>
      </c>
    </row>
    <row r="444" spans="1:65" s="13" customFormat="1" ht="11.25">
      <c r="B444" s="225"/>
      <c r="C444" s="226"/>
      <c r="D444" s="215" t="s">
        <v>191</v>
      </c>
      <c r="E444" s="227" t="s">
        <v>1</v>
      </c>
      <c r="F444" s="228" t="s">
        <v>193</v>
      </c>
      <c r="G444" s="226"/>
      <c r="H444" s="229">
        <v>11.939</v>
      </c>
      <c r="I444" s="230"/>
      <c r="J444" s="226"/>
      <c r="K444" s="226"/>
      <c r="L444" s="231"/>
      <c r="M444" s="232"/>
      <c r="N444" s="233"/>
      <c r="O444" s="233"/>
      <c r="P444" s="233"/>
      <c r="Q444" s="233"/>
      <c r="R444" s="233"/>
      <c r="S444" s="233"/>
      <c r="T444" s="234"/>
      <c r="AT444" s="235" t="s">
        <v>191</v>
      </c>
      <c r="AU444" s="235" t="s">
        <v>86</v>
      </c>
      <c r="AV444" s="13" t="s">
        <v>190</v>
      </c>
      <c r="AW444" s="13" t="s">
        <v>34</v>
      </c>
      <c r="AX444" s="13" t="s">
        <v>86</v>
      </c>
      <c r="AY444" s="235" t="s">
        <v>184</v>
      </c>
    </row>
    <row r="445" spans="1:65" s="2" customFormat="1" ht="16.5" customHeight="1">
      <c r="A445" s="34"/>
      <c r="B445" s="35"/>
      <c r="C445" s="200" t="s">
        <v>485</v>
      </c>
      <c r="D445" s="200" t="s">
        <v>185</v>
      </c>
      <c r="E445" s="201" t="s">
        <v>486</v>
      </c>
      <c r="F445" s="202" t="s">
        <v>487</v>
      </c>
      <c r="G445" s="203" t="s">
        <v>222</v>
      </c>
      <c r="H445" s="204">
        <v>17.724399999999999</v>
      </c>
      <c r="I445" s="205"/>
      <c r="J445" s="206">
        <f>ROUND(I445*H445,2)</f>
        <v>0</v>
      </c>
      <c r="K445" s="202" t="s">
        <v>189</v>
      </c>
      <c r="L445" s="39"/>
      <c r="M445" s="207" t="s">
        <v>1</v>
      </c>
      <c r="N445" s="208" t="s">
        <v>45</v>
      </c>
      <c r="O445" s="71"/>
      <c r="P445" s="209">
        <f>O445*H445</f>
        <v>0</v>
      </c>
      <c r="Q445" s="209">
        <v>0</v>
      </c>
      <c r="R445" s="209">
        <f>Q445*H445</f>
        <v>0</v>
      </c>
      <c r="S445" s="209">
        <v>0</v>
      </c>
      <c r="T445" s="210">
        <f>S445*H445</f>
        <v>0</v>
      </c>
      <c r="U445" s="34"/>
      <c r="V445" s="34"/>
      <c r="W445" s="34"/>
      <c r="X445" s="34"/>
      <c r="Y445" s="34"/>
      <c r="Z445" s="34"/>
      <c r="AA445" s="34"/>
      <c r="AB445" s="34"/>
      <c r="AC445" s="34"/>
      <c r="AD445" s="34"/>
      <c r="AE445" s="34"/>
      <c r="AR445" s="211" t="s">
        <v>190</v>
      </c>
      <c r="AT445" s="211" t="s">
        <v>185</v>
      </c>
      <c r="AU445" s="211" t="s">
        <v>86</v>
      </c>
      <c r="AY445" s="17" t="s">
        <v>184</v>
      </c>
      <c r="BE445" s="212">
        <f>IF(N445="základní",J445,0)</f>
        <v>0</v>
      </c>
      <c r="BF445" s="212">
        <f>IF(N445="snížená",J445,0)</f>
        <v>0</v>
      </c>
      <c r="BG445" s="212">
        <f>IF(N445="zákl. přenesená",J445,0)</f>
        <v>0</v>
      </c>
      <c r="BH445" s="212">
        <f>IF(N445="sníž. přenesená",J445,0)</f>
        <v>0</v>
      </c>
      <c r="BI445" s="212">
        <f>IF(N445="nulová",J445,0)</f>
        <v>0</v>
      </c>
      <c r="BJ445" s="17" t="s">
        <v>91</v>
      </c>
      <c r="BK445" s="212">
        <f>ROUND(I445*H445,2)</f>
        <v>0</v>
      </c>
      <c r="BL445" s="17" t="s">
        <v>190</v>
      </c>
      <c r="BM445" s="211" t="s">
        <v>488</v>
      </c>
    </row>
    <row r="446" spans="1:65" s="14" customFormat="1" ht="11.25">
      <c r="B446" s="236"/>
      <c r="C446" s="237"/>
      <c r="D446" s="215" t="s">
        <v>191</v>
      </c>
      <c r="E446" s="238" t="s">
        <v>1</v>
      </c>
      <c r="F446" s="239" t="s">
        <v>489</v>
      </c>
      <c r="G446" s="237"/>
      <c r="H446" s="238" t="s">
        <v>1</v>
      </c>
      <c r="I446" s="240"/>
      <c r="J446" s="237"/>
      <c r="K446" s="237"/>
      <c r="L446" s="241"/>
      <c r="M446" s="242"/>
      <c r="N446" s="243"/>
      <c r="O446" s="243"/>
      <c r="P446" s="243"/>
      <c r="Q446" s="243"/>
      <c r="R446" s="243"/>
      <c r="S446" s="243"/>
      <c r="T446" s="244"/>
      <c r="AT446" s="245" t="s">
        <v>191</v>
      </c>
      <c r="AU446" s="245" t="s">
        <v>86</v>
      </c>
      <c r="AV446" s="14" t="s">
        <v>86</v>
      </c>
      <c r="AW446" s="14" t="s">
        <v>34</v>
      </c>
      <c r="AX446" s="14" t="s">
        <v>79</v>
      </c>
      <c r="AY446" s="245" t="s">
        <v>184</v>
      </c>
    </row>
    <row r="447" spans="1:65" s="12" customFormat="1" ht="11.25">
      <c r="B447" s="213"/>
      <c r="C447" s="214"/>
      <c r="D447" s="215" t="s">
        <v>191</v>
      </c>
      <c r="E447" s="216" t="s">
        <v>1</v>
      </c>
      <c r="F447" s="217" t="s">
        <v>490</v>
      </c>
      <c r="G447" s="214"/>
      <c r="H447" s="218">
        <v>2.0642</v>
      </c>
      <c r="I447" s="219"/>
      <c r="J447" s="214"/>
      <c r="K447" s="214"/>
      <c r="L447" s="220"/>
      <c r="M447" s="221"/>
      <c r="N447" s="222"/>
      <c r="O447" s="222"/>
      <c r="P447" s="222"/>
      <c r="Q447" s="222"/>
      <c r="R447" s="222"/>
      <c r="S447" s="222"/>
      <c r="T447" s="223"/>
      <c r="AT447" s="224" t="s">
        <v>191</v>
      </c>
      <c r="AU447" s="224" t="s">
        <v>86</v>
      </c>
      <c r="AV447" s="12" t="s">
        <v>91</v>
      </c>
      <c r="AW447" s="12" t="s">
        <v>34</v>
      </c>
      <c r="AX447" s="12" t="s">
        <v>79</v>
      </c>
      <c r="AY447" s="224" t="s">
        <v>184</v>
      </c>
    </row>
    <row r="448" spans="1:65" s="14" customFormat="1" ht="11.25">
      <c r="B448" s="236"/>
      <c r="C448" s="237"/>
      <c r="D448" s="215" t="s">
        <v>191</v>
      </c>
      <c r="E448" s="238" t="s">
        <v>1</v>
      </c>
      <c r="F448" s="239" t="s">
        <v>491</v>
      </c>
      <c r="G448" s="237"/>
      <c r="H448" s="238" t="s">
        <v>1</v>
      </c>
      <c r="I448" s="240"/>
      <c r="J448" s="237"/>
      <c r="K448" s="237"/>
      <c r="L448" s="241"/>
      <c r="M448" s="242"/>
      <c r="N448" s="243"/>
      <c r="O448" s="243"/>
      <c r="P448" s="243"/>
      <c r="Q448" s="243"/>
      <c r="R448" s="243"/>
      <c r="S448" s="243"/>
      <c r="T448" s="244"/>
      <c r="AT448" s="245" t="s">
        <v>191</v>
      </c>
      <c r="AU448" s="245" t="s">
        <v>86</v>
      </c>
      <c r="AV448" s="14" t="s">
        <v>86</v>
      </c>
      <c r="AW448" s="14" t="s">
        <v>34</v>
      </c>
      <c r="AX448" s="14" t="s">
        <v>79</v>
      </c>
      <c r="AY448" s="245" t="s">
        <v>184</v>
      </c>
    </row>
    <row r="449" spans="1:65" s="12" customFormat="1" ht="11.25">
      <c r="B449" s="213"/>
      <c r="C449" s="214"/>
      <c r="D449" s="215" t="s">
        <v>191</v>
      </c>
      <c r="E449" s="216" t="s">
        <v>1</v>
      </c>
      <c r="F449" s="217" t="s">
        <v>492</v>
      </c>
      <c r="G449" s="214"/>
      <c r="H449" s="218">
        <v>5.3592000000000004</v>
      </c>
      <c r="I449" s="219"/>
      <c r="J449" s="214"/>
      <c r="K449" s="214"/>
      <c r="L449" s="220"/>
      <c r="M449" s="221"/>
      <c r="N449" s="222"/>
      <c r="O449" s="222"/>
      <c r="P449" s="222"/>
      <c r="Q449" s="222"/>
      <c r="R449" s="222"/>
      <c r="S449" s="222"/>
      <c r="T449" s="223"/>
      <c r="AT449" s="224" t="s">
        <v>191</v>
      </c>
      <c r="AU449" s="224" t="s">
        <v>86</v>
      </c>
      <c r="AV449" s="12" t="s">
        <v>91</v>
      </c>
      <c r="AW449" s="12" t="s">
        <v>34</v>
      </c>
      <c r="AX449" s="12" t="s">
        <v>79</v>
      </c>
      <c r="AY449" s="224" t="s">
        <v>184</v>
      </c>
    </row>
    <row r="450" spans="1:65" s="14" customFormat="1" ht="11.25">
      <c r="B450" s="236"/>
      <c r="C450" s="237"/>
      <c r="D450" s="215" t="s">
        <v>191</v>
      </c>
      <c r="E450" s="238" t="s">
        <v>1</v>
      </c>
      <c r="F450" s="239" t="s">
        <v>493</v>
      </c>
      <c r="G450" s="237"/>
      <c r="H450" s="238" t="s">
        <v>1</v>
      </c>
      <c r="I450" s="240"/>
      <c r="J450" s="237"/>
      <c r="K450" s="237"/>
      <c r="L450" s="241"/>
      <c r="M450" s="242"/>
      <c r="N450" s="243"/>
      <c r="O450" s="243"/>
      <c r="P450" s="243"/>
      <c r="Q450" s="243"/>
      <c r="R450" s="243"/>
      <c r="S450" s="243"/>
      <c r="T450" s="244"/>
      <c r="AT450" s="245" t="s">
        <v>191</v>
      </c>
      <c r="AU450" s="245" t="s">
        <v>86</v>
      </c>
      <c r="AV450" s="14" t="s">
        <v>86</v>
      </c>
      <c r="AW450" s="14" t="s">
        <v>34</v>
      </c>
      <c r="AX450" s="14" t="s">
        <v>79</v>
      </c>
      <c r="AY450" s="245" t="s">
        <v>184</v>
      </c>
    </row>
    <row r="451" spans="1:65" s="12" customFormat="1" ht="11.25">
      <c r="B451" s="213"/>
      <c r="C451" s="214"/>
      <c r="D451" s="215" t="s">
        <v>191</v>
      </c>
      <c r="E451" s="216" t="s">
        <v>1</v>
      </c>
      <c r="F451" s="217" t="s">
        <v>494</v>
      </c>
      <c r="G451" s="214"/>
      <c r="H451" s="218">
        <v>3.1680000000000001</v>
      </c>
      <c r="I451" s="219"/>
      <c r="J451" s="214"/>
      <c r="K451" s="214"/>
      <c r="L451" s="220"/>
      <c r="M451" s="221"/>
      <c r="N451" s="222"/>
      <c r="O451" s="222"/>
      <c r="P451" s="222"/>
      <c r="Q451" s="222"/>
      <c r="R451" s="222"/>
      <c r="S451" s="222"/>
      <c r="T451" s="223"/>
      <c r="AT451" s="224" t="s">
        <v>191</v>
      </c>
      <c r="AU451" s="224" t="s">
        <v>86</v>
      </c>
      <c r="AV451" s="12" t="s">
        <v>91</v>
      </c>
      <c r="AW451" s="12" t="s">
        <v>34</v>
      </c>
      <c r="AX451" s="12" t="s">
        <v>79</v>
      </c>
      <c r="AY451" s="224" t="s">
        <v>184</v>
      </c>
    </row>
    <row r="452" spans="1:65" s="14" customFormat="1" ht="11.25">
      <c r="B452" s="236"/>
      <c r="C452" s="237"/>
      <c r="D452" s="215" t="s">
        <v>191</v>
      </c>
      <c r="E452" s="238" t="s">
        <v>1</v>
      </c>
      <c r="F452" s="239" t="s">
        <v>495</v>
      </c>
      <c r="G452" s="237"/>
      <c r="H452" s="238" t="s">
        <v>1</v>
      </c>
      <c r="I452" s="240"/>
      <c r="J452" s="237"/>
      <c r="K452" s="237"/>
      <c r="L452" s="241"/>
      <c r="M452" s="242"/>
      <c r="N452" s="243"/>
      <c r="O452" s="243"/>
      <c r="P452" s="243"/>
      <c r="Q452" s="243"/>
      <c r="R452" s="243"/>
      <c r="S452" s="243"/>
      <c r="T452" s="244"/>
      <c r="AT452" s="245" t="s">
        <v>191</v>
      </c>
      <c r="AU452" s="245" t="s">
        <v>86</v>
      </c>
      <c r="AV452" s="14" t="s">
        <v>86</v>
      </c>
      <c r="AW452" s="14" t="s">
        <v>34</v>
      </c>
      <c r="AX452" s="14" t="s">
        <v>79</v>
      </c>
      <c r="AY452" s="245" t="s">
        <v>184</v>
      </c>
    </row>
    <row r="453" spans="1:65" s="12" customFormat="1" ht="11.25">
      <c r="B453" s="213"/>
      <c r="C453" s="214"/>
      <c r="D453" s="215" t="s">
        <v>191</v>
      </c>
      <c r="E453" s="216" t="s">
        <v>1</v>
      </c>
      <c r="F453" s="217" t="s">
        <v>496</v>
      </c>
      <c r="G453" s="214"/>
      <c r="H453" s="218">
        <v>1.881</v>
      </c>
      <c r="I453" s="219"/>
      <c r="J453" s="214"/>
      <c r="K453" s="214"/>
      <c r="L453" s="220"/>
      <c r="M453" s="221"/>
      <c r="N453" s="222"/>
      <c r="O453" s="222"/>
      <c r="P453" s="222"/>
      <c r="Q453" s="222"/>
      <c r="R453" s="222"/>
      <c r="S453" s="222"/>
      <c r="T453" s="223"/>
      <c r="AT453" s="224" t="s">
        <v>191</v>
      </c>
      <c r="AU453" s="224" t="s">
        <v>86</v>
      </c>
      <c r="AV453" s="12" t="s">
        <v>91</v>
      </c>
      <c r="AW453" s="12" t="s">
        <v>34</v>
      </c>
      <c r="AX453" s="12" t="s">
        <v>79</v>
      </c>
      <c r="AY453" s="224" t="s">
        <v>184</v>
      </c>
    </row>
    <row r="454" spans="1:65" s="14" customFormat="1" ht="11.25">
      <c r="B454" s="236"/>
      <c r="C454" s="237"/>
      <c r="D454" s="215" t="s">
        <v>191</v>
      </c>
      <c r="E454" s="238" t="s">
        <v>1</v>
      </c>
      <c r="F454" s="239" t="s">
        <v>497</v>
      </c>
      <c r="G454" s="237"/>
      <c r="H454" s="238" t="s">
        <v>1</v>
      </c>
      <c r="I454" s="240"/>
      <c r="J454" s="237"/>
      <c r="K454" s="237"/>
      <c r="L454" s="241"/>
      <c r="M454" s="242"/>
      <c r="N454" s="243"/>
      <c r="O454" s="243"/>
      <c r="P454" s="243"/>
      <c r="Q454" s="243"/>
      <c r="R454" s="243"/>
      <c r="S454" s="243"/>
      <c r="T454" s="244"/>
      <c r="AT454" s="245" t="s">
        <v>191</v>
      </c>
      <c r="AU454" s="245" t="s">
        <v>86</v>
      </c>
      <c r="AV454" s="14" t="s">
        <v>86</v>
      </c>
      <c r="AW454" s="14" t="s">
        <v>34</v>
      </c>
      <c r="AX454" s="14" t="s">
        <v>79</v>
      </c>
      <c r="AY454" s="245" t="s">
        <v>184</v>
      </c>
    </row>
    <row r="455" spans="1:65" s="12" customFormat="1" ht="11.25">
      <c r="B455" s="213"/>
      <c r="C455" s="214"/>
      <c r="D455" s="215" t="s">
        <v>191</v>
      </c>
      <c r="E455" s="216" t="s">
        <v>1</v>
      </c>
      <c r="F455" s="217" t="s">
        <v>498</v>
      </c>
      <c r="G455" s="214"/>
      <c r="H455" s="218">
        <v>5.2519999999999998</v>
      </c>
      <c r="I455" s="219"/>
      <c r="J455" s="214"/>
      <c r="K455" s="214"/>
      <c r="L455" s="220"/>
      <c r="M455" s="221"/>
      <c r="N455" s="222"/>
      <c r="O455" s="222"/>
      <c r="P455" s="222"/>
      <c r="Q455" s="222"/>
      <c r="R455" s="222"/>
      <c r="S455" s="222"/>
      <c r="T455" s="223"/>
      <c r="AT455" s="224" t="s">
        <v>191</v>
      </c>
      <c r="AU455" s="224" t="s">
        <v>86</v>
      </c>
      <c r="AV455" s="12" t="s">
        <v>91</v>
      </c>
      <c r="AW455" s="12" t="s">
        <v>34</v>
      </c>
      <c r="AX455" s="12" t="s">
        <v>79</v>
      </c>
      <c r="AY455" s="224" t="s">
        <v>184</v>
      </c>
    </row>
    <row r="456" spans="1:65" s="13" customFormat="1" ht="11.25">
      <c r="B456" s="225"/>
      <c r="C456" s="226"/>
      <c r="D456" s="215" t="s">
        <v>191</v>
      </c>
      <c r="E456" s="227" t="s">
        <v>1</v>
      </c>
      <c r="F456" s="228" t="s">
        <v>193</v>
      </c>
      <c r="G456" s="226"/>
      <c r="H456" s="229">
        <v>17.724399999999999</v>
      </c>
      <c r="I456" s="230"/>
      <c r="J456" s="226"/>
      <c r="K456" s="226"/>
      <c r="L456" s="231"/>
      <c r="M456" s="232"/>
      <c r="N456" s="233"/>
      <c r="O456" s="233"/>
      <c r="P456" s="233"/>
      <c r="Q456" s="233"/>
      <c r="R456" s="233"/>
      <c r="S456" s="233"/>
      <c r="T456" s="234"/>
      <c r="AT456" s="235" t="s">
        <v>191</v>
      </c>
      <c r="AU456" s="235" t="s">
        <v>86</v>
      </c>
      <c r="AV456" s="13" t="s">
        <v>190</v>
      </c>
      <c r="AW456" s="13" t="s">
        <v>34</v>
      </c>
      <c r="AX456" s="13" t="s">
        <v>86</v>
      </c>
      <c r="AY456" s="235" t="s">
        <v>184</v>
      </c>
    </row>
    <row r="457" spans="1:65" s="2" customFormat="1" ht="16.5" customHeight="1">
      <c r="A457" s="34"/>
      <c r="B457" s="35"/>
      <c r="C457" s="200" t="s">
        <v>338</v>
      </c>
      <c r="D457" s="200" t="s">
        <v>185</v>
      </c>
      <c r="E457" s="201" t="s">
        <v>499</v>
      </c>
      <c r="F457" s="202" t="s">
        <v>500</v>
      </c>
      <c r="G457" s="203" t="s">
        <v>222</v>
      </c>
      <c r="H457" s="204">
        <v>17.724399999999999</v>
      </c>
      <c r="I457" s="205"/>
      <c r="J457" s="206">
        <f>ROUND(I457*H457,2)</f>
        <v>0</v>
      </c>
      <c r="K457" s="202" t="s">
        <v>189</v>
      </c>
      <c r="L457" s="39"/>
      <c r="M457" s="207" t="s">
        <v>1</v>
      </c>
      <c r="N457" s="208" t="s">
        <v>45</v>
      </c>
      <c r="O457" s="71"/>
      <c r="P457" s="209">
        <f>O457*H457</f>
        <v>0</v>
      </c>
      <c r="Q457" s="209">
        <v>0</v>
      </c>
      <c r="R457" s="209">
        <f>Q457*H457</f>
        <v>0</v>
      </c>
      <c r="S457" s="209">
        <v>0</v>
      </c>
      <c r="T457" s="210">
        <f>S457*H457</f>
        <v>0</v>
      </c>
      <c r="U457" s="34"/>
      <c r="V457" s="34"/>
      <c r="W457" s="34"/>
      <c r="X457" s="34"/>
      <c r="Y457" s="34"/>
      <c r="Z457" s="34"/>
      <c r="AA457" s="34"/>
      <c r="AB457" s="34"/>
      <c r="AC457" s="34"/>
      <c r="AD457" s="34"/>
      <c r="AE457" s="34"/>
      <c r="AR457" s="211" t="s">
        <v>190</v>
      </c>
      <c r="AT457" s="211" t="s">
        <v>185</v>
      </c>
      <c r="AU457" s="211" t="s">
        <v>86</v>
      </c>
      <c r="AY457" s="17" t="s">
        <v>184</v>
      </c>
      <c r="BE457" s="212">
        <f>IF(N457="základní",J457,0)</f>
        <v>0</v>
      </c>
      <c r="BF457" s="212">
        <f>IF(N457="snížená",J457,0)</f>
        <v>0</v>
      </c>
      <c r="BG457" s="212">
        <f>IF(N457="zákl. přenesená",J457,0)</f>
        <v>0</v>
      </c>
      <c r="BH457" s="212">
        <f>IF(N457="sníž. přenesená",J457,0)</f>
        <v>0</v>
      </c>
      <c r="BI457" s="212">
        <f>IF(N457="nulová",J457,0)</f>
        <v>0</v>
      </c>
      <c r="BJ457" s="17" t="s">
        <v>91</v>
      </c>
      <c r="BK457" s="212">
        <f>ROUND(I457*H457,2)</f>
        <v>0</v>
      </c>
      <c r="BL457" s="17" t="s">
        <v>190</v>
      </c>
      <c r="BM457" s="211" t="s">
        <v>501</v>
      </c>
    </row>
    <row r="458" spans="1:65" s="2" customFormat="1" ht="16.5" customHeight="1">
      <c r="A458" s="34"/>
      <c r="B458" s="35"/>
      <c r="C458" s="200" t="s">
        <v>502</v>
      </c>
      <c r="D458" s="200" t="s">
        <v>185</v>
      </c>
      <c r="E458" s="201" t="s">
        <v>503</v>
      </c>
      <c r="F458" s="202" t="s">
        <v>504</v>
      </c>
      <c r="G458" s="203" t="s">
        <v>188</v>
      </c>
      <c r="H458" s="204">
        <v>20.9421</v>
      </c>
      <c r="I458" s="205"/>
      <c r="J458" s="206">
        <f>ROUND(I458*H458,2)</f>
        <v>0</v>
      </c>
      <c r="K458" s="202" t="s">
        <v>189</v>
      </c>
      <c r="L458" s="39"/>
      <c r="M458" s="207" t="s">
        <v>1</v>
      </c>
      <c r="N458" s="208" t="s">
        <v>45</v>
      </c>
      <c r="O458" s="71"/>
      <c r="P458" s="209">
        <f>O458*H458</f>
        <v>0</v>
      </c>
      <c r="Q458" s="209">
        <v>0</v>
      </c>
      <c r="R458" s="209">
        <f>Q458*H458</f>
        <v>0</v>
      </c>
      <c r="S458" s="209">
        <v>0</v>
      </c>
      <c r="T458" s="210">
        <f>S458*H458</f>
        <v>0</v>
      </c>
      <c r="U458" s="34"/>
      <c r="V458" s="34"/>
      <c r="W458" s="34"/>
      <c r="X458" s="34"/>
      <c r="Y458" s="34"/>
      <c r="Z458" s="34"/>
      <c r="AA458" s="34"/>
      <c r="AB458" s="34"/>
      <c r="AC458" s="34"/>
      <c r="AD458" s="34"/>
      <c r="AE458" s="34"/>
      <c r="AR458" s="211" t="s">
        <v>190</v>
      </c>
      <c r="AT458" s="211" t="s">
        <v>185</v>
      </c>
      <c r="AU458" s="211" t="s">
        <v>86</v>
      </c>
      <c r="AY458" s="17" t="s">
        <v>184</v>
      </c>
      <c r="BE458" s="212">
        <f>IF(N458="základní",J458,0)</f>
        <v>0</v>
      </c>
      <c r="BF458" s="212">
        <f>IF(N458="snížená",J458,0)</f>
        <v>0</v>
      </c>
      <c r="BG458" s="212">
        <f>IF(N458="zákl. přenesená",J458,0)</f>
        <v>0</v>
      </c>
      <c r="BH458" s="212">
        <f>IF(N458="sníž. přenesená",J458,0)</f>
        <v>0</v>
      </c>
      <c r="BI458" s="212">
        <f>IF(N458="nulová",J458,0)</f>
        <v>0</v>
      </c>
      <c r="BJ458" s="17" t="s">
        <v>91</v>
      </c>
      <c r="BK458" s="212">
        <f>ROUND(I458*H458,2)</f>
        <v>0</v>
      </c>
      <c r="BL458" s="17" t="s">
        <v>190</v>
      </c>
      <c r="BM458" s="211" t="s">
        <v>505</v>
      </c>
    </row>
    <row r="459" spans="1:65" s="14" customFormat="1" ht="11.25">
      <c r="B459" s="236"/>
      <c r="C459" s="237"/>
      <c r="D459" s="215" t="s">
        <v>191</v>
      </c>
      <c r="E459" s="238" t="s">
        <v>1</v>
      </c>
      <c r="F459" s="239" t="s">
        <v>483</v>
      </c>
      <c r="G459" s="237"/>
      <c r="H459" s="238" t="s">
        <v>1</v>
      </c>
      <c r="I459" s="240"/>
      <c r="J459" s="237"/>
      <c r="K459" s="237"/>
      <c r="L459" s="241"/>
      <c r="M459" s="242"/>
      <c r="N459" s="243"/>
      <c r="O459" s="243"/>
      <c r="P459" s="243"/>
      <c r="Q459" s="243"/>
      <c r="R459" s="243"/>
      <c r="S459" s="243"/>
      <c r="T459" s="244"/>
      <c r="AT459" s="245" t="s">
        <v>191</v>
      </c>
      <c r="AU459" s="245" t="s">
        <v>86</v>
      </c>
      <c r="AV459" s="14" t="s">
        <v>86</v>
      </c>
      <c r="AW459" s="14" t="s">
        <v>34</v>
      </c>
      <c r="AX459" s="14" t="s">
        <v>79</v>
      </c>
      <c r="AY459" s="245" t="s">
        <v>184</v>
      </c>
    </row>
    <row r="460" spans="1:65" s="12" customFormat="1" ht="11.25">
      <c r="B460" s="213"/>
      <c r="C460" s="214"/>
      <c r="D460" s="215" t="s">
        <v>191</v>
      </c>
      <c r="E460" s="216" t="s">
        <v>1</v>
      </c>
      <c r="F460" s="217" t="s">
        <v>506</v>
      </c>
      <c r="G460" s="214"/>
      <c r="H460" s="218">
        <v>9.4756999999999998</v>
      </c>
      <c r="I460" s="219"/>
      <c r="J460" s="214"/>
      <c r="K460" s="214"/>
      <c r="L460" s="220"/>
      <c r="M460" s="221"/>
      <c r="N460" s="222"/>
      <c r="O460" s="222"/>
      <c r="P460" s="222"/>
      <c r="Q460" s="222"/>
      <c r="R460" s="222"/>
      <c r="S460" s="222"/>
      <c r="T460" s="223"/>
      <c r="AT460" s="224" t="s">
        <v>191</v>
      </c>
      <c r="AU460" s="224" t="s">
        <v>86</v>
      </c>
      <c r="AV460" s="12" t="s">
        <v>91</v>
      </c>
      <c r="AW460" s="12" t="s">
        <v>34</v>
      </c>
      <c r="AX460" s="12" t="s">
        <v>79</v>
      </c>
      <c r="AY460" s="224" t="s">
        <v>184</v>
      </c>
    </row>
    <row r="461" spans="1:65" s="14" customFormat="1" ht="11.25">
      <c r="B461" s="236"/>
      <c r="C461" s="237"/>
      <c r="D461" s="215" t="s">
        <v>191</v>
      </c>
      <c r="E461" s="238" t="s">
        <v>1</v>
      </c>
      <c r="F461" s="239" t="s">
        <v>507</v>
      </c>
      <c r="G461" s="237"/>
      <c r="H461" s="238" t="s">
        <v>1</v>
      </c>
      <c r="I461" s="240"/>
      <c r="J461" s="237"/>
      <c r="K461" s="237"/>
      <c r="L461" s="241"/>
      <c r="M461" s="242"/>
      <c r="N461" s="243"/>
      <c r="O461" s="243"/>
      <c r="P461" s="243"/>
      <c r="Q461" s="243"/>
      <c r="R461" s="243"/>
      <c r="S461" s="243"/>
      <c r="T461" s="244"/>
      <c r="AT461" s="245" t="s">
        <v>191</v>
      </c>
      <c r="AU461" s="245" t="s">
        <v>86</v>
      </c>
      <c r="AV461" s="14" t="s">
        <v>86</v>
      </c>
      <c r="AW461" s="14" t="s">
        <v>34</v>
      </c>
      <c r="AX461" s="14" t="s">
        <v>79</v>
      </c>
      <c r="AY461" s="245" t="s">
        <v>184</v>
      </c>
    </row>
    <row r="462" spans="1:65" s="12" customFormat="1" ht="11.25">
      <c r="B462" s="213"/>
      <c r="C462" s="214"/>
      <c r="D462" s="215" t="s">
        <v>191</v>
      </c>
      <c r="E462" s="216" t="s">
        <v>1</v>
      </c>
      <c r="F462" s="217" t="s">
        <v>508</v>
      </c>
      <c r="G462" s="214"/>
      <c r="H462" s="218">
        <v>1.845</v>
      </c>
      <c r="I462" s="219"/>
      <c r="J462" s="214"/>
      <c r="K462" s="214"/>
      <c r="L462" s="220"/>
      <c r="M462" s="221"/>
      <c r="N462" s="222"/>
      <c r="O462" s="222"/>
      <c r="P462" s="222"/>
      <c r="Q462" s="222"/>
      <c r="R462" s="222"/>
      <c r="S462" s="222"/>
      <c r="T462" s="223"/>
      <c r="AT462" s="224" t="s">
        <v>191</v>
      </c>
      <c r="AU462" s="224" t="s">
        <v>86</v>
      </c>
      <c r="AV462" s="12" t="s">
        <v>91</v>
      </c>
      <c r="AW462" s="12" t="s">
        <v>34</v>
      </c>
      <c r="AX462" s="12" t="s">
        <v>79</v>
      </c>
      <c r="AY462" s="224" t="s">
        <v>184</v>
      </c>
    </row>
    <row r="463" spans="1:65" s="14" customFormat="1" ht="11.25">
      <c r="B463" s="236"/>
      <c r="C463" s="237"/>
      <c r="D463" s="215" t="s">
        <v>191</v>
      </c>
      <c r="E463" s="238" t="s">
        <v>1</v>
      </c>
      <c r="F463" s="239" t="s">
        <v>509</v>
      </c>
      <c r="G463" s="237"/>
      <c r="H463" s="238" t="s">
        <v>1</v>
      </c>
      <c r="I463" s="240"/>
      <c r="J463" s="237"/>
      <c r="K463" s="237"/>
      <c r="L463" s="241"/>
      <c r="M463" s="242"/>
      <c r="N463" s="243"/>
      <c r="O463" s="243"/>
      <c r="P463" s="243"/>
      <c r="Q463" s="243"/>
      <c r="R463" s="243"/>
      <c r="S463" s="243"/>
      <c r="T463" s="244"/>
      <c r="AT463" s="245" t="s">
        <v>191</v>
      </c>
      <c r="AU463" s="245" t="s">
        <v>86</v>
      </c>
      <c r="AV463" s="14" t="s">
        <v>86</v>
      </c>
      <c r="AW463" s="14" t="s">
        <v>34</v>
      </c>
      <c r="AX463" s="14" t="s">
        <v>79</v>
      </c>
      <c r="AY463" s="245" t="s">
        <v>184</v>
      </c>
    </row>
    <row r="464" spans="1:65" s="12" customFormat="1" ht="11.25">
      <c r="B464" s="213"/>
      <c r="C464" s="214"/>
      <c r="D464" s="215" t="s">
        <v>191</v>
      </c>
      <c r="E464" s="216" t="s">
        <v>1</v>
      </c>
      <c r="F464" s="217" t="s">
        <v>510</v>
      </c>
      <c r="G464" s="214"/>
      <c r="H464" s="218">
        <v>2.4359999999999999</v>
      </c>
      <c r="I464" s="219"/>
      <c r="J464" s="214"/>
      <c r="K464" s="214"/>
      <c r="L464" s="220"/>
      <c r="M464" s="221"/>
      <c r="N464" s="222"/>
      <c r="O464" s="222"/>
      <c r="P464" s="222"/>
      <c r="Q464" s="222"/>
      <c r="R464" s="222"/>
      <c r="S464" s="222"/>
      <c r="T464" s="223"/>
      <c r="AT464" s="224" t="s">
        <v>191</v>
      </c>
      <c r="AU464" s="224" t="s">
        <v>86</v>
      </c>
      <c r="AV464" s="12" t="s">
        <v>91</v>
      </c>
      <c r="AW464" s="12" t="s">
        <v>34</v>
      </c>
      <c r="AX464" s="12" t="s">
        <v>79</v>
      </c>
      <c r="AY464" s="224" t="s">
        <v>184</v>
      </c>
    </row>
    <row r="465" spans="2:51" s="14" customFormat="1" ht="11.25">
      <c r="B465" s="236"/>
      <c r="C465" s="237"/>
      <c r="D465" s="215" t="s">
        <v>191</v>
      </c>
      <c r="E465" s="238" t="s">
        <v>1</v>
      </c>
      <c r="F465" s="239" t="s">
        <v>511</v>
      </c>
      <c r="G465" s="237"/>
      <c r="H465" s="238" t="s">
        <v>1</v>
      </c>
      <c r="I465" s="240"/>
      <c r="J465" s="237"/>
      <c r="K465" s="237"/>
      <c r="L465" s="241"/>
      <c r="M465" s="242"/>
      <c r="N465" s="243"/>
      <c r="O465" s="243"/>
      <c r="P465" s="243"/>
      <c r="Q465" s="243"/>
      <c r="R465" s="243"/>
      <c r="S465" s="243"/>
      <c r="T465" s="244"/>
      <c r="AT465" s="245" t="s">
        <v>191</v>
      </c>
      <c r="AU465" s="245" t="s">
        <v>86</v>
      </c>
      <c r="AV465" s="14" t="s">
        <v>86</v>
      </c>
      <c r="AW465" s="14" t="s">
        <v>34</v>
      </c>
      <c r="AX465" s="14" t="s">
        <v>79</v>
      </c>
      <c r="AY465" s="245" t="s">
        <v>184</v>
      </c>
    </row>
    <row r="466" spans="2:51" s="12" customFormat="1" ht="11.25">
      <c r="B466" s="213"/>
      <c r="C466" s="214"/>
      <c r="D466" s="215" t="s">
        <v>191</v>
      </c>
      <c r="E466" s="216" t="s">
        <v>1</v>
      </c>
      <c r="F466" s="217" t="s">
        <v>512</v>
      </c>
      <c r="G466" s="214"/>
      <c r="H466" s="218">
        <v>0.92249999999999999</v>
      </c>
      <c r="I466" s="219"/>
      <c r="J466" s="214"/>
      <c r="K466" s="214"/>
      <c r="L466" s="220"/>
      <c r="M466" s="221"/>
      <c r="N466" s="222"/>
      <c r="O466" s="222"/>
      <c r="P466" s="222"/>
      <c r="Q466" s="222"/>
      <c r="R466" s="222"/>
      <c r="S466" s="222"/>
      <c r="T466" s="223"/>
      <c r="AT466" s="224" t="s">
        <v>191</v>
      </c>
      <c r="AU466" s="224" t="s">
        <v>86</v>
      </c>
      <c r="AV466" s="12" t="s">
        <v>91</v>
      </c>
      <c r="AW466" s="12" t="s">
        <v>34</v>
      </c>
      <c r="AX466" s="12" t="s">
        <v>79</v>
      </c>
      <c r="AY466" s="224" t="s">
        <v>184</v>
      </c>
    </row>
    <row r="467" spans="2:51" s="14" customFormat="1" ht="11.25">
      <c r="B467" s="236"/>
      <c r="C467" s="237"/>
      <c r="D467" s="215" t="s">
        <v>191</v>
      </c>
      <c r="E467" s="238" t="s">
        <v>1</v>
      </c>
      <c r="F467" s="239" t="s">
        <v>489</v>
      </c>
      <c r="G467" s="237"/>
      <c r="H467" s="238" t="s">
        <v>1</v>
      </c>
      <c r="I467" s="240"/>
      <c r="J467" s="237"/>
      <c r="K467" s="237"/>
      <c r="L467" s="241"/>
      <c r="M467" s="242"/>
      <c r="N467" s="243"/>
      <c r="O467" s="243"/>
      <c r="P467" s="243"/>
      <c r="Q467" s="243"/>
      <c r="R467" s="243"/>
      <c r="S467" s="243"/>
      <c r="T467" s="244"/>
      <c r="AT467" s="245" t="s">
        <v>191</v>
      </c>
      <c r="AU467" s="245" t="s">
        <v>86</v>
      </c>
      <c r="AV467" s="14" t="s">
        <v>86</v>
      </c>
      <c r="AW467" s="14" t="s">
        <v>34</v>
      </c>
      <c r="AX467" s="14" t="s">
        <v>79</v>
      </c>
      <c r="AY467" s="245" t="s">
        <v>184</v>
      </c>
    </row>
    <row r="468" spans="2:51" s="12" customFormat="1" ht="11.25">
      <c r="B468" s="213"/>
      <c r="C468" s="214"/>
      <c r="D468" s="215" t="s">
        <v>191</v>
      </c>
      <c r="E468" s="216" t="s">
        <v>1</v>
      </c>
      <c r="F468" s="217" t="s">
        <v>513</v>
      </c>
      <c r="G468" s="214"/>
      <c r="H468" s="218">
        <v>0.61919999999999997</v>
      </c>
      <c r="I468" s="219"/>
      <c r="J468" s="214"/>
      <c r="K468" s="214"/>
      <c r="L468" s="220"/>
      <c r="M468" s="221"/>
      <c r="N468" s="222"/>
      <c r="O468" s="222"/>
      <c r="P468" s="222"/>
      <c r="Q468" s="222"/>
      <c r="R468" s="222"/>
      <c r="S468" s="222"/>
      <c r="T468" s="223"/>
      <c r="AT468" s="224" t="s">
        <v>191</v>
      </c>
      <c r="AU468" s="224" t="s">
        <v>86</v>
      </c>
      <c r="AV468" s="12" t="s">
        <v>91</v>
      </c>
      <c r="AW468" s="12" t="s">
        <v>34</v>
      </c>
      <c r="AX468" s="12" t="s">
        <v>79</v>
      </c>
      <c r="AY468" s="224" t="s">
        <v>184</v>
      </c>
    </row>
    <row r="469" spans="2:51" s="14" customFormat="1" ht="11.25">
      <c r="B469" s="236"/>
      <c r="C469" s="237"/>
      <c r="D469" s="215" t="s">
        <v>191</v>
      </c>
      <c r="E469" s="238" t="s">
        <v>1</v>
      </c>
      <c r="F469" s="239" t="s">
        <v>491</v>
      </c>
      <c r="G469" s="237"/>
      <c r="H469" s="238" t="s">
        <v>1</v>
      </c>
      <c r="I469" s="240"/>
      <c r="J469" s="237"/>
      <c r="K469" s="237"/>
      <c r="L469" s="241"/>
      <c r="M469" s="242"/>
      <c r="N469" s="243"/>
      <c r="O469" s="243"/>
      <c r="P469" s="243"/>
      <c r="Q469" s="243"/>
      <c r="R469" s="243"/>
      <c r="S469" s="243"/>
      <c r="T469" s="244"/>
      <c r="AT469" s="245" t="s">
        <v>191</v>
      </c>
      <c r="AU469" s="245" t="s">
        <v>86</v>
      </c>
      <c r="AV469" s="14" t="s">
        <v>86</v>
      </c>
      <c r="AW469" s="14" t="s">
        <v>34</v>
      </c>
      <c r="AX469" s="14" t="s">
        <v>79</v>
      </c>
      <c r="AY469" s="245" t="s">
        <v>184</v>
      </c>
    </row>
    <row r="470" spans="2:51" s="12" customFormat="1" ht="11.25">
      <c r="B470" s="213"/>
      <c r="C470" s="214"/>
      <c r="D470" s="215" t="s">
        <v>191</v>
      </c>
      <c r="E470" s="216" t="s">
        <v>1</v>
      </c>
      <c r="F470" s="217" t="s">
        <v>514</v>
      </c>
      <c r="G470" s="214"/>
      <c r="H470" s="218">
        <v>1.6077999999999999</v>
      </c>
      <c r="I470" s="219"/>
      <c r="J470" s="214"/>
      <c r="K470" s="214"/>
      <c r="L470" s="220"/>
      <c r="M470" s="221"/>
      <c r="N470" s="222"/>
      <c r="O470" s="222"/>
      <c r="P470" s="222"/>
      <c r="Q470" s="222"/>
      <c r="R470" s="222"/>
      <c r="S470" s="222"/>
      <c r="T470" s="223"/>
      <c r="AT470" s="224" t="s">
        <v>191</v>
      </c>
      <c r="AU470" s="224" t="s">
        <v>86</v>
      </c>
      <c r="AV470" s="12" t="s">
        <v>91</v>
      </c>
      <c r="AW470" s="12" t="s">
        <v>34</v>
      </c>
      <c r="AX470" s="12" t="s">
        <v>79</v>
      </c>
      <c r="AY470" s="224" t="s">
        <v>184</v>
      </c>
    </row>
    <row r="471" spans="2:51" s="14" customFormat="1" ht="11.25">
      <c r="B471" s="236"/>
      <c r="C471" s="237"/>
      <c r="D471" s="215" t="s">
        <v>191</v>
      </c>
      <c r="E471" s="238" t="s">
        <v>1</v>
      </c>
      <c r="F471" s="239" t="s">
        <v>493</v>
      </c>
      <c r="G471" s="237"/>
      <c r="H471" s="238" t="s">
        <v>1</v>
      </c>
      <c r="I471" s="240"/>
      <c r="J471" s="237"/>
      <c r="K471" s="237"/>
      <c r="L471" s="241"/>
      <c r="M471" s="242"/>
      <c r="N471" s="243"/>
      <c r="O471" s="243"/>
      <c r="P471" s="243"/>
      <c r="Q471" s="243"/>
      <c r="R471" s="243"/>
      <c r="S471" s="243"/>
      <c r="T471" s="244"/>
      <c r="AT471" s="245" t="s">
        <v>191</v>
      </c>
      <c r="AU471" s="245" t="s">
        <v>86</v>
      </c>
      <c r="AV471" s="14" t="s">
        <v>86</v>
      </c>
      <c r="AW471" s="14" t="s">
        <v>34</v>
      </c>
      <c r="AX471" s="14" t="s">
        <v>79</v>
      </c>
      <c r="AY471" s="245" t="s">
        <v>184</v>
      </c>
    </row>
    <row r="472" spans="2:51" s="12" customFormat="1" ht="11.25">
      <c r="B472" s="213"/>
      <c r="C472" s="214"/>
      <c r="D472" s="215" t="s">
        <v>191</v>
      </c>
      <c r="E472" s="216" t="s">
        <v>1</v>
      </c>
      <c r="F472" s="217" t="s">
        <v>515</v>
      </c>
      <c r="G472" s="214"/>
      <c r="H472" s="218">
        <v>0.95040000000000002</v>
      </c>
      <c r="I472" s="219"/>
      <c r="J472" s="214"/>
      <c r="K472" s="214"/>
      <c r="L472" s="220"/>
      <c r="M472" s="221"/>
      <c r="N472" s="222"/>
      <c r="O472" s="222"/>
      <c r="P472" s="222"/>
      <c r="Q472" s="222"/>
      <c r="R472" s="222"/>
      <c r="S472" s="222"/>
      <c r="T472" s="223"/>
      <c r="AT472" s="224" t="s">
        <v>191</v>
      </c>
      <c r="AU472" s="224" t="s">
        <v>86</v>
      </c>
      <c r="AV472" s="12" t="s">
        <v>91</v>
      </c>
      <c r="AW472" s="12" t="s">
        <v>34</v>
      </c>
      <c r="AX472" s="12" t="s">
        <v>79</v>
      </c>
      <c r="AY472" s="224" t="s">
        <v>184</v>
      </c>
    </row>
    <row r="473" spans="2:51" s="14" customFormat="1" ht="11.25">
      <c r="B473" s="236"/>
      <c r="C473" s="237"/>
      <c r="D473" s="215" t="s">
        <v>191</v>
      </c>
      <c r="E473" s="238" t="s">
        <v>1</v>
      </c>
      <c r="F473" s="239" t="s">
        <v>495</v>
      </c>
      <c r="G473" s="237"/>
      <c r="H473" s="238" t="s">
        <v>1</v>
      </c>
      <c r="I473" s="240"/>
      <c r="J473" s="237"/>
      <c r="K473" s="237"/>
      <c r="L473" s="241"/>
      <c r="M473" s="242"/>
      <c r="N473" s="243"/>
      <c r="O473" s="243"/>
      <c r="P473" s="243"/>
      <c r="Q473" s="243"/>
      <c r="R473" s="243"/>
      <c r="S473" s="243"/>
      <c r="T473" s="244"/>
      <c r="AT473" s="245" t="s">
        <v>191</v>
      </c>
      <c r="AU473" s="245" t="s">
        <v>86</v>
      </c>
      <c r="AV473" s="14" t="s">
        <v>86</v>
      </c>
      <c r="AW473" s="14" t="s">
        <v>34</v>
      </c>
      <c r="AX473" s="14" t="s">
        <v>79</v>
      </c>
      <c r="AY473" s="245" t="s">
        <v>184</v>
      </c>
    </row>
    <row r="474" spans="2:51" s="12" customFormat="1" ht="11.25">
      <c r="B474" s="213"/>
      <c r="C474" s="214"/>
      <c r="D474" s="215" t="s">
        <v>191</v>
      </c>
      <c r="E474" s="216" t="s">
        <v>1</v>
      </c>
      <c r="F474" s="217" t="s">
        <v>516</v>
      </c>
      <c r="G474" s="214"/>
      <c r="H474" s="218">
        <v>0.56430000000000002</v>
      </c>
      <c r="I474" s="219"/>
      <c r="J474" s="214"/>
      <c r="K474" s="214"/>
      <c r="L474" s="220"/>
      <c r="M474" s="221"/>
      <c r="N474" s="222"/>
      <c r="O474" s="222"/>
      <c r="P474" s="222"/>
      <c r="Q474" s="222"/>
      <c r="R474" s="222"/>
      <c r="S474" s="222"/>
      <c r="T474" s="223"/>
      <c r="AT474" s="224" t="s">
        <v>191</v>
      </c>
      <c r="AU474" s="224" t="s">
        <v>86</v>
      </c>
      <c r="AV474" s="12" t="s">
        <v>91</v>
      </c>
      <c r="AW474" s="12" t="s">
        <v>34</v>
      </c>
      <c r="AX474" s="12" t="s">
        <v>79</v>
      </c>
      <c r="AY474" s="224" t="s">
        <v>184</v>
      </c>
    </row>
    <row r="475" spans="2:51" s="14" customFormat="1" ht="11.25">
      <c r="B475" s="236"/>
      <c r="C475" s="237"/>
      <c r="D475" s="215" t="s">
        <v>191</v>
      </c>
      <c r="E475" s="238" t="s">
        <v>1</v>
      </c>
      <c r="F475" s="239" t="s">
        <v>497</v>
      </c>
      <c r="G475" s="237"/>
      <c r="H475" s="238" t="s">
        <v>1</v>
      </c>
      <c r="I475" s="240"/>
      <c r="J475" s="237"/>
      <c r="K475" s="237"/>
      <c r="L475" s="241"/>
      <c r="M475" s="242"/>
      <c r="N475" s="243"/>
      <c r="O475" s="243"/>
      <c r="P475" s="243"/>
      <c r="Q475" s="243"/>
      <c r="R475" s="243"/>
      <c r="S475" s="243"/>
      <c r="T475" s="244"/>
      <c r="AT475" s="245" t="s">
        <v>191</v>
      </c>
      <c r="AU475" s="245" t="s">
        <v>86</v>
      </c>
      <c r="AV475" s="14" t="s">
        <v>86</v>
      </c>
      <c r="AW475" s="14" t="s">
        <v>34</v>
      </c>
      <c r="AX475" s="14" t="s">
        <v>79</v>
      </c>
      <c r="AY475" s="245" t="s">
        <v>184</v>
      </c>
    </row>
    <row r="476" spans="2:51" s="12" customFormat="1" ht="11.25">
      <c r="B476" s="213"/>
      <c r="C476" s="214"/>
      <c r="D476" s="215" t="s">
        <v>191</v>
      </c>
      <c r="E476" s="216" t="s">
        <v>1</v>
      </c>
      <c r="F476" s="217" t="s">
        <v>517</v>
      </c>
      <c r="G476" s="214"/>
      <c r="H476" s="218">
        <v>1.5755999999999999</v>
      </c>
      <c r="I476" s="219"/>
      <c r="J476" s="214"/>
      <c r="K476" s="214"/>
      <c r="L476" s="220"/>
      <c r="M476" s="221"/>
      <c r="N476" s="222"/>
      <c r="O476" s="222"/>
      <c r="P476" s="222"/>
      <c r="Q476" s="222"/>
      <c r="R476" s="222"/>
      <c r="S476" s="222"/>
      <c r="T476" s="223"/>
      <c r="AT476" s="224" t="s">
        <v>191</v>
      </c>
      <c r="AU476" s="224" t="s">
        <v>86</v>
      </c>
      <c r="AV476" s="12" t="s">
        <v>91</v>
      </c>
      <c r="AW476" s="12" t="s">
        <v>34</v>
      </c>
      <c r="AX476" s="12" t="s">
        <v>79</v>
      </c>
      <c r="AY476" s="224" t="s">
        <v>184</v>
      </c>
    </row>
    <row r="477" spans="2:51" s="14" customFormat="1" ht="11.25">
      <c r="B477" s="236"/>
      <c r="C477" s="237"/>
      <c r="D477" s="215" t="s">
        <v>191</v>
      </c>
      <c r="E477" s="238" t="s">
        <v>1</v>
      </c>
      <c r="F477" s="239" t="s">
        <v>518</v>
      </c>
      <c r="G477" s="237"/>
      <c r="H477" s="238" t="s">
        <v>1</v>
      </c>
      <c r="I477" s="240"/>
      <c r="J477" s="237"/>
      <c r="K477" s="237"/>
      <c r="L477" s="241"/>
      <c r="M477" s="242"/>
      <c r="N477" s="243"/>
      <c r="O477" s="243"/>
      <c r="P477" s="243"/>
      <c r="Q477" s="243"/>
      <c r="R477" s="243"/>
      <c r="S477" s="243"/>
      <c r="T477" s="244"/>
      <c r="AT477" s="245" t="s">
        <v>191</v>
      </c>
      <c r="AU477" s="245" t="s">
        <v>86</v>
      </c>
      <c r="AV477" s="14" t="s">
        <v>86</v>
      </c>
      <c r="AW477" s="14" t="s">
        <v>34</v>
      </c>
      <c r="AX477" s="14" t="s">
        <v>79</v>
      </c>
      <c r="AY477" s="245" t="s">
        <v>184</v>
      </c>
    </row>
    <row r="478" spans="2:51" s="12" customFormat="1" ht="11.25">
      <c r="B478" s="213"/>
      <c r="C478" s="214"/>
      <c r="D478" s="215" t="s">
        <v>191</v>
      </c>
      <c r="E478" s="216" t="s">
        <v>1</v>
      </c>
      <c r="F478" s="217" t="s">
        <v>519</v>
      </c>
      <c r="G478" s="214"/>
      <c r="H478" s="218">
        <v>0.41310000000000002</v>
      </c>
      <c r="I478" s="219"/>
      <c r="J478" s="214"/>
      <c r="K478" s="214"/>
      <c r="L478" s="220"/>
      <c r="M478" s="221"/>
      <c r="N478" s="222"/>
      <c r="O478" s="222"/>
      <c r="P478" s="222"/>
      <c r="Q478" s="222"/>
      <c r="R478" s="222"/>
      <c r="S478" s="222"/>
      <c r="T478" s="223"/>
      <c r="AT478" s="224" t="s">
        <v>191</v>
      </c>
      <c r="AU478" s="224" t="s">
        <v>86</v>
      </c>
      <c r="AV478" s="12" t="s">
        <v>91</v>
      </c>
      <c r="AW478" s="12" t="s">
        <v>34</v>
      </c>
      <c r="AX478" s="12" t="s">
        <v>79</v>
      </c>
      <c r="AY478" s="224" t="s">
        <v>184</v>
      </c>
    </row>
    <row r="479" spans="2:51" s="14" customFormat="1" ht="11.25">
      <c r="B479" s="236"/>
      <c r="C479" s="237"/>
      <c r="D479" s="215" t="s">
        <v>191</v>
      </c>
      <c r="E479" s="238" t="s">
        <v>1</v>
      </c>
      <c r="F479" s="239" t="s">
        <v>520</v>
      </c>
      <c r="G479" s="237"/>
      <c r="H479" s="238" t="s">
        <v>1</v>
      </c>
      <c r="I479" s="240"/>
      <c r="J479" s="237"/>
      <c r="K479" s="237"/>
      <c r="L479" s="241"/>
      <c r="M479" s="242"/>
      <c r="N479" s="243"/>
      <c r="O479" s="243"/>
      <c r="P479" s="243"/>
      <c r="Q479" s="243"/>
      <c r="R479" s="243"/>
      <c r="S479" s="243"/>
      <c r="T479" s="244"/>
      <c r="AT479" s="245" t="s">
        <v>191</v>
      </c>
      <c r="AU479" s="245" t="s">
        <v>86</v>
      </c>
      <c r="AV479" s="14" t="s">
        <v>86</v>
      </c>
      <c r="AW479" s="14" t="s">
        <v>34</v>
      </c>
      <c r="AX479" s="14" t="s">
        <v>79</v>
      </c>
      <c r="AY479" s="245" t="s">
        <v>184</v>
      </c>
    </row>
    <row r="480" spans="2:51" s="12" customFormat="1" ht="11.25">
      <c r="B480" s="213"/>
      <c r="C480" s="214"/>
      <c r="D480" s="215" t="s">
        <v>191</v>
      </c>
      <c r="E480" s="216" t="s">
        <v>1</v>
      </c>
      <c r="F480" s="217" t="s">
        <v>521</v>
      </c>
      <c r="G480" s="214"/>
      <c r="H480" s="218">
        <v>0.53249999999999997</v>
      </c>
      <c r="I480" s="219"/>
      <c r="J480" s="214"/>
      <c r="K480" s="214"/>
      <c r="L480" s="220"/>
      <c r="M480" s="221"/>
      <c r="N480" s="222"/>
      <c r="O480" s="222"/>
      <c r="P480" s="222"/>
      <c r="Q480" s="222"/>
      <c r="R480" s="222"/>
      <c r="S480" s="222"/>
      <c r="T480" s="223"/>
      <c r="AT480" s="224" t="s">
        <v>191</v>
      </c>
      <c r="AU480" s="224" t="s">
        <v>86</v>
      </c>
      <c r="AV480" s="12" t="s">
        <v>91</v>
      </c>
      <c r="AW480" s="12" t="s">
        <v>34</v>
      </c>
      <c r="AX480" s="12" t="s">
        <v>79</v>
      </c>
      <c r="AY480" s="224" t="s">
        <v>184</v>
      </c>
    </row>
    <row r="481" spans="1:65" s="13" customFormat="1" ht="11.25">
      <c r="B481" s="225"/>
      <c r="C481" s="226"/>
      <c r="D481" s="215" t="s">
        <v>191</v>
      </c>
      <c r="E481" s="227" t="s">
        <v>1</v>
      </c>
      <c r="F481" s="228" t="s">
        <v>193</v>
      </c>
      <c r="G481" s="226"/>
      <c r="H481" s="229">
        <v>20.942099999999996</v>
      </c>
      <c r="I481" s="230"/>
      <c r="J481" s="226"/>
      <c r="K481" s="226"/>
      <c r="L481" s="231"/>
      <c r="M481" s="232"/>
      <c r="N481" s="233"/>
      <c r="O481" s="233"/>
      <c r="P481" s="233"/>
      <c r="Q481" s="233"/>
      <c r="R481" s="233"/>
      <c r="S481" s="233"/>
      <c r="T481" s="234"/>
      <c r="AT481" s="235" t="s">
        <v>191</v>
      </c>
      <c r="AU481" s="235" t="s">
        <v>86</v>
      </c>
      <c r="AV481" s="13" t="s">
        <v>190</v>
      </c>
      <c r="AW481" s="13" t="s">
        <v>34</v>
      </c>
      <c r="AX481" s="13" t="s">
        <v>86</v>
      </c>
      <c r="AY481" s="235" t="s">
        <v>184</v>
      </c>
    </row>
    <row r="482" spans="1:65" s="2" customFormat="1" ht="16.5" customHeight="1">
      <c r="A482" s="34"/>
      <c r="B482" s="35"/>
      <c r="C482" s="200" t="s">
        <v>343</v>
      </c>
      <c r="D482" s="200" t="s">
        <v>185</v>
      </c>
      <c r="E482" s="201" t="s">
        <v>522</v>
      </c>
      <c r="F482" s="202" t="s">
        <v>523</v>
      </c>
      <c r="G482" s="203" t="s">
        <v>222</v>
      </c>
      <c r="H482" s="204">
        <v>171.19919999999999</v>
      </c>
      <c r="I482" s="205"/>
      <c r="J482" s="206">
        <f>ROUND(I482*H482,2)</f>
        <v>0</v>
      </c>
      <c r="K482" s="202" t="s">
        <v>189</v>
      </c>
      <c r="L482" s="39"/>
      <c r="M482" s="207" t="s">
        <v>1</v>
      </c>
      <c r="N482" s="208" t="s">
        <v>45</v>
      </c>
      <c r="O482" s="71"/>
      <c r="P482" s="209">
        <f>O482*H482</f>
        <v>0</v>
      </c>
      <c r="Q482" s="209">
        <v>0</v>
      </c>
      <c r="R482" s="209">
        <f>Q482*H482</f>
        <v>0</v>
      </c>
      <c r="S482" s="209">
        <v>0</v>
      </c>
      <c r="T482" s="210">
        <f>S482*H482</f>
        <v>0</v>
      </c>
      <c r="U482" s="34"/>
      <c r="V482" s="34"/>
      <c r="W482" s="34"/>
      <c r="X482" s="34"/>
      <c r="Y482" s="34"/>
      <c r="Z482" s="34"/>
      <c r="AA482" s="34"/>
      <c r="AB482" s="34"/>
      <c r="AC482" s="34"/>
      <c r="AD482" s="34"/>
      <c r="AE482" s="34"/>
      <c r="AR482" s="211" t="s">
        <v>190</v>
      </c>
      <c r="AT482" s="211" t="s">
        <v>185</v>
      </c>
      <c r="AU482" s="211" t="s">
        <v>86</v>
      </c>
      <c r="AY482" s="17" t="s">
        <v>184</v>
      </c>
      <c r="BE482" s="212">
        <f>IF(N482="základní",J482,0)</f>
        <v>0</v>
      </c>
      <c r="BF482" s="212">
        <f>IF(N482="snížená",J482,0)</f>
        <v>0</v>
      </c>
      <c r="BG482" s="212">
        <f>IF(N482="zákl. přenesená",J482,0)</f>
        <v>0</v>
      </c>
      <c r="BH482" s="212">
        <f>IF(N482="sníž. přenesená",J482,0)</f>
        <v>0</v>
      </c>
      <c r="BI482" s="212">
        <f>IF(N482="nulová",J482,0)</f>
        <v>0</v>
      </c>
      <c r="BJ482" s="17" t="s">
        <v>91</v>
      </c>
      <c r="BK482" s="212">
        <f>ROUND(I482*H482,2)</f>
        <v>0</v>
      </c>
      <c r="BL482" s="17" t="s">
        <v>190</v>
      </c>
      <c r="BM482" s="211" t="s">
        <v>524</v>
      </c>
    </row>
    <row r="483" spans="1:65" s="14" customFormat="1" ht="11.25">
      <c r="B483" s="236"/>
      <c r="C483" s="237"/>
      <c r="D483" s="215" t="s">
        <v>191</v>
      </c>
      <c r="E483" s="238" t="s">
        <v>1</v>
      </c>
      <c r="F483" s="239" t="s">
        <v>483</v>
      </c>
      <c r="G483" s="237"/>
      <c r="H483" s="238" t="s">
        <v>1</v>
      </c>
      <c r="I483" s="240"/>
      <c r="J483" s="237"/>
      <c r="K483" s="237"/>
      <c r="L483" s="241"/>
      <c r="M483" s="242"/>
      <c r="N483" s="243"/>
      <c r="O483" s="243"/>
      <c r="P483" s="243"/>
      <c r="Q483" s="243"/>
      <c r="R483" s="243"/>
      <c r="S483" s="243"/>
      <c r="T483" s="244"/>
      <c r="AT483" s="245" t="s">
        <v>191</v>
      </c>
      <c r="AU483" s="245" t="s">
        <v>86</v>
      </c>
      <c r="AV483" s="14" t="s">
        <v>86</v>
      </c>
      <c r="AW483" s="14" t="s">
        <v>34</v>
      </c>
      <c r="AX483" s="14" t="s">
        <v>79</v>
      </c>
      <c r="AY483" s="245" t="s">
        <v>184</v>
      </c>
    </row>
    <row r="484" spans="1:65" s="12" customFormat="1" ht="11.25">
      <c r="B484" s="213"/>
      <c r="C484" s="214"/>
      <c r="D484" s="215" t="s">
        <v>191</v>
      </c>
      <c r="E484" s="216" t="s">
        <v>1</v>
      </c>
      <c r="F484" s="217" t="s">
        <v>525</v>
      </c>
      <c r="G484" s="214"/>
      <c r="H484" s="218">
        <v>94.756600000000006</v>
      </c>
      <c r="I484" s="219"/>
      <c r="J484" s="214"/>
      <c r="K484" s="214"/>
      <c r="L484" s="220"/>
      <c r="M484" s="221"/>
      <c r="N484" s="222"/>
      <c r="O484" s="222"/>
      <c r="P484" s="222"/>
      <c r="Q484" s="222"/>
      <c r="R484" s="222"/>
      <c r="S484" s="222"/>
      <c r="T484" s="223"/>
      <c r="AT484" s="224" t="s">
        <v>191</v>
      </c>
      <c r="AU484" s="224" t="s">
        <v>86</v>
      </c>
      <c r="AV484" s="12" t="s">
        <v>91</v>
      </c>
      <c r="AW484" s="12" t="s">
        <v>34</v>
      </c>
      <c r="AX484" s="12" t="s">
        <v>79</v>
      </c>
      <c r="AY484" s="224" t="s">
        <v>184</v>
      </c>
    </row>
    <row r="485" spans="1:65" s="14" customFormat="1" ht="11.25">
      <c r="B485" s="236"/>
      <c r="C485" s="237"/>
      <c r="D485" s="215" t="s">
        <v>191</v>
      </c>
      <c r="E485" s="238" t="s">
        <v>1</v>
      </c>
      <c r="F485" s="239" t="s">
        <v>507</v>
      </c>
      <c r="G485" s="237"/>
      <c r="H485" s="238" t="s">
        <v>1</v>
      </c>
      <c r="I485" s="240"/>
      <c r="J485" s="237"/>
      <c r="K485" s="237"/>
      <c r="L485" s="241"/>
      <c r="M485" s="242"/>
      <c r="N485" s="243"/>
      <c r="O485" s="243"/>
      <c r="P485" s="243"/>
      <c r="Q485" s="243"/>
      <c r="R485" s="243"/>
      <c r="S485" s="243"/>
      <c r="T485" s="244"/>
      <c r="AT485" s="245" t="s">
        <v>191</v>
      </c>
      <c r="AU485" s="245" t="s">
        <v>86</v>
      </c>
      <c r="AV485" s="14" t="s">
        <v>86</v>
      </c>
      <c r="AW485" s="14" t="s">
        <v>34</v>
      </c>
      <c r="AX485" s="14" t="s">
        <v>79</v>
      </c>
      <c r="AY485" s="245" t="s">
        <v>184</v>
      </c>
    </row>
    <row r="486" spans="1:65" s="12" customFormat="1" ht="11.25">
      <c r="B486" s="213"/>
      <c r="C486" s="214"/>
      <c r="D486" s="215" t="s">
        <v>191</v>
      </c>
      <c r="E486" s="216" t="s">
        <v>1</v>
      </c>
      <c r="F486" s="217" t="s">
        <v>526</v>
      </c>
      <c r="G486" s="214"/>
      <c r="H486" s="218">
        <v>12.3</v>
      </c>
      <c r="I486" s="219"/>
      <c r="J486" s="214"/>
      <c r="K486" s="214"/>
      <c r="L486" s="220"/>
      <c r="M486" s="221"/>
      <c r="N486" s="222"/>
      <c r="O486" s="222"/>
      <c r="P486" s="222"/>
      <c r="Q486" s="222"/>
      <c r="R486" s="222"/>
      <c r="S486" s="222"/>
      <c r="T486" s="223"/>
      <c r="AT486" s="224" t="s">
        <v>191</v>
      </c>
      <c r="AU486" s="224" t="s">
        <v>86</v>
      </c>
      <c r="AV486" s="12" t="s">
        <v>91</v>
      </c>
      <c r="AW486" s="12" t="s">
        <v>34</v>
      </c>
      <c r="AX486" s="12" t="s">
        <v>79</v>
      </c>
      <c r="AY486" s="224" t="s">
        <v>184</v>
      </c>
    </row>
    <row r="487" spans="1:65" s="14" customFormat="1" ht="11.25">
      <c r="B487" s="236"/>
      <c r="C487" s="237"/>
      <c r="D487" s="215" t="s">
        <v>191</v>
      </c>
      <c r="E487" s="238" t="s">
        <v>1</v>
      </c>
      <c r="F487" s="239" t="s">
        <v>509</v>
      </c>
      <c r="G487" s="237"/>
      <c r="H487" s="238" t="s">
        <v>1</v>
      </c>
      <c r="I487" s="240"/>
      <c r="J487" s="237"/>
      <c r="K487" s="237"/>
      <c r="L487" s="241"/>
      <c r="M487" s="242"/>
      <c r="N487" s="243"/>
      <c r="O487" s="243"/>
      <c r="P487" s="243"/>
      <c r="Q487" s="243"/>
      <c r="R487" s="243"/>
      <c r="S487" s="243"/>
      <c r="T487" s="244"/>
      <c r="AT487" s="245" t="s">
        <v>191</v>
      </c>
      <c r="AU487" s="245" t="s">
        <v>86</v>
      </c>
      <c r="AV487" s="14" t="s">
        <v>86</v>
      </c>
      <c r="AW487" s="14" t="s">
        <v>34</v>
      </c>
      <c r="AX487" s="14" t="s">
        <v>79</v>
      </c>
      <c r="AY487" s="245" t="s">
        <v>184</v>
      </c>
    </row>
    <row r="488" spans="1:65" s="12" customFormat="1" ht="11.25">
      <c r="B488" s="213"/>
      <c r="C488" s="214"/>
      <c r="D488" s="215" t="s">
        <v>191</v>
      </c>
      <c r="E488" s="216" t="s">
        <v>1</v>
      </c>
      <c r="F488" s="217" t="s">
        <v>527</v>
      </c>
      <c r="G488" s="214"/>
      <c r="H488" s="218">
        <v>16.239999999999998</v>
      </c>
      <c r="I488" s="219"/>
      <c r="J488" s="214"/>
      <c r="K488" s="214"/>
      <c r="L488" s="220"/>
      <c r="M488" s="221"/>
      <c r="N488" s="222"/>
      <c r="O488" s="222"/>
      <c r="P488" s="222"/>
      <c r="Q488" s="222"/>
      <c r="R488" s="222"/>
      <c r="S488" s="222"/>
      <c r="T488" s="223"/>
      <c r="AT488" s="224" t="s">
        <v>191</v>
      </c>
      <c r="AU488" s="224" t="s">
        <v>86</v>
      </c>
      <c r="AV488" s="12" t="s">
        <v>91</v>
      </c>
      <c r="AW488" s="12" t="s">
        <v>34</v>
      </c>
      <c r="AX488" s="12" t="s">
        <v>79</v>
      </c>
      <c r="AY488" s="224" t="s">
        <v>184</v>
      </c>
    </row>
    <row r="489" spans="1:65" s="14" customFormat="1" ht="11.25">
      <c r="B489" s="236"/>
      <c r="C489" s="237"/>
      <c r="D489" s="215" t="s">
        <v>191</v>
      </c>
      <c r="E489" s="238" t="s">
        <v>1</v>
      </c>
      <c r="F489" s="239" t="s">
        <v>511</v>
      </c>
      <c r="G489" s="237"/>
      <c r="H489" s="238" t="s">
        <v>1</v>
      </c>
      <c r="I489" s="240"/>
      <c r="J489" s="237"/>
      <c r="K489" s="237"/>
      <c r="L489" s="241"/>
      <c r="M489" s="242"/>
      <c r="N489" s="243"/>
      <c r="O489" s="243"/>
      <c r="P489" s="243"/>
      <c r="Q489" s="243"/>
      <c r="R489" s="243"/>
      <c r="S489" s="243"/>
      <c r="T489" s="244"/>
      <c r="AT489" s="245" t="s">
        <v>191</v>
      </c>
      <c r="AU489" s="245" t="s">
        <v>86</v>
      </c>
      <c r="AV489" s="14" t="s">
        <v>86</v>
      </c>
      <c r="AW489" s="14" t="s">
        <v>34</v>
      </c>
      <c r="AX489" s="14" t="s">
        <v>79</v>
      </c>
      <c r="AY489" s="245" t="s">
        <v>184</v>
      </c>
    </row>
    <row r="490" spans="1:65" s="12" customFormat="1" ht="11.25">
      <c r="B490" s="213"/>
      <c r="C490" s="214"/>
      <c r="D490" s="215" t="s">
        <v>191</v>
      </c>
      <c r="E490" s="216" t="s">
        <v>1</v>
      </c>
      <c r="F490" s="217" t="s">
        <v>528</v>
      </c>
      <c r="G490" s="214"/>
      <c r="H490" s="218">
        <v>6.15</v>
      </c>
      <c r="I490" s="219"/>
      <c r="J490" s="214"/>
      <c r="K490" s="214"/>
      <c r="L490" s="220"/>
      <c r="M490" s="221"/>
      <c r="N490" s="222"/>
      <c r="O490" s="222"/>
      <c r="P490" s="222"/>
      <c r="Q490" s="222"/>
      <c r="R490" s="222"/>
      <c r="S490" s="222"/>
      <c r="T490" s="223"/>
      <c r="AT490" s="224" t="s">
        <v>191</v>
      </c>
      <c r="AU490" s="224" t="s">
        <v>86</v>
      </c>
      <c r="AV490" s="12" t="s">
        <v>91</v>
      </c>
      <c r="AW490" s="12" t="s">
        <v>34</v>
      </c>
      <c r="AX490" s="12" t="s">
        <v>79</v>
      </c>
      <c r="AY490" s="224" t="s">
        <v>184</v>
      </c>
    </row>
    <row r="491" spans="1:65" s="14" customFormat="1" ht="11.25">
      <c r="B491" s="236"/>
      <c r="C491" s="237"/>
      <c r="D491" s="215" t="s">
        <v>191</v>
      </c>
      <c r="E491" s="238" t="s">
        <v>1</v>
      </c>
      <c r="F491" s="239" t="s">
        <v>489</v>
      </c>
      <c r="G491" s="237"/>
      <c r="H491" s="238" t="s">
        <v>1</v>
      </c>
      <c r="I491" s="240"/>
      <c r="J491" s="237"/>
      <c r="K491" s="237"/>
      <c r="L491" s="241"/>
      <c r="M491" s="242"/>
      <c r="N491" s="243"/>
      <c r="O491" s="243"/>
      <c r="P491" s="243"/>
      <c r="Q491" s="243"/>
      <c r="R491" s="243"/>
      <c r="S491" s="243"/>
      <c r="T491" s="244"/>
      <c r="AT491" s="245" t="s">
        <v>191</v>
      </c>
      <c r="AU491" s="245" t="s">
        <v>86</v>
      </c>
      <c r="AV491" s="14" t="s">
        <v>86</v>
      </c>
      <c r="AW491" s="14" t="s">
        <v>34</v>
      </c>
      <c r="AX491" s="14" t="s">
        <v>79</v>
      </c>
      <c r="AY491" s="245" t="s">
        <v>184</v>
      </c>
    </row>
    <row r="492" spans="1:65" s="12" customFormat="1" ht="11.25">
      <c r="B492" s="213"/>
      <c r="C492" s="214"/>
      <c r="D492" s="215" t="s">
        <v>191</v>
      </c>
      <c r="E492" s="216" t="s">
        <v>1</v>
      </c>
      <c r="F492" s="217" t="s">
        <v>529</v>
      </c>
      <c r="G492" s="214"/>
      <c r="H492" s="218">
        <v>4.1283000000000003</v>
      </c>
      <c r="I492" s="219"/>
      <c r="J492" s="214"/>
      <c r="K492" s="214"/>
      <c r="L492" s="220"/>
      <c r="M492" s="221"/>
      <c r="N492" s="222"/>
      <c r="O492" s="222"/>
      <c r="P492" s="222"/>
      <c r="Q492" s="222"/>
      <c r="R492" s="222"/>
      <c r="S492" s="222"/>
      <c r="T492" s="223"/>
      <c r="AT492" s="224" t="s">
        <v>191</v>
      </c>
      <c r="AU492" s="224" t="s">
        <v>86</v>
      </c>
      <c r="AV492" s="12" t="s">
        <v>91</v>
      </c>
      <c r="AW492" s="12" t="s">
        <v>34</v>
      </c>
      <c r="AX492" s="12" t="s">
        <v>79</v>
      </c>
      <c r="AY492" s="224" t="s">
        <v>184</v>
      </c>
    </row>
    <row r="493" spans="1:65" s="14" customFormat="1" ht="11.25">
      <c r="B493" s="236"/>
      <c r="C493" s="237"/>
      <c r="D493" s="215" t="s">
        <v>191</v>
      </c>
      <c r="E493" s="238" t="s">
        <v>1</v>
      </c>
      <c r="F493" s="239" t="s">
        <v>491</v>
      </c>
      <c r="G493" s="237"/>
      <c r="H493" s="238" t="s">
        <v>1</v>
      </c>
      <c r="I493" s="240"/>
      <c r="J493" s="237"/>
      <c r="K493" s="237"/>
      <c r="L493" s="241"/>
      <c r="M493" s="242"/>
      <c r="N493" s="243"/>
      <c r="O493" s="243"/>
      <c r="P493" s="243"/>
      <c r="Q493" s="243"/>
      <c r="R493" s="243"/>
      <c r="S493" s="243"/>
      <c r="T493" s="244"/>
      <c r="AT493" s="245" t="s">
        <v>191</v>
      </c>
      <c r="AU493" s="245" t="s">
        <v>86</v>
      </c>
      <c r="AV493" s="14" t="s">
        <v>86</v>
      </c>
      <c r="AW493" s="14" t="s">
        <v>34</v>
      </c>
      <c r="AX493" s="14" t="s">
        <v>79</v>
      </c>
      <c r="AY493" s="245" t="s">
        <v>184</v>
      </c>
    </row>
    <row r="494" spans="1:65" s="12" customFormat="1" ht="11.25">
      <c r="B494" s="213"/>
      <c r="C494" s="214"/>
      <c r="D494" s="215" t="s">
        <v>191</v>
      </c>
      <c r="E494" s="216" t="s">
        <v>1</v>
      </c>
      <c r="F494" s="217" t="s">
        <v>530</v>
      </c>
      <c r="G494" s="214"/>
      <c r="H494" s="218">
        <v>10.718400000000001</v>
      </c>
      <c r="I494" s="219"/>
      <c r="J494" s="214"/>
      <c r="K494" s="214"/>
      <c r="L494" s="220"/>
      <c r="M494" s="221"/>
      <c r="N494" s="222"/>
      <c r="O494" s="222"/>
      <c r="P494" s="222"/>
      <c r="Q494" s="222"/>
      <c r="R494" s="222"/>
      <c r="S494" s="222"/>
      <c r="T494" s="223"/>
      <c r="AT494" s="224" t="s">
        <v>191</v>
      </c>
      <c r="AU494" s="224" t="s">
        <v>86</v>
      </c>
      <c r="AV494" s="12" t="s">
        <v>91</v>
      </c>
      <c r="AW494" s="12" t="s">
        <v>34</v>
      </c>
      <c r="AX494" s="12" t="s">
        <v>79</v>
      </c>
      <c r="AY494" s="224" t="s">
        <v>184</v>
      </c>
    </row>
    <row r="495" spans="1:65" s="14" customFormat="1" ht="11.25">
      <c r="B495" s="236"/>
      <c r="C495" s="237"/>
      <c r="D495" s="215" t="s">
        <v>191</v>
      </c>
      <c r="E495" s="238" t="s">
        <v>1</v>
      </c>
      <c r="F495" s="239" t="s">
        <v>493</v>
      </c>
      <c r="G495" s="237"/>
      <c r="H495" s="238" t="s">
        <v>1</v>
      </c>
      <c r="I495" s="240"/>
      <c r="J495" s="237"/>
      <c r="K495" s="237"/>
      <c r="L495" s="241"/>
      <c r="M495" s="242"/>
      <c r="N495" s="243"/>
      <c r="O495" s="243"/>
      <c r="P495" s="243"/>
      <c r="Q495" s="243"/>
      <c r="R495" s="243"/>
      <c r="S495" s="243"/>
      <c r="T495" s="244"/>
      <c r="AT495" s="245" t="s">
        <v>191</v>
      </c>
      <c r="AU495" s="245" t="s">
        <v>86</v>
      </c>
      <c r="AV495" s="14" t="s">
        <v>86</v>
      </c>
      <c r="AW495" s="14" t="s">
        <v>34</v>
      </c>
      <c r="AX495" s="14" t="s">
        <v>79</v>
      </c>
      <c r="AY495" s="245" t="s">
        <v>184</v>
      </c>
    </row>
    <row r="496" spans="1:65" s="12" customFormat="1" ht="11.25">
      <c r="B496" s="213"/>
      <c r="C496" s="214"/>
      <c r="D496" s="215" t="s">
        <v>191</v>
      </c>
      <c r="E496" s="216" t="s">
        <v>1</v>
      </c>
      <c r="F496" s="217" t="s">
        <v>531</v>
      </c>
      <c r="G496" s="214"/>
      <c r="H496" s="218">
        <v>6.3360000000000003</v>
      </c>
      <c r="I496" s="219"/>
      <c r="J496" s="214"/>
      <c r="K496" s="214"/>
      <c r="L496" s="220"/>
      <c r="M496" s="221"/>
      <c r="N496" s="222"/>
      <c r="O496" s="222"/>
      <c r="P496" s="222"/>
      <c r="Q496" s="222"/>
      <c r="R496" s="222"/>
      <c r="S496" s="222"/>
      <c r="T496" s="223"/>
      <c r="AT496" s="224" t="s">
        <v>191</v>
      </c>
      <c r="AU496" s="224" t="s">
        <v>86</v>
      </c>
      <c r="AV496" s="12" t="s">
        <v>91</v>
      </c>
      <c r="AW496" s="12" t="s">
        <v>34</v>
      </c>
      <c r="AX496" s="12" t="s">
        <v>79</v>
      </c>
      <c r="AY496" s="224" t="s">
        <v>184</v>
      </c>
    </row>
    <row r="497" spans="1:65" s="14" customFormat="1" ht="11.25">
      <c r="B497" s="236"/>
      <c r="C497" s="237"/>
      <c r="D497" s="215" t="s">
        <v>191</v>
      </c>
      <c r="E497" s="238" t="s">
        <v>1</v>
      </c>
      <c r="F497" s="239" t="s">
        <v>495</v>
      </c>
      <c r="G497" s="237"/>
      <c r="H497" s="238" t="s">
        <v>1</v>
      </c>
      <c r="I497" s="240"/>
      <c r="J497" s="237"/>
      <c r="K497" s="237"/>
      <c r="L497" s="241"/>
      <c r="M497" s="242"/>
      <c r="N497" s="243"/>
      <c r="O497" s="243"/>
      <c r="P497" s="243"/>
      <c r="Q497" s="243"/>
      <c r="R497" s="243"/>
      <c r="S497" s="243"/>
      <c r="T497" s="244"/>
      <c r="AT497" s="245" t="s">
        <v>191</v>
      </c>
      <c r="AU497" s="245" t="s">
        <v>86</v>
      </c>
      <c r="AV497" s="14" t="s">
        <v>86</v>
      </c>
      <c r="AW497" s="14" t="s">
        <v>34</v>
      </c>
      <c r="AX497" s="14" t="s">
        <v>79</v>
      </c>
      <c r="AY497" s="245" t="s">
        <v>184</v>
      </c>
    </row>
    <row r="498" spans="1:65" s="12" customFormat="1" ht="11.25">
      <c r="B498" s="213"/>
      <c r="C498" s="214"/>
      <c r="D498" s="215" t="s">
        <v>191</v>
      </c>
      <c r="E498" s="216" t="s">
        <v>1</v>
      </c>
      <c r="F498" s="217" t="s">
        <v>532</v>
      </c>
      <c r="G498" s="214"/>
      <c r="H498" s="218">
        <v>3.762</v>
      </c>
      <c r="I498" s="219"/>
      <c r="J498" s="214"/>
      <c r="K498" s="214"/>
      <c r="L498" s="220"/>
      <c r="M498" s="221"/>
      <c r="N498" s="222"/>
      <c r="O498" s="222"/>
      <c r="P498" s="222"/>
      <c r="Q498" s="222"/>
      <c r="R498" s="222"/>
      <c r="S498" s="222"/>
      <c r="T498" s="223"/>
      <c r="AT498" s="224" t="s">
        <v>191</v>
      </c>
      <c r="AU498" s="224" t="s">
        <v>86</v>
      </c>
      <c r="AV498" s="12" t="s">
        <v>91</v>
      </c>
      <c r="AW498" s="12" t="s">
        <v>34</v>
      </c>
      <c r="AX498" s="12" t="s">
        <v>79</v>
      </c>
      <c r="AY498" s="224" t="s">
        <v>184</v>
      </c>
    </row>
    <row r="499" spans="1:65" s="14" customFormat="1" ht="11.25">
      <c r="B499" s="236"/>
      <c r="C499" s="237"/>
      <c r="D499" s="215" t="s">
        <v>191</v>
      </c>
      <c r="E499" s="238" t="s">
        <v>1</v>
      </c>
      <c r="F499" s="239" t="s">
        <v>497</v>
      </c>
      <c r="G499" s="237"/>
      <c r="H499" s="238" t="s">
        <v>1</v>
      </c>
      <c r="I499" s="240"/>
      <c r="J499" s="237"/>
      <c r="K499" s="237"/>
      <c r="L499" s="241"/>
      <c r="M499" s="242"/>
      <c r="N499" s="243"/>
      <c r="O499" s="243"/>
      <c r="P499" s="243"/>
      <c r="Q499" s="243"/>
      <c r="R499" s="243"/>
      <c r="S499" s="243"/>
      <c r="T499" s="244"/>
      <c r="AT499" s="245" t="s">
        <v>191</v>
      </c>
      <c r="AU499" s="245" t="s">
        <v>86</v>
      </c>
      <c r="AV499" s="14" t="s">
        <v>86</v>
      </c>
      <c r="AW499" s="14" t="s">
        <v>34</v>
      </c>
      <c r="AX499" s="14" t="s">
        <v>79</v>
      </c>
      <c r="AY499" s="245" t="s">
        <v>184</v>
      </c>
    </row>
    <row r="500" spans="1:65" s="12" customFormat="1" ht="11.25">
      <c r="B500" s="213"/>
      <c r="C500" s="214"/>
      <c r="D500" s="215" t="s">
        <v>191</v>
      </c>
      <c r="E500" s="216" t="s">
        <v>1</v>
      </c>
      <c r="F500" s="217" t="s">
        <v>533</v>
      </c>
      <c r="G500" s="214"/>
      <c r="H500" s="218">
        <v>10.5039</v>
      </c>
      <c r="I500" s="219"/>
      <c r="J500" s="214"/>
      <c r="K500" s="214"/>
      <c r="L500" s="220"/>
      <c r="M500" s="221"/>
      <c r="N500" s="222"/>
      <c r="O500" s="222"/>
      <c r="P500" s="222"/>
      <c r="Q500" s="222"/>
      <c r="R500" s="222"/>
      <c r="S500" s="222"/>
      <c r="T500" s="223"/>
      <c r="AT500" s="224" t="s">
        <v>191</v>
      </c>
      <c r="AU500" s="224" t="s">
        <v>86</v>
      </c>
      <c r="AV500" s="12" t="s">
        <v>91</v>
      </c>
      <c r="AW500" s="12" t="s">
        <v>34</v>
      </c>
      <c r="AX500" s="12" t="s">
        <v>79</v>
      </c>
      <c r="AY500" s="224" t="s">
        <v>184</v>
      </c>
    </row>
    <row r="501" spans="1:65" s="14" customFormat="1" ht="11.25">
      <c r="B501" s="236"/>
      <c r="C501" s="237"/>
      <c r="D501" s="215" t="s">
        <v>191</v>
      </c>
      <c r="E501" s="238" t="s">
        <v>1</v>
      </c>
      <c r="F501" s="239" t="s">
        <v>518</v>
      </c>
      <c r="G501" s="237"/>
      <c r="H501" s="238" t="s">
        <v>1</v>
      </c>
      <c r="I501" s="240"/>
      <c r="J501" s="237"/>
      <c r="K501" s="237"/>
      <c r="L501" s="241"/>
      <c r="M501" s="242"/>
      <c r="N501" s="243"/>
      <c r="O501" s="243"/>
      <c r="P501" s="243"/>
      <c r="Q501" s="243"/>
      <c r="R501" s="243"/>
      <c r="S501" s="243"/>
      <c r="T501" s="244"/>
      <c r="AT501" s="245" t="s">
        <v>191</v>
      </c>
      <c r="AU501" s="245" t="s">
        <v>86</v>
      </c>
      <c r="AV501" s="14" t="s">
        <v>86</v>
      </c>
      <c r="AW501" s="14" t="s">
        <v>34</v>
      </c>
      <c r="AX501" s="14" t="s">
        <v>79</v>
      </c>
      <c r="AY501" s="245" t="s">
        <v>184</v>
      </c>
    </row>
    <row r="502" spans="1:65" s="12" customFormat="1" ht="11.25">
      <c r="B502" s="213"/>
      <c r="C502" s="214"/>
      <c r="D502" s="215" t="s">
        <v>191</v>
      </c>
      <c r="E502" s="216" t="s">
        <v>1</v>
      </c>
      <c r="F502" s="217" t="s">
        <v>534</v>
      </c>
      <c r="G502" s="214"/>
      <c r="H502" s="218">
        <v>2.754</v>
      </c>
      <c r="I502" s="219"/>
      <c r="J502" s="214"/>
      <c r="K502" s="214"/>
      <c r="L502" s="220"/>
      <c r="M502" s="221"/>
      <c r="N502" s="222"/>
      <c r="O502" s="222"/>
      <c r="P502" s="222"/>
      <c r="Q502" s="222"/>
      <c r="R502" s="222"/>
      <c r="S502" s="222"/>
      <c r="T502" s="223"/>
      <c r="AT502" s="224" t="s">
        <v>191</v>
      </c>
      <c r="AU502" s="224" t="s">
        <v>86</v>
      </c>
      <c r="AV502" s="12" t="s">
        <v>91</v>
      </c>
      <c r="AW502" s="12" t="s">
        <v>34</v>
      </c>
      <c r="AX502" s="12" t="s">
        <v>79</v>
      </c>
      <c r="AY502" s="224" t="s">
        <v>184</v>
      </c>
    </row>
    <row r="503" spans="1:65" s="14" customFormat="1" ht="11.25">
      <c r="B503" s="236"/>
      <c r="C503" s="237"/>
      <c r="D503" s="215" t="s">
        <v>191</v>
      </c>
      <c r="E503" s="238" t="s">
        <v>1</v>
      </c>
      <c r="F503" s="239" t="s">
        <v>520</v>
      </c>
      <c r="G503" s="237"/>
      <c r="H503" s="238" t="s">
        <v>1</v>
      </c>
      <c r="I503" s="240"/>
      <c r="J503" s="237"/>
      <c r="K503" s="237"/>
      <c r="L503" s="241"/>
      <c r="M503" s="242"/>
      <c r="N503" s="243"/>
      <c r="O503" s="243"/>
      <c r="P503" s="243"/>
      <c r="Q503" s="243"/>
      <c r="R503" s="243"/>
      <c r="S503" s="243"/>
      <c r="T503" s="244"/>
      <c r="AT503" s="245" t="s">
        <v>191</v>
      </c>
      <c r="AU503" s="245" t="s">
        <v>86</v>
      </c>
      <c r="AV503" s="14" t="s">
        <v>86</v>
      </c>
      <c r="AW503" s="14" t="s">
        <v>34</v>
      </c>
      <c r="AX503" s="14" t="s">
        <v>79</v>
      </c>
      <c r="AY503" s="245" t="s">
        <v>184</v>
      </c>
    </row>
    <row r="504" spans="1:65" s="12" customFormat="1" ht="11.25">
      <c r="B504" s="213"/>
      <c r="C504" s="214"/>
      <c r="D504" s="215" t="s">
        <v>191</v>
      </c>
      <c r="E504" s="216" t="s">
        <v>1</v>
      </c>
      <c r="F504" s="217" t="s">
        <v>535</v>
      </c>
      <c r="G504" s="214"/>
      <c r="H504" s="218">
        <v>3.55</v>
      </c>
      <c r="I504" s="219"/>
      <c r="J504" s="214"/>
      <c r="K504" s="214"/>
      <c r="L504" s="220"/>
      <c r="M504" s="221"/>
      <c r="N504" s="222"/>
      <c r="O504" s="222"/>
      <c r="P504" s="222"/>
      <c r="Q504" s="222"/>
      <c r="R504" s="222"/>
      <c r="S504" s="222"/>
      <c r="T504" s="223"/>
      <c r="AT504" s="224" t="s">
        <v>191</v>
      </c>
      <c r="AU504" s="224" t="s">
        <v>86</v>
      </c>
      <c r="AV504" s="12" t="s">
        <v>91</v>
      </c>
      <c r="AW504" s="12" t="s">
        <v>34</v>
      </c>
      <c r="AX504" s="12" t="s">
        <v>79</v>
      </c>
      <c r="AY504" s="224" t="s">
        <v>184</v>
      </c>
    </row>
    <row r="505" spans="1:65" s="13" customFormat="1" ht="11.25">
      <c r="B505" s="225"/>
      <c r="C505" s="226"/>
      <c r="D505" s="215" t="s">
        <v>191</v>
      </c>
      <c r="E505" s="227" t="s">
        <v>1</v>
      </c>
      <c r="F505" s="228" t="s">
        <v>193</v>
      </c>
      <c r="G505" s="226"/>
      <c r="H505" s="229">
        <v>171.19919999999999</v>
      </c>
      <c r="I505" s="230"/>
      <c r="J505" s="226"/>
      <c r="K505" s="226"/>
      <c r="L505" s="231"/>
      <c r="M505" s="232"/>
      <c r="N505" s="233"/>
      <c r="O505" s="233"/>
      <c r="P505" s="233"/>
      <c r="Q505" s="233"/>
      <c r="R505" s="233"/>
      <c r="S505" s="233"/>
      <c r="T505" s="234"/>
      <c r="AT505" s="235" t="s">
        <v>191</v>
      </c>
      <c r="AU505" s="235" t="s">
        <v>86</v>
      </c>
      <c r="AV505" s="13" t="s">
        <v>190</v>
      </c>
      <c r="AW505" s="13" t="s">
        <v>34</v>
      </c>
      <c r="AX505" s="13" t="s">
        <v>86</v>
      </c>
      <c r="AY505" s="235" t="s">
        <v>184</v>
      </c>
    </row>
    <row r="506" spans="1:65" s="2" customFormat="1" ht="16.5" customHeight="1">
      <c r="A506" s="34"/>
      <c r="B506" s="35"/>
      <c r="C506" s="200" t="s">
        <v>536</v>
      </c>
      <c r="D506" s="200" t="s">
        <v>185</v>
      </c>
      <c r="E506" s="201" t="s">
        <v>537</v>
      </c>
      <c r="F506" s="202" t="s">
        <v>538</v>
      </c>
      <c r="G506" s="203" t="s">
        <v>222</v>
      </c>
      <c r="H506" s="204">
        <v>171.19900000000001</v>
      </c>
      <c r="I506" s="205"/>
      <c r="J506" s="206">
        <f>ROUND(I506*H506,2)</f>
        <v>0</v>
      </c>
      <c r="K506" s="202" t="s">
        <v>189</v>
      </c>
      <c r="L506" s="39"/>
      <c r="M506" s="207" t="s">
        <v>1</v>
      </c>
      <c r="N506" s="208" t="s">
        <v>45</v>
      </c>
      <c r="O506" s="71"/>
      <c r="P506" s="209">
        <f>O506*H506</f>
        <v>0</v>
      </c>
      <c r="Q506" s="209">
        <v>0</v>
      </c>
      <c r="R506" s="209">
        <f>Q506*H506</f>
        <v>0</v>
      </c>
      <c r="S506" s="209">
        <v>0</v>
      </c>
      <c r="T506" s="210">
        <f>S506*H506</f>
        <v>0</v>
      </c>
      <c r="U506" s="34"/>
      <c r="V506" s="34"/>
      <c r="W506" s="34"/>
      <c r="X506" s="34"/>
      <c r="Y506" s="34"/>
      <c r="Z506" s="34"/>
      <c r="AA506" s="34"/>
      <c r="AB506" s="34"/>
      <c r="AC506" s="34"/>
      <c r="AD506" s="34"/>
      <c r="AE506" s="34"/>
      <c r="AR506" s="211" t="s">
        <v>190</v>
      </c>
      <c r="AT506" s="211" t="s">
        <v>185</v>
      </c>
      <c r="AU506" s="211" t="s">
        <v>86</v>
      </c>
      <c r="AY506" s="17" t="s">
        <v>184</v>
      </c>
      <c r="BE506" s="212">
        <f>IF(N506="základní",J506,0)</f>
        <v>0</v>
      </c>
      <c r="BF506" s="212">
        <f>IF(N506="snížená",J506,0)</f>
        <v>0</v>
      </c>
      <c r="BG506" s="212">
        <f>IF(N506="zákl. přenesená",J506,0)</f>
        <v>0</v>
      </c>
      <c r="BH506" s="212">
        <f>IF(N506="sníž. přenesená",J506,0)</f>
        <v>0</v>
      </c>
      <c r="BI506" s="212">
        <f>IF(N506="nulová",J506,0)</f>
        <v>0</v>
      </c>
      <c r="BJ506" s="17" t="s">
        <v>91</v>
      </c>
      <c r="BK506" s="212">
        <f>ROUND(I506*H506,2)</f>
        <v>0</v>
      </c>
      <c r="BL506" s="17" t="s">
        <v>190</v>
      </c>
      <c r="BM506" s="211" t="s">
        <v>539</v>
      </c>
    </row>
    <row r="507" spans="1:65" s="2" customFormat="1" ht="16.5" customHeight="1">
      <c r="A507" s="34"/>
      <c r="B507" s="35"/>
      <c r="C507" s="200" t="s">
        <v>346</v>
      </c>
      <c r="D507" s="200" t="s">
        <v>185</v>
      </c>
      <c r="E507" s="201" t="s">
        <v>540</v>
      </c>
      <c r="F507" s="202" t="s">
        <v>541</v>
      </c>
      <c r="G507" s="203" t="s">
        <v>246</v>
      </c>
      <c r="H507" s="204">
        <v>3.956</v>
      </c>
      <c r="I507" s="205"/>
      <c r="J507" s="206">
        <f>ROUND(I507*H507,2)</f>
        <v>0</v>
      </c>
      <c r="K507" s="202" t="s">
        <v>189</v>
      </c>
      <c r="L507" s="39"/>
      <c r="M507" s="207" t="s">
        <v>1</v>
      </c>
      <c r="N507" s="208" t="s">
        <v>45</v>
      </c>
      <c r="O507" s="71"/>
      <c r="P507" s="209">
        <f>O507*H507</f>
        <v>0</v>
      </c>
      <c r="Q507" s="209">
        <v>0</v>
      </c>
      <c r="R507" s="209">
        <f>Q507*H507</f>
        <v>0</v>
      </c>
      <c r="S507" s="209">
        <v>0</v>
      </c>
      <c r="T507" s="210">
        <f>S507*H507</f>
        <v>0</v>
      </c>
      <c r="U507" s="34"/>
      <c r="V507" s="34"/>
      <c r="W507" s="34"/>
      <c r="X507" s="34"/>
      <c r="Y507" s="34"/>
      <c r="Z507" s="34"/>
      <c r="AA507" s="34"/>
      <c r="AB507" s="34"/>
      <c r="AC507" s="34"/>
      <c r="AD507" s="34"/>
      <c r="AE507" s="34"/>
      <c r="AR507" s="211" t="s">
        <v>190</v>
      </c>
      <c r="AT507" s="211" t="s">
        <v>185</v>
      </c>
      <c r="AU507" s="211" t="s">
        <v>86</v>
      </c>
      <c r="AY507" s="17" t="s">
        <v>184</v>
      </c>
      <c r="BE507" s="212">
        <f>IF(N507="základní",J507,0)</f>
        <v>0</v>
      </c>
      <c r="BF507" s="212">
        <f>IF(N507="snížená",J507,0)</f>
        <v>0</v>
      </c>
      <c r="BG507" s="212">
        <f>IF(N507="zákl. přenesená",J507,0)</f>
        <v>0</v>
      </c>
      <c r="BH507" s="212">
        <f>IF(N507="sníž. přenesená",J507,0)</f>
        <v>0</v>
      </c>
      <c r="BI507" s="212">
        <f>IF(N507="nulová",J507,0)</f>
        <v>0</v>
      </c>
      <c r="BJ507" s="17" t="s">
        <v>91</v>
      </c>
      <c r="BK507" s="212">
        <f>ROUND(I507*H507,2)</f>
        <v>0</v>
      </c>
      <c r="BL507" s="17" t="s">
        <v>190</v>
      </c>
      <c r="BM507" s="211" t="s">
        <v>542</v>
      </c>
    </row>
    <row r="508" spans="1:65" s="14" customFormat="1" ht="11.25">
      <c r="B508" s="236"/>
      <c r="C508" s="237"/>
      <c r="D508" s="215" t="s">
        <v>191</v>
      </c>
      <c r="E508" s="238" t="s">
        <v>1</v>
      </c>
      <c r="F508" s="239" t="s">
        <v>543</v>
      </c>
      <c r="G508" s="237"/>
      <c r="H508" s="238" t="s">
        <v>1</v>
      </c>
      <c r="I508" s="240"/>
      <c r="J508" s="237"/>
      <c r="K508" s="237"/>
      <c r="L508" s="241"/>
      <c r="M508" s="242"/>
      <c r="N508" s="243"/>
      <c r="O508" s="243"/>
      <c r="P508" s="243"/>
      <c r="Q508" s="243"/>
      <c r="R508" s="243"/>
      <c r="S508" s="243"/>
      <c r="T508" s="244"/>
      <c r="AT508" s="245" t="s">
        <v>191</v>
      </c>
      <c r="AU508" s="245" t="s">
        <v>86</v>
      </c>
      <c r="AV508" s="14" t="s">
        <v>86</v>
      </c>
      <c r="AW508" s="14" t="s">
        <v>34</v>
      </c>
      <c r="AX508" s="14" t="s">
        <v>79</v>
      </c>
      <c r="AY508" s="245" t="s">
        <v>184</v>
      </c>
    </row>
    <row r="509" spans="1:65" s="12" customFormat="1" ht="11.25">
      <c r="B509" s="213"/>
      <c r="C509" s="214"/>
      <c r="D509" s="215" t="s">
        <v>191</v>
      </c>
      <c r="E509" s="216" t="s">
        <v>1</v>
      </c>
      <c r="F509" s="217" t="s">
        <v>544</v>
      </c>
      <c r="G509" s="214"/>
      <c r="H509" s="218">
        <v>3.956</v>
      </c>
      <c r="I509" s="219"/>
      <c r="J509" s="214"/>
      <c r="K509" s="214"/>
      <c r="L509" s="220"/>
      <c r="M509" s="221"/>
      <c r="N509" s="222"/>
      <c r="O509" s="222"/>
      <c r="P509" s="222"/>
      <c r="Q509" s="222"/>
      <c r="R509" s="222"/>
      <c r="S509" s="222"/>
      <c r="T509" s="223"/>
      <c r="AT509" s="224" t="s">
        <v>191</v>
      </c>
      <c r="AU509" s="224" t="s">
        <v>86</v>
      </c>
      <c r="AV509" s="12" t="s">
        <v>91</v>
      </c>
      <c r="AW509" s="12" t="s">
        <v>34</v>
      </c>
      <c r="AX509" s="12" t="s">
        <v>79</v>
      </c>
      <c r="AY509" s="224" t="s">
        <v>184</v>
      </c>
    </row>
    <row r="510" spans="1:65" s="13" customFormat="1" ht="11.25">
      <c r="B510" s="225"/>
      <c r="C510" s="226"/>
      <c r="D510" s="215" t="s">
        <v>191</v>
      </c>
      <c r="E510" s="227" t="s">
        <v>1</v>
      </c>
      <c r="F510" s="228" t="s">
        <v>193</v>
      </c>
      <c r="G510" s="226"/>
      <c r="H510" s="229">
        <v>3.956</v>
      </c>
      <c r="I510" s="230"/>
      <c r="J510" s="226"/>
      <c r="K510" s="226"/>
      <c r="L510" s="231"/>
      <c r="M510" s="232"/>
      <c r="N510" s="233"/>
      <c r="O510" s="233"/>
      <c r="P510" s="233"/>
      <c r="Q510" s="233"/>
      <c r="R510" s="233"/>
      <c r="S510" s="233"/>
      <c r="T510" s="234"/>
      <c r="AT510" s="235" t="s">
        <v>191</v>
      </c>
      <c r="AU510" s="235" t="s">
        <v>86</v>
      </c>
      <c r="AV510" s="13" t="s">
        <v>190</v>
      </c>
      <c r="AW510" s="13" t="s">
        <v>34</v>
      </c>
      <c r="AX510" s="13" t="s">
        <v>86</v>
      </c>
      <c r="AY510" s="235" t="s">
        <v>184</v>
      </c>
    </row>
    <row r="511" spans="1:65" s="2" customFormat="1" ht="16.5" customHeight="1">
      <c r="A511" s="34"/>
      <c r="B511" s="35"/>
      <c r="C511" s="200" t="s">
        <v>545</v>
      </c>
      <c r="D511" s="200" t="s">
        <v>185</v>
      </c>
      <c r="E511" s="201" t="s">
        <v>546</v>
      </c>
      <c r="F511" s="202" t="s">
        <v>547</v>
      </c>
      <c r="G511" s="203" t="s">
        <v>334</v>
      </c>
      <c r="H511" s="204">
        <v>29.984999999999999</v>
      </c>
      <c r="I511" s="205"/>
      <c r="J511" s="206">
        <f>ROUND(I511*H511,2)</f>
        <v>0</v>
      </c>
      <c r="K511" s="202" t="s">
        <v>297</v>
      </c>
      <c r="L511" s="39"/>
      <c r="M511" s="207" t="s">
        <v>1</v>
      </c>
      <c r="N511" s="208" t="s">
        <v>45</v>
      </c>
      <c r="O511" s="71"/>
      <c r="P511" s="209">
        <f>O511*H511</f>
        <v>0</v>
      </c>
      <c r="Q511" s="209">
        <v>0</v>
      </c>
      <c r="R511" s="209">
        <f>Q511*H511</f>
        <v>0</v>
      </c>
      <c r="S511" s="209">
        <v>0</v>
      </c>
      <c r="T511" s="210">
        <f>S511*H511</f>
        <v>0</v>
      </c>
      <c r="U511" s="34"/>
      <c r="V511" s="34"/>
      <c r="W511" s="34"/>
      <c r="X511" s="34"/>
      <c r="Y511" s="34"/>
      <c r="Z511" s="34"/>
      <c r="AA511" s="34"/>
      <c r="AB511" s="34"/>
      <c r="AC511" s="34"/>
      <c r="AD511" s="34"/>
      <c r="AE511" s="34"/>
      <c r="AR511" s="211" t="s">
        <v>190</v>
      </c>
      <c r="AT511" s="211" t="s">
        <v>185</v>
      </c>
      <c r="AU511" s="211" t="s">
        <v>86</v>
      </c>
      <c r="AY511" s="17" t="s">
        <v>184</v>
      </c>
      <c r="BE511" s="212">
        <f>IF(N511="základní",J511,0)</f>
        <v>0</v>
      </c>
      <c r="BF511" s="212">
        <f>IF(N511="snížená",J511,0)</f>
        <v>0</v>
      </c>
      <c r="BG511" s="212">
        <f>IF(N511="zákl. přenesená",J511,0)</f>
        <v>0</v>
      </c>
      <c r="BH511" s="212">
        <f>IF(N511="sníž. přenesená",J511,0)</f>
        <v>0</v>
      </c>
      <c r="BI511" s="212">
        <f>IF(N511="nulová",J511,0)</f>
        <v>0</v>
      </c>
      <c r="BJ511" s="17" t="s">
        <v>91</v>
      </c>
      <c r="BK511" s="212">
        <f>ROUND(I511*H511,2)</f>
        <v>0</v>
      </c>
      <c r="BL511" s="17" t="s">
        <v>190</v>
      </c>
      <c r="BM511" s="211" t="s">
        <v>548</v>
      </c>
    </row>
    <row r="512" spans="1:65" s="12" customFormat="1" ht="11.25">
      <c r="B512" s="213"/>
      <c r="C512" s="214"/>
      <c r="D512" s="215" t="s">
        <v>191</v>
      </c>
      <c r="E512" s="216" t="s">
        <v>1</v>
      </c>
      <c r="F512" s="217" t="s">
        <v>549</v>
      </c>
      <c r="G512" s="214"/>
      <c r="H512" s="218">
        <v>13.574999999999999</v>
      </c>
      <c r="I512" s="219"/>
      <c r="J512" s="214"/>
      <c r="K512" s="214"/>
      <c r="L512" s="220"/>
      <c r="M512" s="221"/>
      <c r="N512" s="222"/>
      <c r="O512" s="222"/>
      <c r="P512" s="222"/>
      <c r="Q512" s="222"/>
      <c r="R512" s="222"/>
      <c r="S512" s="222"/>
      <c r="T512" s="223"/>
      <c r="AT512" s="224" t="s">
        <v>191</v>
      </c>
      <c r="AU512" s="224" t="s">
        <v>86</v>
      </c>
      <c r="AV512" s="12" t="s">
        <v>91</v>
      </c>
      <c r="AW512" s="12" t="s">
        <v>34</v>
      </c>
      <c r="AX512" s="12" t="s">
        <v>79</v>
      </c>
      <c r="AY512" s="224" t="s">
        <v>184</v>
      </c>
    </row>
    <row r="513" spans="1:65" s="12" customFormat="1" ht="11.25">
      <c r="B513" s="213"/>
      <c r="C513" s="214"/>
      <c r="D513" s="215" t="s">
        <v>191</v>
      </c>
      <c r="E513" s="216" t="s">
        <v>1</v>
      </c>
      <c r="F513" s="217" t="s">
        <v>550</v>
      </c>
      <c r="G513" s="214"/>
      <c r="H513" s="218">
        <v>16.41</v>
      </c>
      <c r="I513" s="219"/>
      <c r="J513" s="214"/>
      <c r="K513" s="214"/>
      <c r="L513" s="220"/>
      <c r="M513" s="221"/>
      <c r="N513" s="222"/>
      <c r="O513" s="222"/>
      <c r="P513" s="222"/>
      <c r="Q513" s="222"/>
      <c r="R513" s="222"/>
      <c r="S513" s="222"/>
      <c r="T513" s="223"/>
      <c r="AT513" s="224" t="s">
        <v>191</v>
      </c>
      <c r="AU513" s="224" t="s">
        <v>86</v>
      </c>
      <c r="AV513" s="12" t="s">
        <v>91</v>
      </c>
      <c r="AW513" s="12" t="s">
        <v>34</v>
      </c>
      <c r="AX513" s="12" t="s">
        <v>79</v>
      </c>
      <c r="AY513" s="224" t="s">
        <v>184</v>
      </c>
    </row>
    <row r="514" spans="1:65" s="13" customFormat="1" ht="11.25">
      <c r="B514" s="225"/>
      <c r="C514" s="226"/>
      <c r="D514" s="215" t="s">
        <v>191</v>
      </c>
      <c r="E514" s="227" t="s">
        <v>1</v>
      </c>
      <c r="F514" s="228" t="s">
        <v>193</v>
      </c>
      <c r="G514" s="226"/>
      <c r="H514" s="229">
        <v>29.984999999999999</v>
      </c>
      <c r="I514" s="230"/>
      <c r="J514" s="226"/>
      <c r="K514" s="226"/>
      <c r="L514" s="231"/>
      <c r="M514" s="232"/>
      <c r="N514" s="233"/>
      <c r="O514" s="233"/>
      <c r="P514" s="233"/>
      <c r="Q514" s="233"/>
      <c r="R514" s="233"/>
      <c r="S514" s="233"/>
      <c r="T514" s="234"/>
      <c r="AT514" s="235" t="s">
        <v>191</v>
      </c>
      <c r="AU514" s="235" t="s">
        <v>86</v>
      </c>
      <c r="AV514" s="13" t="s">
        <v>190</v>
      </c>
      <c r="AW514" s="13" t="s">
        <v>34</v>
      </c>
      <c r="AX514" s="13" t="s">
        <v>86</v>
      </c>
      <c r="AY514" s="235" t="s">
        <v>184</v>
      </c>
    </row>
    <row r="515" spans="1:65" s="11" customFormat="1" ht="25.9" customHeight="1">
      <c r="B515" s="186"/>
      <c r="C515" s="187"/>
      <c r="D515" s="188" t="s">
        <v>78</v>
      </c>
      <c r="E515" s="189" t="s">
        <v>208</v>
      </c>
      <c r="F515" s="189" t="s">
        <v>551</v>
      </c>
      <c r="G515" s="187"/>
      <c r="H515" s="187"/>
      <c r="I515" s="190"/>
      <c r="J515" s="191">
        <f>BK515</f>
        <v>0</v>
      </c>
      <c r="K515" s="187"/>
      <c r="L515" s="192"/>
      <c r="M515" s="193"/>
      <c r="N515" s="194"/>
      <c r="O515" s="194"/>
      <c r="P515" s="195">
        <f>SUM(P516:P519)</f>
        <v>0</v>
      </c>
      <c r="Q515" s="194"/>
      <c r="R515" s="195">
        <f>SUM(R516:R519)</f>
        <v>0</v>
      </c>
      <c r="S515" s="194"/>
      <c r="T515" s="196">
        <f>SUM(T516:T519)</f>
        <v>0</v>
      </c>
      <c r="AR515" s="197" t="s">
        <v>86</v>
      </c>
      <c r="AT515" s="198" t="s">
        <v>78</v>
      </c>
      <c r="AU515" s="198" t="s">
        <v>79</v>
      </c>
      <c r="AY515" s="197" t="s">
        <v>184</v>
      </c>
      <c r="BK515" s="199">
        <f>SUM(BK516:BK519)</f>
        <v>0</v>
      </c>
    </row>
    <row r="516" spans="1:65" s="2" customFormat="1" ht="21.75" customHeight="1">
      <c r="A516" s="34"/>
      <c r="B516" s="35"/>
      <c r="C516" s="200" t="s">
        <v>350</v>
      </c>
      <c r="D516" s="200" t="s">
        <v>185</v>
      </c>
      <c r="E516" s="201" t="s">
        <v>552</v>
      </c>
      <c r="F516" s="202" t="s">
        <v>553</v>
      </c>
      <c r="G516" s="203" t="s">
        <v>222</v>
      </c>
      <c r="H516" s="204">
        <v>96.3</v>
      </c>
      <c r="I516" s="205"/>
      <c r="J516" s="206">
        <f>ROUND(I516*H516,2)</f>
        <v>0</v>
      </c>
      <c r="K516" s="202" t="s">
        <v>189</v>
      </c>
      <c r="L516" s="39"/>
      <c r="M516" s="207" t="s">
        <v>1</v>
      </c>
      <c r="N516" s="208" t="s">
        <v>45</v>
      </c>
      <c r="O516" s="71"/>
      <c r="P516" s="209">
        <f>O516*H516</f>
        <v>0</v>
      </c>
      <c r="Q516" s="209">
        <v>0</v>
      </c>
      <c r="R516" s="209">
        <f>Q516*H516</f>
        <v>0</v>
      </c>
      <c r="S516" s="209">
        <v>0</v>
      </c>
      <c r="T516" s="210">
        <f>S516*H516</f>
        <v>0</v>
      </c>
      <c r="U516" s="34"/>
      <c r="V516" s="34"/>
      <c r="W516" s="34"/>
      <c r="X516" s="34"/>
      <c r="Y516" s="34"/>
      <c r="Z516" s="34"/>
      <c r="AA516" s="34"/>
      <c r="AB516" s="34"/>
      <c r="AC516" s="34"/>
      <c r="AD516" s="34"/>
      <c r="AE516" s="34"/>
      <c r="AR516" s="211" t="s">
        <v>190</v>
      </c>
      <c r="AT516" s="211" t="s">
        <v>185</v>
      </c>
      <c r="AU516" s="211" t="s">
        <v>86</v>
      </c>
      <c r="AY516" s="17" t="s">
        <v>184</v>
      </c>
      <c r="BE516" s="212">
        <f>IF(N516="základní",J516,0)</f>
        <v>0</v>
      </c>
      <c r="BF516" s="212">
        <f>IF(N516="snížená",J516,0)</f>
        <v>0</v>
      </c>
      <c r="BG516" s="212">
        <f>IF(N516="zákl. přenesená",J516,0)</f>
        <v>0</v>
      </c>
      <c r="BH516" s="212">
        <f>IF(N516="sníž. přenesená",J516,0)</f>
        <v>0</v>
      </c>
      <c r="BI516" s="212">
        <f>IF(N516="nulová",J516,0)</f>
        <v>0</v>
      </c>
      <c r="BJ516" s="17" t="s">
        <v>91</v>
      </c>
      <c r="BK516" s="212">
        <f>ROUND(I516*H516,2)</f>
        <v>0</v>
      </c>
      <c r="BL516" s="17" t="s">
        <v>190</v>
      </c>
      <c r="BM516" s="211" t="s">
        <v>554</v>
      </c>
    </row>
    <row r="517" spans="1:65" s="14" customFormat="1" ht="11.25">
      <c r="B517" s="236"/>
      <c r="C517" s="237"/>
      <c r="D517" s="215" t="s">
        <v>191</v>
      </c>
      <c r="E517" s="238" t="s">
        <v>1</v>
      </c>
      <c r="F517" s="239" t="s">
        <v>555</v>
      </c>
      <c r="G517" s="237"/>
      <c r="H517" s="238" t="s">
        <v>1</v>
      </c>
      <c r="I517" s="240"/>
      <c r="J517" s="237"/>
      <c r="K517" s="237"/>
      <c r="L517" s="241"/>
      <c r="M517" s="242"/>
      <c r="N517" s="243"/>
      <c r="O517" s="243"/>
      <c r="P517" s="243"/>
      <c r="Q517" s="243"/>
      <c r="R517" s="243"/>
      <c r="S517" s="243"/>
      <c r="T517" s="244"/>
      <c r="AT517" s="245" t="s">
        <v>191</v>
      </c>
      <c r="AU517" s="245" t="s">
        <v>86</v>
      </c>
      <c r="AV517" s="14" t="s">
        <v>86</v>
      </c>
      <c r="AW517" s="14" t="s">
        <v>34</v>
      </c>
      <c r="AX517" s="14" t="s">
        <v>79</v>
      </c>
      <c r="AY517" s="245" t="s">
        <v>184</v>
      </c>
    </row>
    <row r="518" spans="1:65" s="12" customFormat="1" ht="11.25">
      <c r="B518" s="213"/>
      <c r="C518" s="214"/>
      <c r="D518" s="215" t="s">
        <v>191</v>
      </c>
      <c r="E518" s="216" t="s">
        <v>1</v>
      </c>
      <c r="F518" s="217" t="s">
        <v>556</v>
      </c>
      <c r="G518" s="214"/>
      <c r="H518" s="218">
        <v>96.3</v>
      </c>
      <c r="I518" s="219"/>
      <c r="J518" s="214"/>
      <c r="K518" s="214"/>
      <c r="L518" s="220"/>
      <c r="M518" s="221"/>
      <c r="N518" s="222"/>
      <c r="O518" s="222"/>
      <c r="P518" s="222"/>
      <c r="Q518" s="222"/>
      <c r="R518" s="222"/>
      <c r="S518" s="222"/>
      <c r="T518" s="223"/>
      <c r="AT518" s="224" t="s">
        <v>191</v>
      </c>
      <c r="AU518" s="224" t="s">
        <v>86</v>
      </c>
      <c r="AV518" s="12" t="s">
        <v>91</v>
      </c>
      <c r="AW518" s="12" t="s">
        <v>34</v>
      </c>
      <c r="AX518" s="12" t="s">
        <v>79</v>
      </c>
      <c r="AY518" s="224" t="s">
        <v>184</v>
      </c>
    </row>
    <row r="519" spans="1:65" s="13" customFormat="1" ht="11.25">
      <c r="B519" s="225"/>
      <c r="C519" s="226"/>
      <c r="D519" s="215" t="s">
        <v>191</v>
      </c>
      <c r="E519" s="227" t="s">
        <v>1</v>
      </c>
      <c r="F519" s="228" t="s">
        <v>193</v>
      </c>
      <c r="G519" s="226"/>
      <c r="H519" s="229">
        <v>96.3</v>
      </c>
      <c r="I519" s="230"/>
      <c r="J519" s="226"/>
      <c r="K519" s="226"/>
      <c r="L519" s="231"/>
      <c r="M519" s="232"/>
      <c r="N519" s="233"/>
      <c r="O519" s="233"/>
      <c r="P519" s="233"/>
      <c r="Q519" s="233"/>
      <c r="R519" s="233"/>
      <c r="S519" s="233"/>
      <c r="T519" s="234"/>
      <c r="AT519" s="235" t="s">
        <v>191</v>
      </c>
      <c r="AU519" s="235" t="s">
        <v>86</v>
      </c>
      <c r="AV519" s="13" t="s">
        <v>190</v>
      </c>
      <c r="AW519" s="13" t="s">
        <v>34</v>
      </c>
      <c r="AX519" s="13" t="s">
        <v>86</v>
      </c>
      <c r="AY519" s="235" t="s">
        <v>184</v>
      </c>
    </row>
    <row r="520" spans="1:65" s="11" customFormat="1" ht="25.9" customHeight="1">
      <c r="B520" s="186"/>
      <c r="C520" s="187"/>
      <c r="D520" s="188" t="s">
        <v>78</v>
      </c>
      <c r="E520" s="189" t="s">
        <v>545</v>
      </c>
      <c r="F520" s="189" t="s">
        <v>557</v>
      </c>
      <c r="G520" s="187"/>
      <c r="H520" s="187"/>
      <c r="I520" s="190"/>
      <c r="J520" s="191">
        <f>BK520</f>
        <v>0</v>
      </c>
      <c r="K520" s="187"/>
      <c r="L520" s="192"/>
      <c r="M520" s="193"/>
      <c r="N520" s="194"/>
      <c r="O520" s="194"/>
      <c r="P520" s="195">
        <f>SUM(P521:P640)</f>
        <v>0</v>
      </c>
      <c r="Q520" s="194"/>
      <c r="R520" s="195">
        <f>SUM(R521:R640)</f>
        <v>0</v>
      </c>
      <c r="S520" s="194"/>
      <c r="T520" s="196">
        <f>SUM(T521:T640)</f>
        <v>0</v>
      </c>
      <c r="AR520" s="197" t="s">
        <v>86</v>
      </c>
      <c r="AT520" s="198" t="s">
        <v>78</v>
      </c>
      <c r="AU520" s="198" t="s">
        <v>79</v>
      </c>
      <c r="AY520" s="197" t="s">
        <v>184</v>
      </c>
      <c r="BK520" s="199">
        <f>SUM(BK521:BK640)</f>
        <v>0</v>
      </c>
    </row>
    <row r="521" spans="1:65" s="2" customFormat="1" ht="16.5" customHeight="1">
      <c r="A521" s="34"/>
      <c r="B521" s="35"/>
      <c r="C521" s="200" t="s">
        <v>558</v>
      </c>
      <c r="D521" s="200" t="s">
        <v>185</v>
      </c>
      <c r="E521" s="201" t="s">
        <v>559</v>
      </c>
      <c r="F521" s="202" t="s">
        <v>560</v>
      </c>
      <c r="G521" s="203" t="s">
        <v>222</v>
      </c>
      <c r="H521" s="204">
        <v>509.6</v>
      </c>
      <c r="I521" s="205"/>
      <c r="J521" s="206">
        <f>ROUND(I521*H521,2)</f>
        <v>0</v>
      </c>
      <c r="K521" s="202" t="s">
        <v>189</v>
      </c>
      <c r="L521" s="39"/>
      <c r="M521" s="207" t="s">
        <v>1</v>
      </c>
      <c r="N521" s="208" t="s">
        <v>45</v>
      </c>
      <c r="O521" s="71"/>
      <c r="P521" s="209">
        <f>O521*H521</f>
        <v>0</v>
      </c>
      <c r="Q521" s="209">
        <v>0</v>
      </c>
      <c r="R521" s="209">
        <f>Q521*H521</f>
        <v>0</v>
      </c>
      <c r="S521" s="209">
        <v>0</v>
      </c>
      <c r="T521" s="210">
        <f>S521*H521</f>
        <v>0</v>
      </c>
      <c r="U521" s="34"/>
      <c r="V521" s="34"/>
      <c r="W521" s="34"/>
      <c r="X521" s="34"/>
      <c r="Y521" s="34"/>
      <c r="Z521" s="34"/>
      <c r="AA521" s="34"/>
      <c r="AB521" s="34"/>
      <c r="AC521" s="34"/>
      <c r="AD521" s="34"/>
      <c r="AE521" s="34"/>
      <c r="AR521" s="211" t="s">
        <v>190</v>
      </c>
      <c r="AT521" s="211" t="s">
        <v>185</v>
      </c>
      <c r="AU521" s="211" t="s">
        <v>86</v>
      </c>
      <c r="AY521" s="17" t="s">
        <v>184</v>
      </c>
      <c r="BE521" s="212">
        <f>IF(N521="základní",J521,0)</f>
        <v>0</v>
      </c>
      <c r="BF521" s="212">
        <f>IF(N521="snížená",J521,0)</f>
        <v>0</v>
      </c>
      <c r="BG521" s="212">
        <f>IF(N521="zákl. přenesená",J521,0)</f>
        <v>0</v>
      </c>
      <c r="BH521" s="212">
        <f>IF(N521="sníž. přenesená",J521,0)</f>
        <v>0</v>
      </c>
      <c r="BI521" s="212">
        <f>IF(N521="nulová",J521,0)</f>
        <v>0</v>
      </c>
      <c r="BJ521" s="17" t="s">
        <v>91</v>
      </c>
      <c r="BK521" s="212">
        <f>ROUND(I521*H521,2)</f>
        <v>0</v>
      </c>
      <c r="BL521" s="17" t="s">
        <v>190</v>
      </c>
      <c r="BM521" s="211" t="s">
        <v>561</v>
      </c>
    </row>
    <row r="522" spans="1:65" s="14" customFormat="1" ht="11.25">
      <c r="B522" s="236"/>
      <c r="C522" s="237"/>
      <c r="D522" s="215" t="s">
        <v>191</v>
      </c>
      <c r="E522" s="238" t="s">
        <v>1</v>
      </c>
      <c r="F522" s="239" t="s">
        <v>305</v>
      </c>
      <c r="G522" s="237"/>
      <c r="H522" s="238" t="s">
        <v>1</v>
      </c>
      <c r="I522" s="240"/>
      <c r="J522" s="237"/>
      <c r="K522" s="237"/>
      <c r="L522" s="241"/>
      <c r="M522" s="242"/>
      <c r="N522" s="243"/>
      <c r="O522" s="243"/>
      <c r="P522" s="243"/>
      <c r="Q522" s="243"/>
      <c r="R522" s="243"/>
      <c r="S522" s="243"/>
      <c r="T522" s="244"/>
      <c r="AT522" s="245" t="s">
        <v>191</v>
      </c>
      <c r="AU522" s="245" t="s">
        <v>86</v>
      </c>
      <c r="AV522" s="14" t="s">
        <v>86</v>
      </c>
      <c r="AW522" s="14" t="s">
        <v>34</v>
      </c>
      <c r="AX522" s="14" t="s">
        <v>79</v>
      </c>
      <c r="AY522" s="245" t="s">
        <v>184</v>
      </c>
    </row>
    <row r="523" spans="1:65" s="12" customFormat="1" ht="11.25">
      <c r="B523" s="213"/>
      <c r="C523" s="214"/>
      <c r="D523" s="215" t="s">
        <v>191</v>
      </c>
      <c r="E523" s="216" t="s">
        <v>1</v>
      </c>
      <c r="F523" s="217" t="s">
        <v>562</v>
      </c>
      <c r="G523" s="214"/>
      <c r="H523" s="218">
        <v>254.8</v>
      </c>
      <c r="I523" s="219"/>
      <c r="J523" s="214"/>
      <c r="K523" s="214"/>
      <c r="L523" s="220"/>
      <c r="M523" s="221"/>
      <c r="N523" s="222"/>
      <c r="O523" s="222"/>
      <c r="P523" s="222"/>
      <c r="Q523" s="222"/>
      <c r="R523" s="222"/>
      <c r="S523" s="222"/>
      <c r="T523" s="223"/>
      <c r="AT523" s="224" t="s">
        <v>191</v>
      </c>
      <c r="AU523" s="224" t="s">
        <v>86</v>
      </c>
      <c r="AV523" s="12" t="s">
        <v>91</v>
      </c>
      <c r="AW523" s="12" t="s">
        <v>34</v>
      </c>
      <c r="AX523" s="12" t="s">
        <v>79</v>
      </c>
      <c r="AY523" s="224" t="s">
        <v>184</v>
      </c>
    </row>
    <row r="524" spans="1:65" s="14" customFormat="1" ht="11.25">
      <c r="B524" s="236"/>
      <c r="C524" s="237"/>
      <c r="D524" s="215" t="s">
        <v>191</v>
      </c>
      <c r="E524" s="238" t="s">
        <v>1</v>
      </c>
      <c r="F524" s="239" t="s">
        <v>307</v>
      </c>
      <c r="G524" s="237"/>
      <c r="H524" s="238" t="s">
        <v>1</v>
      </c>
      <c r="I524" s="240"/>
      <c r="J524" s="237"/>
      <c r="K524" s="237"/>
      <c r="L524" s="241"/>
      <c r="M524" s="242"/>
      <c r="N524" s="243"/>
      <c r="O524" s="243"/>
      <c r="P524" s="243"/>
      <c r="Q524" s="243"/>
      <c r="R524" s="243"/>
      <c r="S524" s="243"/>
      <c r="T524" s="244"/>
      <c r="AT524" s="245" t="s">
        <v>191</v>
      </c>
      <c r="AU524" s="245" t="s">
        <v>86</v>
      </c>
      <c r="AV524" s="14" t="s">
        <v>86</v>
      </c>
      <c r="AW524" s="14" t="s">
        <v>34</v>
      </c>
      <c r="AX524" s="14" t="s">
        <v>79</v>
      </c>
      <c r="AY524" s="245" t="s">
        <v>184</v>
      </c>
    </row>
    <row r="525" spans="1:65" s="12" customFormat="1" ht="11.25">
      <c r="B525" s="213"/>
      <c r="C525" s="214"/>
      <c r="D525" s="215" t="s">
        <v>191</v>
      </c>
      <c r="E525" s="216" t="s">
        <v>1</v>
      </c>
      <c r="F525" s="217" t="s">
        <v>562</v>
      </c>
      <c r="G525" s="214"/>
      <c r="H525" s="218">
        <v>254.8</v>
      </c>
      <c r="I525" s="219"/>
      <c r="J525" s="214"/>
      <c r="K525" s="214"/>
      <c r="L525" s="220"/>
      <c r="M525" s="221"/>
      <c r="N525" s="222"/>
      <c r="O525" s="222"/>
      <c r="P525" s="222"/>
      <c r="Q525" s="222"/>
      <c r="R525" s="222"/>
      <c r="S525" s="222"/>
      <c r="T525" s="223"/>
      <c r="AT525" s="224" t="s">
        <v>191</v>
      </c>
      <c r="AU525" s="224" t="s">
        <v>86</v>
      </c>
      <c r="AV525" s="12" t="s">
        <v>91</v>
      </c>
      <c r="AW525" s="12" t="s">
        <v>34</v>
      </c>
      <c r="AX525" s="12" t="s">
        <v>79</v>
      </c>
      <c r="AY525" s="224" t="s">
        <v>184</v>
      </c>
    </row>
    <row r="526" spans="1:65" s="13" customFormat="1" ht="11.25">
      <c r="B526" s="225"/>
      <c r="C526" s="226"/>
      <c r="D526" s="215" t="s">
        <v>191</v>
      </c>
      <c r="E526" s="227" t="s">
        <v>1</v>
      </c>
      <c r="F526" s="228" t="s">
        <v>193</v>
      </c>
      <c r="G526" s="226"/>
      <c r="H526" s="229">
        <v>509.6</v>
      </c>
      <c r="I526" s="230"/>
      <c r="J526" s="226"/>
      <c r="K526" s="226"/>
      <c r="L526" s="231"/>
      <c r="M526" s="232"/>
      <c r="N526" s="233"/>
      <c r="O526" s="233"/>
      <c r="P526" s="233"/>
      <c r="Q526" s="233"/>
      <c r="R526" s="233"/>
      <c r="S526" s="233"/>
      <c r="T526" s="234"/>
      <c r="AT526" s="235" t="s">
        <v>191</v>
      </c>
      <c r="AU526" s="235" t="s">
        <v>86</v>
      </c>
      <c r="AV526" s="13" t="s">
        <v>190</v>
      </c>
      <c r="AW526" s="13" t="s">
        <v>34</v>
      </c>
      <c r="AX526" s="13" t="s">
        <v>86</v>
      </c>
      <c r="AY526" s="235" t="s">
        <v>184</v>
      </c>
    </row>
    <row r="527" spans="1:65" s="2" customFormat="1" ht="16.5" customHeight="1">
      <c r="A527" s="34"/>
      <c r="B527" s="35"/>
      <c r="C527" s="200" t="s">
        <v>353</v>
      </c>
      <c r="D527" s="200" t="s">
        <v>185</v>
      </c>
      <c r="E527" s="201" t="s">
        <v>563</v>
      </c>
      <c r="F527" s="202" t="s">
        <v>564</v>
      </c>
      <c r="G527" s="203" t="s">
        <v>222</v>
      </c>
      <c r="H527" s="204">
        <v>281.80799999999999</v>
      </c>
      <c r="I527" s="205"/>
      <c r="J527" s="206">
        <f>ROUND(I527*H527,2)</f>
        <v>0</v>
      </c>
      <c r="K527" s="202" t="s">
        <v>189</v>
      </c>
      <c r="L527" s="39"/>
      <c r="M527" s="207" t="s">
        <v>1</v>
      </c>
      <c r="N527" s="208" t="s">
        <v>45</v>
      </c>
      <c r="O527" s="71"/>
      <c r="P527" s="209">
        <f>O527*H527</f>
        <v>0</v>
      </c>
      <c r="Q527" s="209">
        <v>0</v>
      </c>
      <c r="R527" s="209">
        <f>Q527*H527</f>
        <v>0</v>
      </c>
      <c r="S527" s="209">
        <v>0</v>
      </c>
      <c r="T527" s="210">
        <f>S527*H527</f>
        <v>0</v>
      </c>
      <c r="U527" s="34"/>
      <c r="V527" s="34"/>
      <c r="W527" s="34"/>
      <c r="X527" s="34"/>
      <c r="Y527" s="34"/>
      <c r="Z527" s="34"/>
      <c r="AA527" s="34"/>
      <c r="AB527" s="34"/>
      <c r="AC527" s="34"/>
      <c r="AD527" s="34"/>
      <c r="AE527" s="34"/>
      <c r="AR527" s="211" t="s">
        <v>190</v>
      </c>
      <c r="AT527" s="211" t="s">
        <v>185</v>
      </c>
      <c r="AU527" s="211" t="s">
        <v>86</v>
      </c>
      <c r="AY527" s="17" t="s">
        <v>184</v>
      </c>
      <c r="BE527" s="212">
        <f>IF(N527="základní",J527,0)</f>
        <v>0</v>
      </c>
      <c r="BF527" s="212">
        <f>IF(N527="snížená",J527,0)</f>
        <v>0</v>
      </c>
      <c r="BG527" s="212">
        <f>IF(N527="zákl. přenesená",J527,0)</f>
        <v>0</v>
      </c>
      <c r="BH527" s="212">
        <f>IF(N527="sníž. přenesená",J527,0)</f>
        <v>0</v>
      </c>
      <c r="BI527" s="212">
        <f>IF(N527="nulová",J527,0)</f>
        <v>0</v>
      </c>
      <c r="BJ527" s="17" t="s">
        <v>91</v>
      </c>
      <c r="BK527" s="212">
        <f>ROUND(I527*H527,2)</f>
        <v>0</v>
      </c>
      <c r="BL527" s="17" t="s">
        <v>190</v>
      </c>
      <c r="BM527" s="211" t="s">
        <v>565</v>
      </c>
    </row>
    <row r="528" spans="1:65" s="14" customFormat="1" ht="11.25">
      <c r="B528" s="236"/>
      <c r="C528" s="237"/>
      <c r="D528" s="215" t="s">
        <v>191</v>
      </c>
      <c r="E528" s="238" t="s">
        <v>1</v>
      </c>
      <c r="F528" s="239" t="s">
        <v>566</v>
      </c>
      <c r="G528" s="237"/>
      <c r="H528" s="238" t="s">
        <v>1</v>
      </c>
      <c r="I528" s="240"/>
      <c r="J528" s="237"/>
      <c r="K528" s="237"/>
      <c r="L528" s="241"/>
      <c r="M528" s="242"/>
      <c r="N528" s="243"/>
      <c r="O528" s="243"/>
      <c r="P528" s="243"/>
      <c r="Q528" s="243"/>
      <c r="R528" s="243"/>
      <c r="S528" s="243"/>
      <c r="T528" s="244"/>
      <c r="AT528" s="245" t="s">
        <v>191</v>
      </c>
      <c r="AU528" s="245" t="s">
        <v>86</v>
      </c>
      <c r="AV528" s="14" t="s">
        <v>86</v>
      </c>
      <c r="AW528" s="14" t="s">
        <v>34</v>
      </c>
      <c r="AX528" s="14" t="s">
        <v>79</v>
      </c>
      <c r="AY528" s="245" t="s">
        <v>184</v>
      </c>
    </row>
    <row r="529" spans="1:65" s="14" customFormat="1" ht="11.25">
      <c r="B529" s="236"/>
      <c r="C529" s="237"/>
      <c r="D529" s="215" t="s">
        <v>191</v>
      </c>
      <c r="E529" s="238" t="s">
        <v>1</v>
      </c>
      <c r="F529" s="239" t="s">
        <v>567</v>
      </c>
      <c r="G529" s="237"/>
      <c r="H529" s="238" t="s">
        <v>1</v>
      </c>
      <c r="I529" s="240"/>
      <c r="J529" s="237"/>
      <c r="K529" s="237"/>
      <c r="L529" s="241"/>
      <c r="M529" s="242"/>
      <c r="N529" s="243"/>
      <c r="O529" s="243"/>
      <c r="P529" s="243"/>
      <c r="Q529" s="243"/>
      <c r="R529" s="243"/>
      <c r="S529" s="243"/>
      <c r="T529" s="244"/>
      <c r="AT529" s="245" t="s">
        <v>191</v>
      </c>
      <c r="AU529" s="245" t="s">
        <v>86</v>
      </c>
      <c r="AV529" s="14" t="s">
        <v>86</v>
      </c>
      <c r="AW529" s="14" t="s">
        <v>34</v>
      </c>
      <c r="AX529" s="14" t="s">
        <v>79</v>
      </c>
      <c r="AY529" s="245" t="s">
        <v>184</v>
      </c>
    </row>
    <row r="530" spans="1:65" s="12" customFormat="1" ht="11.25">
      <c r="B530" s="213"/>
      <c r="C530" s="214"/>
      <c r="D530" s="215" t="s">
        <v>191</v>
      </c>
      <c r="E530" s="216" t="s">
        <v>1</v>
      </c>
      <c r="F530" s="217" t="s">
        <v>568</v>
      </c>
      <c r="G530" s="214"/>
      <c r="H530" s="218">
        <v>10</v>
      </c>
      <c r="I530" s="219"/>
      <c r="J530" s="214"/>
      <c r="K530" s="214"/>
      <c r="L530" s="220"/>
      <c r="M530" s="221"/>
      <c r="N530" s="222"/>
      <c r="O530" s="222"/>
      <c r="P530" s="222"/>
      <c r="Q530" s="222"/>
      <c r="R530" s="222"/>
      <c r="S530" s="222"/>
      <c r="T530" s="223"/>
      <c r="AT530" s="224" t="s">
        <v>191</v>
      </c>
      <c r="AU530" s="224" t="s">
        <v>86</v>
      </c>
      <c r="AV530" s="12" t="s">
        <v>91</v>
      </c>
      <c r="AW530" s="12" t="s">
        <v>34</v>
      </c>
      <c r="AX530" s="12" t="s">
        <v>79</v>
      </c>
      <c r="AY530" s="224" t="s">
        <v>184</v>
      </c>
    </row>
    <row r="531" spans="1:65" s="12" customFormat="1" ht="11.25">
      <c r="B531" s="213"/>
      <c r="C531" s="214"/>
      <c r="D531" s="215" t="s">
        <v>191</v>
      </c>
      <c r="E531" s="216" t="s">
        <v>1</v>
      </c>
      <c r="F531" s="217" t="s">
        <v>569</v>
      </c>
      <c r="G531" s="214"/>
      <c r="H531" s="218">
        <v>-1.379</v>
      </c>
      <c r="I531" s="219"/>
      <c r="J531" s="214"/>
      <c r="K531" s="214"/>
      <c r="L531" s="220"/>
      <c r="M531" s="221"/>
      <c r="N531" s="222"/>
      <c r="O531" s="222"/>
      <c r="P531" s="222"/>
      <c r="Q531" s="222"/>
      <c r="R531" s="222"/>
      <c r="S531" s="222"/>
      <c r="T531" s="223"/>
      <c r="AT531" s="224" t="s">
        <v>191</v>
      </c>
      <c r="AU531" s="224" t="s">
        <v>86</v>
      </c>
      <c r="AV531" s="12" t="s">
        <v>91</v>
      </c>
      <c r="AW531" s="12" t="s">
        <v>34</v>
      </c>
      <c r="AX531" s="12" t="s">
        <v>79</v>
      </c>
      <c r="AY531" s="224" t="s">
        <v>184</v>
      </c>
    </row>
    <row r="532" spans="1:65" s="14" customFormat="1" ht="11.25">
      <c r="B532" s="236"/>
      <c r="C532" s="237"/>
      <c r="D532" s="215" t="s">
        <v>191</v>
      </c>
      <c r="E532" s="238" t="s">
        <v>1</v>
      </c>
      <c r="F532" s="239" t="s">
        <v>570</v>
      </c>
      <c r="G532" s="237"/>
      <c r="H532" s="238" t="s">
        <v>1</v>
      </c>
      <c r="I532" s="240"/>
      <c r="J532" s="237"/>
      <c r="K532" s="237"/>
      <c r="L532" s="241"/>
      <c r="M532" s="242"/>
      <c r="N532" s="243"/>
      <c r="O532" s="243"/>
      <c r="P532" s="243"/>
      <c r="Q532" s="243"/>
      <c r="R532" s="243"/>
      <c r="S532" s="243"/>
      <c r="T532" s="244"/>
      <c r="AT532" s="245" t="s">
        <v>191</v>
      </c>
      <c r="AU532" s="245" t="s">
        <v>86</v>
      </c>
      <c r="AV532" s="14" t="s">
        <v>86</v>
      </c>
      <c r="AW532" s="14" t="s">
        <v>34</v>
      </c>
      <c r="AX532" s="14" t="s">
        <v>79</v>
      </c>
      <c r="AY532" s="245" t="s">
        <v>184</v>
      </c>
    </row>
    <row r="533" spans="1:65" s="12" customFormat="1" ht="11.25">
      <c r="B533" s="213"/>
      <c r="C533" s="214"/>
      <c r="D533" s="215" t="s">
        <v>191</v>
      </c>
      <c r="E533" s="216" t="s">
        <v>1</v>
      </c>
      <c r="F533" s="217" t="s">
        <v>571</v>
      </c>
      <c r="G533" s="214"/>
      <c r="H533" s="218">
        <v>22.42</v>
      </c>
      <c r="I533" s="219"/>
      <c r="J533" s="214"/>
      <c r="K533" s="214"/>
      <c r="L533" s="220"/>
      <c r="M533" s="221"/>
      <c r="N533" s="222"/>
      <c r="O533" s="222"/>
      <c r="P533" s="222"/>
      <c r="Q533" s="222"/>
      <c r="R533" s="222"/>
      <c r="S533" s="222"/>
      <c r="T533" s="223"/>
      <c r="AT533" s="224" t="s">
        <v>191</v>
      </c>
      <c r="AU533" s="224" t="s">
        <v>86</v>
      </c>
      <c r="AV533" s="12" t="s">
        <v>91</v>
      </c>
      <c r="AW533" s="12" t="s">
        <v>34</v>
      </c>
      <c r="AX533" s="12" t="s">
        <v>79</v>
      </c>
      <c r="AY533" s="224" t="s">
        <v>184</v>
      </c>
    </row>
    <row r="534" spans="1:65" s="12" customFormat="1" ht="11.25">
      <c r="B534" s="213"/>
      <c r="C534" s="214"/>
      <c r="D534" s="215" t="s">
        <v>191</v>
      </c>
      <c r="E534" s="216" t="s">
        <v>1</v>
      </c>
      <c r="F534" s="217" t="s">
        <v>569</v>
      </c>
      <c r="G534" s="214"/>
      <c r="H534" s="218">
        <v>-1.379</v>
      </c>
      <c r="I534" s="219"/>
      <c r="J534" s="214"/>
      <c r="K534" s="214"/>
      <c r="L534" s="220"/>
      <c r="M534" s="221"/>
      <c r="N534" s="222"/>
      <c r="O534" s="222"/>
      <c r="P534" s="222"/>
      <c r="Q534" s="222"/>
      <c r="R534" s="222"/>
      <c r="S534" s="222"/>
      <c r="T534" s="223"/>
      <c r="AT534" s="224" t="s">
        <v>191</v>
      </c>
      <c r="AU534" s="224" t="s">
        <v>86</v>
      </c>
      <c r="AV534" s="12" t="s">
        <v>91</v>
      </c>
      <c r="AW534" s="12" t="s">
        <v>34</v>
      </c>
      <c r="AX534" s="12" t="s">
        <v>79</v>
      </c>
      <c r="AY534" s="224" t="s">
        <v>184</v>
      </c>
    </row>
    <row r="535" spans="1:65" s="14" customFormat="1" ht="11.25">
      <c r="B535" s="236"/>
      <c r="C535" s="237"/>
      <c r="D535" s="215" t="s">
        <v>191</v>
      </c>
      <c r="E535" s="238" t="s">
        <v>1</v>
      </c>
      <c r="F535" s="239" t="s">
        <v>572</v>
      </c>
      <c r="G535" s="237"/>
      <c r="H535" s="238" t="s">
        <v>1</v>
      </c>
      <c r="I535" s="240"/>
      <c r="J535" s="237"/>
      <c r="K535" s="237"/>
      <c r="L535" s="241"/>
      <c r="M535" s="242"/>
      <c r="N535" s="243"/>
      <c r="O535" s="243"/>
      <c r="P535" s="243"/>
      <c r="Q535" s="243"/>
      <c r="R535" s="243"/>
      <c r="S535" s="243"/>
      <c r="T535" s="244"/>
      <c r="AT535" s="245" t="s">
        <v>191</v>
      </c>
      <c r="AU535" s="245" t="s">
        <v>86</v>
      </c>
      <c r="AV535" s="14" t="s">
        <v>86</v>
      </c>
      <c r="AW535" s="14" t="s">
        <v>34</v>
      </c>
      <c r="AX535" s="14" t="s">
        <v>79</v>
      </c>
      <c r="AY535" s="245" t="s">
        <v>184</v>
      </c>
    </row>
    <row r="536" spans="1:65" s="12" customFormat="1" ht="11.25">
      <c r="B536" s="213"/>
      <c r="C536" s="214"/>
      <c r="D536" s="215" t="s">
        <v>191</v>
      </c>
      <c r="E536" s="216" t="s">
        <v>1</v>
      </c>
      <c r="F536" s="217" t="s">
        <v>573</v>
      </c>
      <c r="G536" s="214"/>
      <c r="H536" s="218">
        <v>1.65</v>
      </c>
      <c r="I536" s="219"/>
      <c r="J536" s="214"/>
      <c r="K536" s="214"/>
      <c r="L536" s="220"/>
      <c r="M536" s="221"/>
      <c r="N536" s="222"/>
      <c r="O536" s="222"/>
      <c r="P536" s="222"/>
      <c r="Q536" s="222"/>
      <c r="R536" s="222"/>
      <c r="S536" s="222"/>
      <c r="T536" s="223"/>
      <c r="AT536" s="224" t="s">
        <v>191</v>
      </c>
      <c r="AU536" s="224" t="s">
        <v>86</v>
      </c>
      <c r="AV536" s="12" t="s">
        <v>91</v>
      </c>
      <c r="AW536" s="12" t="s">
        <v>34</v>
      </c>
      <c r="AX536" s="12" t="s">
        <v>79</v>
      </c>
      <c r="AY536" s="224" t="s">
        <v>184</v>
      </c>
    </row>
    <row r="537" spans="1:65" s="15" customFormat="1" ht="11.25">
      <c r="B537" s="246"/>
      <c r="C537" s="247"/>
      <c r="D537" s="215" t="s">
        <v>191</v>
      </c>
      <c r="E537" s="248" t="s">
        <v>1</v>
      </c>
      <c r="F537" s="249" t="s">
        <v>574</v>
      </c>
      <c r="G537" s="247"/>
      <c r="H537" s="250">
        <v>31.312000000000001</v>
      </c>
      <c r="I537" s="251"/>
      <c r="J537" s="247"/>
      <c r="K537" s="247"/>
      <c r="L537" s="252"/>
      <c r="M537" s="253"/>
      <c r="N537" s="254"/>
      <c r="O537" s="254"/>
      <c r="P537" s="254"/>
      <c r="Q537" s="254"/>
      <c r="R537" s="254"/>
      <c r="S537" s="254"/>
      <c r="T537" s="255"/>
      <c r="AT537" s="256" t="s">
        <v>191</v>
      </c>
      <c r="AU537" s="256" t="s">
        <v>86</v>
      </c>
      <c r="AV537" s="15" t="s">
        <v>96</v>
      </c>
      <c r="AW537" s="15" t="s">
        <v>34</v>
      </c>
      <c r="AX537" s="15" t="s">
        <v>79</v>
      </c>
      <c r="AY537" s="256" t="s">
        <v>184</v>
      </c>
    </row>
    <row r="538" spans="1:65" s="12" customFormat="1" ht="11.25">
      <c r="B538" s="213"/>
      <c r="C538" s="214"/>
      <c r="D538" s="215" t="s">
        <v>191</v>
      </c>
      <c r="E538" s="216" t="s">
        <v>1</v>
      </c>
      <c r="F538" s="217" t="s">
        <v>575</v>
      </c>
      <c r="G538" s="214"/>
      <c r="H538" s="218">
        <v>250.49600000000001</v>
      </c>
      <c r="I538" s="219"/>
      <c r="J538" s="214"/>
      <c r="K538" s="214"/>
      <c r="L538" s="220"/>
      <c r="M538" s="221"/>
      <c r="N538" s="222"/>
      <c r="O538" s="222"/>
      <c r="P538" s="222"/>
      <c r="Q538" s="222"/>
      <c r="R538" s="222"/>
      <c r="S538" s="222"/>
      <c r="T538" s="223"/>
      <c r="AT538" s="224" t="s">
        <v>191</v>
      </c>
      <c r="AU538" s="224" t="s">
        <v>86</v>
      </c>
      <c r="AV538" s="12" t="s">
        <v>91</v>
      </c>
      <c r="AW538" s="12" t="s">
        <v>34</v>
      </c>
      <c r="AX538" s="12" t="s">
        <v>79</v>
      </c>
      <c r="AY538" s="224" t="s">
        <v>184</v>
      </c>
    </row>
    <row r="539" spans="1:65" s="13" customFormat="1" ht="11.25">
      <c r="B539" s="225"/>
      <c r="C539" s="226"/>
      <c r="D539" s="215" t="s">
        <v>191</v>
      </c>
      <c r="E539" s="227" t="s">
        <v>1</v>
      </c>
      <c r="F539" s="228" t="s">
        <v>193</v>
      </c>
      <c r="G539" s="226"/>
      <c r="H539" s="229">
        <v>281.80799999999999</v>
      </c>
      <c r="I539" s="230"/>
      <c r="J539" s="226"/>
      <c r="K539" s="226"/>
      <c r="L539" s="231"/>
      <c r="M539" s="232"/>
      <c r="N539" s="233"/>
      <c r="O539" s="233"/>
      <c r="P539" s="233"/>
      <c r="Q539" s="233"/>
      <c r="R539" s="233"/>
      <c r="S539" s="233"/>
      <c r="T539" s="234"/>
      <c r="AT539" s="235" t="s">
        <v>191</v>
      </c>
      <c r="AU539" s="235" t="s">
        <v>86</v>
      </c>
      <c r="AV539" s="13" t="s">
        <v>190</v>
      </c>
      <c r="AW539" s="13" t="s">
        <v>34</v>
      </c>
      <c r="AX539" s="13" t="s">
        <v>86</v>
      </c>
      <c r="AY539" s="235" t="s">
        <v>184</v>
      </c>
    </row>
    <row r="540" spans="1:65" s="2" customFormat="1" ht="16.5" customHeight="1">
      <c r="A540" s="34"/>
      <c r="B540" s="35"/>
      <c r="C540" s="200" t="s">
        <v>576</v>
      </c>
      <c r="D540" s="200" t="s">
        <v>185</v>
      </c>
      <c r="E540" s="201" t="s">
        <v>577</v>
      </c>
      <c r="F540" s="202" t="s">
        <v>578</v>
      </c>
      <c r="G540" s="203" t="s">
        <v>222</v>
      </c>
      <c r="H540" s="204">
        <v>1626.6443999999999</v>
      </c>
      <c r="I540" s="205"/>
      <c r="J540" s="206">
        <f>ROUND(I540*H540,2)</f>
        <v>0</v>
      </c>
      <c r="K540" s="202" t="s">
        <v>189</v>
      </c>
      <c r="L540" s="39"/>
      <c r="M540" s="207" t="s">
        <v>1</v>
      </c>
      <c r="N540" s="208" t="s">
        <v>45</v>
      </c>
      <c r="O540" s="71"/>
      <c r="P540" s="209">
        <f>O540*H540</f>
        <v>0</v>
      </c>
      <c r="Q540" s="209">
        <v>0</v>
      </c>
      <c r="R540" s="209">
        <f>Q540*H540</f>
        <v>0</v>
      </c>
      <c r="S540" s="209">
        <v>0</v>
      </c>
      <c r="T540" s="210">
        <f>S540*H540</f>
        <v>0</v>
      </c>
      <c r="U540" s="34"/>
      <c r="V540" s="34"/>
      <c r="W540" s="34"/>
      <c r="X540" s="34"/>
      <c r="Y540" s="34"/>
      <c r="Z540" s="34"/>
      <c r="AA540" s="34"/>
      <c r="AB540" s="34"/>
      <c r="AC540" s="34"/>
      <c r="AD540" s="34"/>
      <c r="AE540" s="34"/>
      <c r="AR540" s="211" t="s">
        <v>190</v>
      </c>
      <c r="AT540" s="211" t="s">
        <v>185</v>
      </c>
      <c r="AU540" s="211" t="s">
        <v>86</v>
      </c>
      <c r="AY540" s="17" t="s">
        <v>184</v>
      </c>
      <c r="BE540" s="212">
        <f>IF(N540="základní",J540,0)</f>
        <v>0</v>
      </c>
      <c r="BF540" s="212">
        <f>IF(N540="snížená",J540,0)</f>
        <v>0</v>
      </c>
      <c r="BG540" s="212">
        <f>IF(N540="zákl. přenesená",J540,0)</f>
        <v>0</v>
      </c>
      <c r="BH540" s="212">
        <f>IF(N540="sníž. přenesená",J540,0)</f>
        <v>0</v>
      </c>
      <c r="BI540" s="212">
        <f>IF(N540="nulová",J540,0)</f>
        <v>0</v>
      </c>
      <c r="BJ540" s="17" t="s">
        <v>91</v>
      </c>
      <c r="BK540" s="212">
        <f>ROUND(I540*H540,2)</f>
        <v>0</v>
      </c>
      <c r="BL540" s="17" t="s">
        <v>190</v>
      </c>
      <c r="BM540" s="211" t="s">
        <v>579</v>
      </c>
    </row>
    <row r="541" spans="1:65" s="14" customFormat="1" ht="11.25">
      <c r="B541" s="236"/>
      <c r="C541" s="237"/>
      <c r="D541" s="215" t="s">
        <v>191</v>
      </c>
      <c r="E541" s="238" t="s">
        <v>1</v>
      </c>
      <c r="F541" s="239" t="s">
        <v>311</v>
      </c>
      <c r="G541" s="237"/>
      <c r="H541" s="238" t="s">
        <v>1</v>
      </c>
      <c r="I541" s="240"/>
      <c r="J541" s="237"/>
      <c r="K541" s="237"/>
      <c r="L541" s="241"/>
      <c r="M541" s="242"/>
      <c r="N541" s="243"/>
      <c r="O541" s="243"/>
      <c r="P541" s="243"/>
      <c r="Q541" s="243"/>
      <c r="R541" s="243"/>
      <c r="S541" s="243"/>
      <c r="T541" s="244"/>
      <c r="AT541" s="245" t="s">
        <v>191</v>
      </c>
      <c r="AU541" s="245" t="s">
        <v>86</v>
      </c>
      <c r="AV541" s="14" t="s">
        <v>86</v>
      </c>
      <c r="AW541" s="14" t="s">
        <v>34</v>
      </c>
      <c r="AX541" s="14" t="s">
        <v>79</v>
      </c>
      <c r="AY541" s="245" t="s">
        <v>184</v>
      </c>
    </row>
    <row r="542" spans="1:65" s="12" customFormat="1" ht="11.25">
      <c r="B542" s="213"/>
      <c r="C542" s="214"/>
      <c r="D542" s="215" t="s">
        <v>191</v>
      </c>
      <c r="E542" s="216" t="s">
        <v>1</v>
      </c>
      <c r="F542" s="217" t="s">
        <v>580</v>
      </c>
      <c r="G542" s="214"/>
      <c r="H542" s="218">
        <v>26.299600000000002</v>
      </c>
      <c r="I542" s="219"/>
      <c r="J542" s="214"/>
      <c r="K542" s="214"/>
      <c r="L542" s="220"/>
      <c r="M542" s="221"/>
      <c r="N542" s="222"/>
      <c r="O542" s="222"/>
      <c r="P542" s="222"/>
      <c r="Q542" s="222"/>
      <c r="R542" s="222"/>
      <c r="S542" s="222"/>
      <c r="T542" s="223"/>
      <c r="AT542" s="224" t="s">
        <v>191</v>
      </c>
      <c r="AU542" s="224" t="s">
        <v>86</v>
      </c>
      <c r="AV542" s="12" t="s">
        <v>91</v>
      </c>
      <c r="AW542" s="12" t="s">
        <v>34</v>
      </c>
      <c r="AX542" s="12" t="s">
        <v>79</v>
      </c>
      <c r="AY542" s="224" t="s">
        <v>184</v>
      </c>
    </row>
    <row r="543" spans="1:65" s="12" customFormat="1" ht="11.25">
      <c r="B543" s="213"/>
      <c r="C543" s="214"/>
      <c r="D543" s="215" t="s">
        <v>191</v>
      </c>
      <c r="E543" s="216" t="s">
        <v>1</v>
      </c>
      <c r="F543" s="217" t="s">
        <v>580</v>
      </c>
      <c r="G543" s="214"/>
      <c r="H543" s="218">
        <v>26.299600000000002</v>
      </c>
      <c r="I543" s="219"/>
      <c r="J543" s="214"/>
      <c r="K543" s="214"/>
      <c r="L543" s="220"/>
      <c r="M543" s="221"/>
      <c r="N543" s="222"/>
      <c r="O543" s="222"/>
      <c r="P543" s="222"/>
      <c r="Q543" s="222"/>
      <c r="R543" s="222"/>
      <c r="S543" s="222"/>
      <c r="T543" s="223"/>
      <c r="AT543" s="224" t="s">
        <v>191</v>
      </c>
      <c r="AU543" s="224" t="s">
        <v>86</v>
      </c>
      <c r="AV543" s="12" t="s">
        <v>91</v>
      </c>
      <c r="AW543" s="12" t="s">
        <v>34</v>
      </c>
      <c r="AX543" s="12" t="s">
        <v>79</v>
      </c>
      <c r="AY543" s="224" t="s">
        <v>184</v>
      </c>
    </row>
    <row r="544" spans="1:65" s="12" customFormat="1" ht="11.25">
      <c r="B544" s="213"/>
      <c r="C544" s="214"/>
      <c r="D544" s="215" t="s">
        <v>191</v>
      </c>
      <c r="E544" s="216" t="s">
        <v>1</v>
      </c>
      <c r="F544" s="217" t="s">
        <v>581</v>
      </c>
      <c r="G544" s="214"/>
      <c r="H544" s="218">
        <v>31.121200000000002</v>
      </c>
      <c r="I544" s="219"/>
      <c r="J544" s="214"/>
      <c r="K544" s="214"/>
      <c r="L544" s="220"/>
      <c r="M544" s="221"/>
      <c r="N544" s="222"/>
      <c r="O544" s="222"/>
      <c r="P544" s="222"/>
      <c r="Q544" s="222"/>
      <c r="R544" s="222"/>
      <c r="S544" s="222"/>
      <c r="T544" s="223"/>
      <c r="AT544" s="224" t="s">
        <v>191</v>
      </c>
      <c r="AU544" s="224" t="s">
        <v>86</v>
      </c>
      <c r="AV544" s="12" t="s">
        <v>91</v>
      </c>
      <c r="AW544" s="12" t="s">
        <v>34</v>
      </c>
      <c r="AX544" s="12" t="s">
        <v>79</v>
      </c>
      <c r="AY544" s="224" t="s">
        <v>184</v>
      </c>
    </row>
    <row r="545" spans="2:51" s="12" customFormat="1" ht="11.25">
      <c r="B545" s="213"/>
      <c r="C545" s="214"/>
      <c r="D545" s="215" t="s">
        <v>191</v>
      </c>
      <c r="E545" s="216" t="s">
        <v>1</v>
      </c>
      <c r="F545" s="217" t="s">
        <v>582</v>
      </c>
      <c r="G545" s="214"/>
      <c r="H545" s="218">
        <v>28.700600000000001</v>
      </c>
      <c r="I545" s="219"/>
      <c r="J545" s="214"/>
      <c r="K545" s="214"/>
      <c r="L545" s="220"/>
      <c r="M545" s="221"/>
      <c r="N545" s="222"/>
      <c r="O545" s="222"/>
      <c r="P545" s="222"/>
      <c r="Q545" s="222"/>
      <c r="R545" s="222"/>
      <c r="S545" s="222"/>
      <c r="T545" s="223"/>
      <c r="AT545" s="224" t="s">
        <v>191</v>
      </c>
      <c r="AU545" s="224" t="s">
        <v>86</v>
      </c>
      <c r="AV545" s="12" t="s">
        <v>91</v>
      </c>
      <c r="AW545" s="12" t="s">
        <v>34</v>
      </c>
      <c r="AX545" s="12" t="s">
        <v>79</v>
      </c>
      <c r="AY545" s="224" t="s">
        <v>184</v>
      </c>
    </row>
    <row r="546" spans="2:51" s="12" customFormat="1" ht="11.25">
      <c r="B546" s="213"/>
      <c r="C546" s="214"/>
      <c r="D546" s="215" t="s">
        <v>191</v>
      </c>
      <c r="E546" s="216" t="s">
        <v>1</v>
      </c>
      <c r="F546" s="217" t="s">
        <v>583</v>
      </c>
      <c r="G546" s="214"/>
      <c r="H546" s="218">
        <v>33.719000000000001</v>
      </c>
      <c r="I546" s="219"/>
      <c r="J546" s="214"/>
      <c r="K546" s="214"/>
      <c r="L546" s="220"/>
      <c r="M546" s="221"/>
      <c r="N546" s="222"/>
      <c r="O546" s="222"/>
      <c r="P546" s="222"/>
      <c r="Q546" s="222"/>
      <c r="R546" s="222"/>
      <c r="S546" s="222"/>
      <c r="T546" s="223"/>
      <c r="AT546" s="224" t="s">
        <v>191</v>
      </c>
      <c r="AU546" s="224" t="s">
        <v>86</v>
      </c>
      <c r="AV546" s="12" t="s">
        <v>91</v>
      </c>
      <c r="AW546" s="12" t="s">
        <v>34</v>
      </c>
      <c r="AX546" s="12" t="s">
        <v>79</v>
      </c>
      <c r="AY546" s="224" t="s">
        <v>184</v>
      </c>
    </row>
    <row r="547" spans="2:51" s="12" customFormat="1" ht="11.25">
      <c r="B547" s="213"/>
      <c r="C547" s="214"/>
      <c r="D547" s="215" t="s">
        <v>191</v>
      </c>
      <c r="E547" s="216" t="s">
        <v>1</v>
      </c>
      <c r="F547" s="217" t="s">
        <v>584</v>
      </c>
      <c r="G547" s="214"/>
      <c r="H547" s="218">
        <v>28.611999999999998</v>
      </c>
      <c r="I547" s="219"/>
      <c r="J547" s="214"/>
      <c r="K547" s="214"/>
      <c r="L547" s="220"/>
      <c r="M547" s="221"/>
      <c r="N547" s="222"/>
      <c r="O547" s="222"/>
      <c r="P547" s="222"/>
      <c r="Q547" s="222"/>
      <c r="R547" s="222"/>
      <c r="S547" s="222"/>
      <c r="T547" s="223"/>
      <c r="AT547" s="224" t="s">
        <v>191</v>
      </c>
      <c r="AU547" s="224" t="s">
        <v>86</v>
      </c>
      <c r="AV547" s="12" t="s">
        <v>91</v>
      </c>
      <c r="AW547" s="12" t="s">
        <v>34</v>
      </c>
      <c r="AX547" s="12" t="s">
        <v>79</v>
      </c>
      <c r="AY547" s="224" t="s">
        <v>184</v>
      </c>
    </row>
    <row r="548" spans="2:51" s="12" customFormat="1" ht="11.25">
      <c r="B548" s="213"/>
      <c r="C548" s="214"/>
      <c r="D548" s="215" t="s">
        <v>191</v>
      </c>
      <c r="E548" s="216" t="s">
        <v>1</v>
      </c>
      <c r="F548" s="217" t="s">
        <v>585</v>
      </c>
      <c r="G548" s="214"/>
      <c r="H548" s="218">
        <v>28.956399999999999</v>
      </c>
      <c r="I548" s="219"/>
      <c r="J548" s="214"/>
      <c r="K548" s="214"/>
      <c r="L548" s="220"/>
      <c r="M548" s="221"/>
      <c r="N548" s="222"/>
      <c r="O548" s="222"/>
      <c r="P548" s="222"/>
      <c r="Q548" s="222"/>
      <c r="R548" s="222"/>
      <c r="S548" s="222"/>
      <c r="T548" s="223"/>
      <c r="AT548" s="224" t="s">
        <v>191</v>
      </c>
      <c r="AU548" s="224" t="s">
        <v>86</v>
      </c>
      <c r="AV548" s="12" t="s">
        <v>91</v>
      </c>
      <c r="AW548" s="12" t="s">
        <v>34</v>
      </c>
      <c r="AX548" s="12" t="s">
        <v>79</v>
      </c>
      <c r="AY548" s="224" t="s">
        <v>184</v>
      </c>
    </row>
    <row r="549" spans="2:51" s="12" customFormat="1" ht="11.25">
      <c r="B549" s="213"/>
      <c r="C549" s="214"/>
      <c r="D549" s="215" t="s">
        <v>191</v>
      </c>
      <c r="E549" s="216" t="s">
        <v>1</v>
      </c>
      <c r="F549" s="217" t="s">
        <v>584</v>
      </c>
      <c r="G549" s="214"/>
      <c r="H549" s="218">
        <v>28.611999999999998</v>
      </c>
      <c r="I549" s="219"/>
      <c r="J549" s="214"/>
      <c r="K549" s="214"/>
      <c r="L549" s="220"/>
      <c r="M549" s="221"/>
      <c r="N549" s="222"/>
      <c r="O549" s="222"/>
      <c r="P549" s="222"/>
      <c r="Q549" s="222"/>
      <c r="R549" s="222"/>
      <c r="S549" s="222"/>
      <c r="T549" s="223"/>
      <c r="AT549" s="224" t="s">
        <v>191</v>
      </c>
      <c r="AU549" s="224" t="s">
        <v>86</v>
      </c>
      <c r="AV549" s="12" t="s">
        <v>91</v>
      </c>
      <c r="AW549" s="12" t="s">
        <v>34</v>
      </c>
      <c r="AX549" s="12" t="s">
        <v>79</v>
      </c>
      <c r="AY549" s="224" t="s">
        <v>184</v>
      </c>
    </row>
    <row r="550" spans="2:51" s="15" customFormat="1" ht="11.25">
      <c r="B550" s="246"/>
      <c r="C550" s="247"/>
      <c r="D550" s="215" t="s">
        <v>191</v>
      </c>
      <c r="E550" s="248" t="s">
        <v>1</v>
      </c>
      <c r="F550" s="249" t="s">
        <v>574</v>
      </c>
      <c r="G550" s="247"/>
      <c r="H550" s="250">
        <v>232.32040000000001</v>
      </c>
      <c r="I550" s="251"/>
      <c r="J550" s="247"/>
      <c r="K550" s="247"/>
      <c r="L550" s="252"/>
      <c r="M550" s="253"/>
      <c r="N550" s="254"/>
      <c r="O550" s="254"/>
      <c r="P550" s="254"/>
      <c r="Q550" s="254"/>
      <c r="R550" s="254"/>
      <c r="S550" s="254"/>
      <c r="T550" s="255"/>
      <c r="AT550" s="256" t="s">
        <v>191</v>
      </c>
      <c r="AU550" s="256" t="s">
        <v>86</v>
      </c>
      <c r="AV550" s="15" t="s">
        <v>96</v>
      </c>
      <c r="AW550" s="15" t="s">
        <v>34</v>
      </c>
      <c r="AX550" s="15" t="s">
        <v>79</v>
      </c>
      <c r="AY550" s="256" t="s">
        <v>184</v>
      </c>
    </row>
    <row r="551" spans="2:51" s="14" customFormat="1" ht="11.25">
      <c r="B551" s="236"/>
      <c r="C551" s="237"/>
      <c r="D551" s="215" t="s">
        <v>191</v>
      </c>
      <c r="E551" s="238" t="s">
        <v>1</v>
      </c>
      <c r="F551" s="239" t="s">
        <v>586</v>
      </c>
      <c r="G551" s="237"/>
      <c r="H551" s="238" t="s">
        <v>1</v>
      </c>
      <c r="I551" s="240"/>
      <c r="J551" s="237"/>
      <c r="K551" s="237"/>
      <c r="L551" s="241"/>
      <c r="M551" s="242"/>
      <c r="N551" s="243"/>
      <c r="O551" s="243"/>
      <c r="P551" s="243"/>
      <c r="Q551" s="243"/>
      <c r="R551" s="243"/>
      <c r="S551" s="243"/>
      <c r="T551" s="244"/>
      <c r="AT551" s="245" t="s">
        <v>191</v>
      </c>
      <c r="AU551" s="245" t="s">
        <v>86</v>
      </c>
      <c r="AV551" s="14" t="s">
        <v>86</v>
      </c>
      <c r="AW551" s="14" t="s">
        <v>34</v>
      </c>
      <c r="AX551" s="14" t="s">
        <v>79</v>
      </c>
      <c r="AY551" s="245" t="s">
        <v>184</v>
      </c>
    </row>
    <row r="552" spans="2:51" s="14" customFormat="1" ht="11.25">
      <c r="B552" s="236"/>
      <c r="C552" s="237"/>
      <c r="D552" s="215" t="s">
        <v>191</v>
      </c>
      <c r="E552" s="238" t="s">
        <v>1</v>
      </c>
      <c r="F552" s="239" t="s">
        <v>587</v>
      </c>
      <c r="G552" s="237"/>
      <c r="H552" s="238" t="s">
        <v>1</v>
      </c>
      <c r="I552" s="240"/>
      <c r="J552" s="237"/>
      <c r="K552" s="237"/>
      <c r="L552" s="241"/>
      <c r="M552" s="242"/>
      <c r="N552" s="243"/>
      <c r="O552" s="243"/>
      <c r="P552" s="243"/>
      <c r="Q552" s="243"/>
      <c r="R552" s="243"/>
      <c r="S552" s="243"/>
      <c r="T552" s="244"/>
      <c r="AT552" s="245" t="s">
        <v>191</v>
      </c>
      <c r="AU552" s="245" t="s">
        <v>86</v>
      </c>
      <c r="AV552" s="14" t="s">
        <v>86</v>
      </c>
      <c r="AW552" s="14" t="s">
        <v>34</v>
      </c>
      <c r="AX552" s="14" t="s">
        <v>79</v>
      </c>
      <c r="AY552" s="245" t="s">
        <v>184</v>
      </c>
    </row>
    <row r="553" spans="2:51" s="12" customFormat="1" ht="11.25">
      <c r="B553" s="213"/>
      <c r="C553" s="214"/>
      <c r="D553" s="215" t="s">
        <v>191</v>
      </c>
      <c r="E553" s="216" t="s">
        <v>1</v>
      </c>
      <c r="F553" s="217" t="s">
        <v>588</v>
      </c>
      <c r="G553" s="214"/>
      <c r="H553" s="218">
        <v>45.209000000000003</v>
      </c>
      <c r="I553" s="219"/>
      <c r="J553" s="214"/>
      <c r="K553" s="214"/>
      <c r="L553" s="220"/>
      <c r="M553" s="221"/>
      <c r="N553" s="222"/>
      <c r="O553" s="222"/>
      <c r="P553" s="222"/>
      <c r="Q553" s="222"/>
      <c r="R553" s="222"/>
      <c r="S553" s="222"/>
      <c r="T553" s="223"/>
      <c r="AT553" s="224" t="s">
        <v>191</v>
      </c>
      <c r="AU553" s="224" t="s">
        <v>86</v>
      </c>
      <c r="AV553" s="12" t="s">
        <v>91</v>
      </c>
      <c r="AW553" s="12" t="s">
        <v>34</v>
      </c>
      <c r="AX553" s="12" t="s">
        <v>79</v>
      </c>
      <c r="AY553" s="224" t="s">
        <v>184</v>
      </c>
    </row>
    <row r="554" spans="2:51" s="12" customFormat="1" ht="11.25">
      <c r="B554" s="213"/>
      <c r="C554" s="214"/>
      <c r="D554" s="215" t="s">
        <v>191</v>
      </c>
      <c r="E554" s="216" t="s">
        <v>1</v>
      </c>
      <c r="F554" s="217" t="s">
        <v>589</v>
      </c>
      <c r="G554" s="214"/>
      <c r="H554" s="218">
        <v>-2.758</v>
      </c>
      <c r="I554" s="219"/>
      <c r="J554" s="214"/>
      <c r="K554" s="214"/>
      <c r="L554" s="220"/>
      <c r="M554" s="221"/>
      <c r="N554" s="222"/>
      <c r="O554" s="222"/>
      <c r="P554" s="222"/>
      <c r="Q554" s="222"/>
      <c r="R554" s="222"/>
      <c r="S554" s="222"/>
      <c r="T554" s="223"/>
      <c r="AT554" s="224" t="s">
        <v>191</v>
      </c>
      <c r="AU554" s="224" t="s">
        <v>86</v>
      </c>
      <c r="AV554" s="12" t="s">
        <v>91</v>
      </c>
      <c r="AW554" s="12" t="s">
        <v>34</v>
      </c>
      <c r="AX554" s="12" t="s">
        <v>79</v>
      </c>
      <c r="AY554" s="224" t="s">
        <v>184</v>
      </c>
    </row>
    <row r="555" spans="2:51" s="12" customFormat="1" ht="11.25">
      <c r="B555" s="213"/>
      <c r="C555" s="214"/>
      <c r="D555" s="215" t="s">
        <v>191</v>
      </c>
      <c r="E555" s="216" t="s">
        <v>1</v>
      </c>
      <c r="F555" s="217" t="s">
        <v>590</v>
      </c>
      <c r="G555" s="214"/>
      <c r="H555" s="218">
        <v>-1.5760000000000001</v>
      </c>
      <c r="I555" s="219"/>
      <c r="J555" s="214"/>
      <c r="K555" s="214"/>
      <c r="L555" s="220"/>
      <c r="M555" s="221"/>
      <c r="N555" s="222"/>
      <c r="O555" s="222"/>
      <c r="P555" s="222"/>
      <c r="Q555" s="222"/>
      <c r="R555" s="222"/>
      <c r="S555" s="222"/>
      <c r="T555" s="223"/>
      <c r="AT555" s="224" t="s">
        <v>191</v>
      </c>
      <c r="AU555" s="224" t="s">
        <v>86</v>
      </c>
      <c r="AV555" s="12" t="s">
        <v>91</v>
      </c>
      <c r="AW555" s="12" t="s">
        <v>34</v>
      </c>
      <c r="AX555" s="12" t="s">
        <v>79</v>
      </c>
      <c r="AY555" s="224" t="s">
        <v>184</v>
      </c>
    </row>
    <row r="556" spans="2:51" s="14" customFormat="1" ht="11.25">
      <c r="B556" s="236"/>
      <c r="C556" s="237"/>
      <c r="D556" s="215" t="s">
        <v>191</v>
      </c>
      <c r="E556" s="238" t="s">
        <v>1</v>
      </c>
      <c r="F556" s="239" t="s">
        <v>567</v>
      </c>
      <c r="G556" s="237"/>
      <c r="H556" s="238" t="s">
        <v>1</v>
      </c>
      <c r="I556" s="240"/>
      <c r="J556" s="237"/>
      <c r="K556" s="237"/>
      <c r="L556" s="241"/>
      <c r="M556" s="242"/>
      <c r="N556" s="243"/>
      <c r="O556" s="243"/>
      <c r="P556" s="243"/>
      <c r="Q556" s="243"/>
      <c r="R556" s="243"/>
      <c r="S556" s="243"/>
      <c r="T556" s="244"/>
      <c r="AT556" s="245" t="s">
        <v>191</v>
      </c>
      <c r="AU556" s="245" t="s">
        <v>86</v>
      </c>
      <c r="AV556" s="14" t="s">
        <v>86</v>
      </c>
      <c r="AW556" s="14" t="s">
        <v>34</v>
      </c>
      <c r="AX556" s="14" t="s">
        <v>79</v>
      </c>
      <c r="AY556" s="245" t="s">
        <v>184</v>
      </c>
    </row>
    <row r="557" spans="2:51" s="12" customFormat="1" ht="11.25">
      <c r="B557" s="213"/>
      <c r="C557" s="214"/>
      <c r="D557" s="215" t="s">
        <v>191</v>
      </c>
      <c r="E557" s="216" t="s">
        <v>1</v>
      </c>
      <c r="F557" s="217" t="s">
        <v>591</v>
      </c>
      <c r="G557" s="214"/>
      <c r="H557" s="218">
        <v>13.25</v>
      </c>
      <c r="I557" s="219"/>
      <c r="J557" s="214"/>
      <c r="K557" s="214"/>
      <c r="L557" s="220"/>
      <c r="M557" s="221"/>
      <c r="N557" s="222"/>
      <c r="O557" s="222"/>
      <c r="P557" s="222"/>
      <c r="Q557" s="222"/>
      <c r="R557" s="222"/>
      <c r="S557" s="222"/>
      <c r="T557" s="223"/>
      <c r="AT557" s="224" t="s">
        <v>191</v>
      </c>
      <c r="AU557" s="224" t="s">
        <v>86</v>
      </c>
      <c r="AV557" s="12" t="s">
        <v>91</v>
      </c>
      <c r="AW557" s="12" t="s">
        <v>34</v>
      </c>
      <c r="AX557" s="12" t="s">
        <v>79</v>
      </c>
      <c r="AY557" s="224" t="s">
        <v>184</v>
      </c>
    </row>
    <row r="558" spans="2:51" s="12" customFormat="1" ht="11.25">
      <c r="B558" s="213"/>
      <c r="C558" s="214"/>
      <c r="D558" s="215" t="s">
        <v>191</v>
      </c>
      <c r="E558" s="216" t="s">
        <v>1</v>
      </c>
      <c r="F558" s="217" t="s">
        <v>569</v>
      </c>
      <c r="G558" s="214"/>
      <c r="H558" s="218">
        <v>-1.379</v>
      </c>
      <c r="I558" s="219"/>
      <c r="J558" s="214"/>
      <c r="K558" s="214"/>
      <c r="L558" s="220"/>
      <c r="M558" s="221"/>
      <c r="N558" s="222"/>
      <c r="O558" s="222"/>
      <c r="P558" s="222"/>
      <c r="Q558" s="222"/>
      <c r="R558" s="222"/>
      <c r="S558" s="222"/>
      <c r="T558" s="223"/>
      <c r="AT558" s="224" t="s">
        <v>191</v>
      </c>
      <c r="AU558" s="224" t="s">
        <v>86</v>
      </c>
      <c r="AV558" s="12" t="s">
        <v>91</v>
      </c>
      <c r="AW558" s="12" t="s">
        <v>34</v>
      </c>
      <c r="AX558" s="12" t="s">
        <v>79</v>
      </c>
      <c r="AY558" s="224" t="s">
        <v>184</v>
      </c>
    </row>
    <row r="559" spans="2:51" s="14" customFormat="1" ht="11.25">
      <c r="B559" s="236"/>
      <c r="C559" s="237"/>
      <c r="D559" s="215" t="s">
        <v>191</v>
      </c>
      <c r="E559" s="238" t="s">
        <v>1</v>
      </c>
      <c r="F559" s="239" t="s">
        <v>570</v>
      </c>
      <c r="G559" s="237"/>
      <c r="H559" s="238" t="s">
        <v>1</v>
      </c>
      <c r="I559" s="240"/>
      <c r="J559" s="237"/>
      <c r="K559" s="237"/>
      <c r="L559" s="241"/>
      <c r="M559" s="242"/>
      <c r="N559" s="243"/>
      <c r="O559" s="243"/>
      <c r="P559" s="243"/>
      <c r="Q559" s="243"/>
      <c r="R559" s="243"/>
      <c r="S559" s="243"/>
      <c r="T559" s="244"/>
      <c r="AT559" s="245" t="s">
        <v>191</v>
      </c>
      <c r="AU559" s="245" t="s">
        <v>86</v>
      </c>
      <c r="AV559" s="14" t="s">
        <v>86</v>
      </c>
      <c r="AW559" s="14" t="s">
        <v>34</v>
      </c>
      <c r="AX559" s="14" t="s">
        <v>79</v>
      </c>
      <c r="AY559" s="245" t="s">
        <v>184</v>
      </c>
    </row>
    <row r="560" spans="2:51" s="12" customFormat="1" ht="11.25">
      <c r="B560" s="213"/>
      <c r="C560" s="214"/>
      <c r="D560" s="215" t="s">
        <v>191</v>
      </c>
      <c r="E560" s="216" t="s">
        <v>1</v>
      </c>
      <c r="F560" s="217" t="s">
        <v>592</v>
      </c>
      <c r="G560" s="214"/>
      <c r="H560" s="218">
        <v>29.706499999999998</v>
      </c>
      <c r="I560" s="219"/>
      <c r="J560" s="214"/>
      <c r="K560" s="214"/>
      <c r="L560" s="220"/>
      <c r="M560" s="221"/>
      <c r="N560" s="222"/>
      <c r="O560" s="222"/>
      <c r="P560" s="222"/>
      <c r="Q560" s="222"/>
      <c r="R560" s="222"/>
      <c r="S560" s="222"/>
      <c r="T560" s="223"/>
      <c r="AT560" s="224" t="s">
        <v>191</v>
      </c>
      <c r="AU560" s="224" t="s">
        <v>86</v>
      </c>
      <c r="AV560" s="12" t="s">
        <v>91</v>
      </c>
      <c r="AW560" s="12" t="s">
        <v>34</v>
      </c>
      <c r="AX560" s="12" t="s">
        <v>79</v>
      </c>
      <c r="AY560" s="224" t="s">
        <v>184</v>
      </c>
    </row>
    <row r="561" spans="2:51" s="12" customFormat="1" ht="11.25">
      <c r="B561" s="213"/>
      <c r="C561" s="214"/>
      <c r="D561" s="215" t="s">
        <v>191</v>
      </c>
      <c r="E561" s="216" t="s">
        <v>1</v>
      </c>
      <c r="F561" s="217" t="s">
        <v>569</v>
      </c>
      <c r="G561" s="214"/>
      <c r="H561" s="218">
        <v>-1.379</v>
      </c>
      <c r="I561" s="219"/>
      <c r="J561" s="214"/>
      <c r="K561" s="214"/>
      <c r="L561" s="220"/>
      <c r="M561" s="221"/>
      <c r="N561" s="222"/>
      <c r="O561" s="222"/>
      <c r="P561" s="222"/>
      <c r="Q561" s="222"/>
      <c r="R561" s="222"/>
      <c r="S561" s="222"/>
      <c r="T561" s="223"/>
      <c r="AT561" s="224" t="s">
        <v>191</v>
      </c>
      <c r="AU561" s="224" t="s">
        <v>86</v>
      </c>
      <c r="AV561" s="12" t="s">
        <v>91</v>
      </c>
      <c r="AW561" s="12" t="s">
        <v>34</v>
      </c>
      <c r="AX561" s="12" t="s">
        <v>79</v>
      </c>
      <c r="AY561" s="224" t="s">
        <v>184</v>
      </c>
    </row>
    <row r="562" spans="2:51" s="14" customFormat="1" ht="11.25">
      <c r="B562" s="236"/>
      <c r="C562" s="237"/>
      <c r="D562" s="215" t="s">
        <v>191</v>
      </c>
      <c r="E562" s="238" t="s">
        <v>1</v>
      </c>
      <c r="F562" s="239" t="s">
        <v>572</v>
      </c>
      <c r="G562" s="237"/>
      <c r="H562" s="238" t="s">
        <v>1</v>
      </c>
      <c r="I562" s="240"/>
      <c r="J562" s="237"/>
      <c r="K562" s="237"/>
      <c r="L562" s="241"/>
      <c r="M562" s="242"/>
      <c r="N562" s="243"/>
      <c r="O562" s="243"/>
      <c r="P562" s="243"/>
      <c r="Q562" s="243"/>
      <c r="R562" s="243"/>
      <c r="S562" s="243"/>
      <c r="T562" s="244"/>
      <c r="AT562" s="245" t="s">
        <v>191</v>
      </c>
      <c r="AU562" s="245" t="s">
        <v>86</v>
      </c>
      <c r="AV562" s="14" t="s">
        <v>86</v>
      </c>
      <c r="AW562" s="14" t="s">
        <v>34</v>
      </c>
      <c r="AX562" s="14" t="s">
        <v>79</v>
      </c>
      <c r="AY562" s="245" t="s">
        <v>184</v>
      </c>
    </row>
    <row r="563" spans="2:51" s="12" customFormat="1" ht="11.25">
      <c r="B563" s="213"/>
      <c r="C563" s="214"/>
      <c r="D563" s="215" t="s">
        <v>191</v>
      </c>
      <c r="E563" s="216" t="s">
        <v>1</v>
      </c>
      <c r="F563" s="217" t="s">
        <v>593</v>
      </c>
      <c r="G563" s="214"/>
      <c r="H563" s="218">
        <v>48.600999999999999</v>
      </c>
      <c r="I563" s="219"/>
      <c r="J563" s="214"/>
      <c r="K563" s="214"/>
      <c r="L563" s="220"/>
      <c r="M563" s="221"/>
      <c r="N563" s="222"/>
      <c r="O563" s="222"/>
      <c r="P563" s="222"/>
      <c r="Q563" s="222"/>
      <c r="R563" s="222"/>
      <c r="S563" s="222"/>
      <c r="T563" s="223"/>
      <c r="AT563" s="224" t="s">
        <v>191</v>
      </c>
      <c r="AU563" s="224" t="s">
        <v>86</v>
      </c>
      <c r="AV563" s="12" t="s">
        <v>91</v>
      </c>
      <c r="AW563" s="12" t="s">
        <v>34</v>
      </c>
      <c r="AX563" s="12" t="s">
        <v>79</v>
      </c>
      <c r="AY563" s="224" t="s">
        <v>184</v>
      </c>
    </row>
    <row r="564" spans="2:51" s="12" customFormat="1" ht="11.25">
      <c r="B564" s="213"/>
      <c r="C564" s="214"/>
      <c r="D564" s="215" t="s">
        <v>191</v>
      </c>
      <c r="E564" s="216" t="s">
        <v>1</v>
      </c>
      <c r="F564" s="217" t="s">
        <v>590</v>
      </c>
      <c r="G564" s="214"/>
      <c r="H564" s="218">
        <v>-1.5760000000000001</v>
      </c>
      <c r="I564" s="219"/>
      <c r="J564" s="214"/>
      <c r="K564" s="214"/>
      <c r="L564" s="220"/>
      <c r="M564" s="221"/>
      <c r="N564" s="222"/>
      <c r="O564" s="222"/>
      <c r="P564" s="222"/>
      <c r="Q564" s="222"/>
      <c r="R564" s="222"/>
      <c r="S564" s="222"/>
      <c r="T564" s="223"/>
      <c r="AT564" s="224" t="s">
        <v>191</v>
      </c>
      <c r="AU564" s="224" t="s">
        <v>86</v>
      </c>
      <c r="AV564" s="12" t="s">
        <v>91</v>
      </c>
      <c r="AW564" s="12" t="s">
        <v>34</v>
      </c>
      <c r="AX564" s="12" t="s">
        <v>79</v>
      </c>
      <c r="AY564" s="224" t="s">
        <v>184</v>
      </c>
    </row>
    <row r="565" spans="2:51" s="12" customFormat="1" ht="11.25">
      <c r="B565" s="213"/>
      <c r="C565" s="214"/>
      <c r="D565" s="215" t="s">
        <v>191</v>
      </c>
      <c r="E565" s="216" t="s">
        <v>1</v>
      </c>
      <c r="F565" s="217" t="s">
        <v>594</v>
      </c>
      <c r="G565" s="214"/>
      <c r="H565" s="218">
        <v>-3.75</v>
      </c>
      <c r="I565" s="219"/>
      <c r="J565" s="214"/>
      <c r="K565" s="214"/>
      <c r="L565" s="220"/>
      <c r="M565" s="221"/>
      <c r="N565" s="222"/>
      <c r="O565" s="222"/>
      <c r="P565" s="222"/>
      <c r="Q565" s="222"/>
      <c r="R565" s="222"/>
      <c r="S565" s="222"/>
      <c r="T565" s="223"/>
      <c r="AT565" s="224" t="s">
        <v>191</v>
      </c>
      <c r="AU565" s="224" t="s">
        <v>86</v>
      </c>
      <c r="AV565" s="12" t="s">
        <v>91</v>
      </c>
      <c r="AW565" s="12" t="s">
        <v>34</v>
      </c>
      <c r="AX565" s="12" t="s">
        <v>79</v>
      </c>
      <c r="AY565" s="224" t="s">
        <v>184</v>
      </c>
    </row>
    <row r="566" spans="2:51" s="14" customFormat="1" ht="11.25">
      <c r="B566" s="236"/>
      <c r="C566" s="237"/>
      <c r="D566" s="215" t="s">
        <v>191</v>
      </c>
      <c r="E566" s="238" t="s">
        <v>1</v>
      </c>
      <c r="F566" s="239" t="s">
        <v>595</v>
      </c>
      <c r="G566" s="237"/>
      <c r="H566" s="238" t="s">
        <v>1</v>
      </c>
      <c r="I566" s="240"/>
      <c r="J566" s="237"/>
      <c r="K566" s="237"/>
      <c r="L566" s="241"/>
      <c r="M566" s="242"/>
      <c r="N566" s="243"/>
      <c r="O566" s="243"/>
      <c r="P566" s="243"/>
      <c r="Q566" s="243"/>
      <c r="R566" s="243"/>
      <c r="S566" s="243"/>
      <c r="T566" s="244"/>
      <c r="AT566" s="245" t="s">
        <v>191</v>
      </c>
      <c r="AU566" s="245" t="s">
        <v>86</v>
      </c>
      <c r="AV566" s="14" t="s">
        <v>86</v>
      </c>
      <c r="AW566" s="14" t="s">
        <v>34</v>
      </c>
      <c r="AX566" s="14" t="s">
        <v>79</v>
      </c>
      <c r="AY566" s="245" t="s">
        <v>184</v>
      </c>
    </row>
    <row r="567" spans="2:51" s="12" customFormat="1" ht="11.25">
      <c r="B567" s="213"/>
      <c r="C567" s="214"/>
      <c r="D567" s="215" t="s">
        <v>191</v>
      </c>
      <c r="E567" s="216" t="s">
        <v>1</v>
      </c>
      <c r="F567" s="217" t="s">
        <v>596</v>
      </c>
      <c r="G567" s="214"/>
      <c r="H567" s="218">
        <v>37.1</v>
      </c>
      <c r="I567" s="219"/>
      <c r="J567" s="214"/>
      <c r="K567" s="214"/>
      <c r="L567" s="220"/>
      <c r="M567" s="221"/>
      <c r="N567" s="222"/>
      <c r="O567" s="222"/>
      <c r="P567" s="222"/>
      <c r="Q567" s="222"/>
      <c r="R567" s="222"/>
      <c r="S567" s="222"/>
      <c r="T567" s="223"/>
      <c r="AT567" s="224" t="s">
        <v>191</v>
      </c>
      <c r="AU567" s="224" t="s">
        <v>86</v>
      </c>
      <c r="AV567" s="12" t="s">
        <v>91</v>
      </c>
      <c r="AW567" s="12" t="s">
        <v>34</v>
      </c>
      <c r="AX567" s="12" t="s">
        <v>79</v>
      </c>
      <c r="AY567" s="224" t="s">
        <v>184</v>
      </c>
    </row>
    <row r="568" spans="2:51" s="12" customFormat="1" ht="11.25">
      <c r="B568" s="213"/>
      <c r="C568" s="214"/>
      <c r="D568" s="215" t="s">
        <v>191</v>
      </c>
      <c r="E568" s="216" t="s">
        <v>1</v>
      </c>
      <c r="F568" s="217" t="s">
        <v>594</v>
      </c>
      <c r="G568" s="214"/>
      <c r="H568" s="218">
        <v>-3.75</v>
      </c>
      <c r="I568" s="219"/>
      <c r="J568" s="214"/>
      <c r="K568" s="214"/>
      <c r="L568" s="220"/>
      <c r="M568" s="221"/>
      <c r="N568" s="222"/>
      <c r="O568" s="222"/>
      <c r="P568" s="222"/>
      <c r="Q568" s="222"/>
      <c r="R568" s="222"/>
      <c r="S568" s="222"/>
      <c r="T568" s="223"/>
      <c r="AT568" s="224" t="s">
        <v>191</v>
      </c>
      <c r="AU568" s="224" t="s">
        <v>86</v>
      </c>
      <c r="AV568" s="12" t="s">
        <v>91</v>
      </c>
      <c r="AW568" s="12" t="s">
        <v>34</v>
      </c>
      <c r="AX568" s="12" t="s">
        <v>79</v>
      </c>
      <c r="AY568" s="224" t="s">
        <v>184</v>
      </c>
    </row>
    <row r="569" spans="2:51" s="14" customFormat="1" ht="11.25">
      <c r="B569" s="236"/>
      <c r="C569" s="237"/>
      <c r="D569" s="215" t="s">
        <v>191</v>
      </c>
      <c r="E569" s="238" t="s">
        <v>1</v>
      </c>
      <c r="F569" s="239" t="s">
        <v>597</v>
      </c>
      <c r="G569" s="237"/>
      <c r="H569" s="238" t="s">
        <v>1</v>
      </c>
      <c r="I569" s="240"/>
      <c r="J569" s="237"/>
      <c r="K569" s="237"/>
      <c r="L569" s="241"/>
      <c r="M569" s="242"/>
      <c r="N569" s="243"/>
      <c r="O569" s="243"/>
      <c r="P569" s="243"/>
      <c r="Q569" s="243"/>
      <c r="R569" s="243"/>
      <c r="S569" s="243"/>
      <c r="T569" s="244"/>
      <c r="AT569" s="245" t="s">
        <v>191</v>
      </c>
      <c r="AU569" s="245" t="s">
        <v>86</v>
      </c>
      <c r="AV569" s="14" t="s">
        <v>86</v>
      </c>
      <c r="AW569" s="14" t="s">
        <v>34</v>
      </c>
      <c r="AX569" s="14" t="s">
        <v>79</v>
      </c>
      <c r="AY569" s="245" t="s">
        <v>184</v>
      </c>
    </row>
    <row r="570" spans="2:51" s="12" customFormat="1" ht="11.25">
      <c r="B570" s="213"/>
      <c r="C570" s="214"/>
      <c r="D570" s="215" t="s">
        <v>191</v>
      </c>
      <c r="E570" s="216" t="s">
        <v>1</v>
      </c>
      <c r="F570" s="217" t="s">
        <v>598</v>
      </c>
      <c r="G570" s="214"/>
      <c r="H570" s="218">
        <v>34.290999999999997</v>
      </c>
      <c r="I570" s="219"/>
      <c r="J570" s="214"/>
      <c r="K570" s="214"/>
      <c r="L570" s="220"/>
      <c r="M570" s="221"/>
      <c r="N570" s="222"/>
      <c r="O570" s="222"/>
      <c r="P570" s="222"/>
      <c r="Q570" s="222"/>
      <c r="R570" s="222"/>
      <c r="S570" s="222"/>
      <c r="T570" s="223"/>
      <c r="AT570" s="224" t="s">
        <v>191</v>
      </c>
      <c r="AU570" s="224" t="s">
        <v>86</v>
      </c>
      <c r="AV570" s="12" t="s">
        <v>91</v>
      </c>
      <c r="AW570" s="12" t="s">
        <v>34</v>
      </c>
      <c r="AX570" s="12" t="s">
        <v>79</v>
      </c>
      <c r="AY570" s="224" t="s">
        <v>184</v>
      </c>
    </row>
    <row r="571" spans="2:51" s="12" customFormat="1" ht="11.25">
      <c r="B571" s="213"/>
      <c r="C571" s="214"/>
      <c r="D571" s="215" t="s">
        <v>191</v>
      </c>
      <c r="E571" s="216" t="s">
        <v>1</v>
      </c>
      <c r="F571" s="217" t="s">
        <v>569</v>
      </c>
      <c r="G571" s="214"/>
      <c r="H571" s="218">
        <v>-1.379</v>
      </c>
      <c r="I571" s="219"/>
      <c r="J571" s="214"/>
      <c r="K571" s="214"/>
      <c r="L571" s="220"/>
      <c r="M571" s="221"/>
      <c r="N571" s="222"/>
      <c r="O571" s="222"/>
      <c r="P571" s="222"/>
      <c r="Q571" s="222"/>
      <c r="R571" s="222"/>
      <c r="S571" s="222"/>
      <c r="T571" s="223"/>
      <c r="AT571" s="224" t="s">
        <v>191</v>
      </c>
      <c r="AU571" s="224" t="s">
        <v>86</v>
      </c>
      <c r="AV571" s="12" t="s">
        <v>91</v>
      </c>
      <c r="AW571" s="12" t="s">
        <v>34</v>
      </c>
      <c r="AX571" s="12" t="s">
        <v>79</v>
      </c>
      <c r="AY571" s="224" t="s">
        <v>184</v>
      </c>
    </row>
    <row r="572" spans="2:51" s="12" customFormat="1" ht="11.25">
      <c r="B572" s="213"/>
      <c r="C572" s="214"/>
      <c r="D572" s="215" t="s">
        <v>191</v>
      </c>
      <c r="E572" s="216" t="s">
        <v>1</v>
      </c>
      <c r="F572" s="217" t="s">
        <v>594</v>
      </c>
      <c r="G572" s="214"/>
      <c r="H572" s="218">
        <v>-3.75</v>
      </c>
      <c r="I572" s="219"/>
      <c r="J572" s="214"/>
      <c r="K572" s="214"/>
      <c r="L572" s="220"/>
      <c r="M572" s="221"/>
      <c r="N572" s="222"/>
      <c r="O572" s="222"/>
      <c r="P572" s="222"/>
      <c r="Q572" s="222"/>
      <c r="R572" s="222"/>
      <c r="S572" s="222"/>
      <c r="T572" s="223"/>
      <c r="AT572" s="224" t="s">
        <v>191</v>
      </c>
      <c r="AU572" s="224" t="s">
        <v>86</v>
      </c>
      <c r="AV572" s="12" t="s">
        <v>91</v>
      </c>
      <c r="AW572" s="12" t="s">
        <v>34</v>
      </c>
      <c r="AX572" s="12" t="s">
        <v>79</v>
      </c>
      <c r="AY572" s="224" t="s">
        <v>184</v>
      </c>
    </row>
    <row r="573" spans="2:51" s="14" customFormat="1" ht="11.25">
      <c r="B573" s="236"/>
      <c r="C573" s="237"/>
      <c r="D573" s="215" t="s">
        <v>191</v>
      </c>
      <c r="E573" s="238" t="s">
        <v>1</v>
      </c>
      <c r="F573" s="239" t="s">
        <v>599</v>
      </c>
      <c r="G573" s="237"/>
      <c r="H573" s="238" t="s">
        <v>1</v>
      </c>
      <c r="I573" s="240"/>
      <c r="J573" s="237"/>
      <c r="K573" s="237"/>
      <c r="L573" s="241"/>
      <c r="M573" s="242"/>
      <c r="N573" s="243"/>
      <c r="O573" s="243"/>
      <c r="P573" s="243"/>
      <c r="Q573" s="243"/>
      <c r="R573" s="243"/>
      <c r="S573" s="243"/>
      <c r="T573" s="244"/>
      <c r="AT573" s="245" t="s">
        <v>191</v>
      </c>
      <c r="AU573" s="245" t="s">
        <v>86</v>
      </c>
      <c r="AV573" s="14" t="s">
        <v>86</v>
      </c>
      <c r="AW573" s="14" t="s">
        <v>34</v>
      </c>
      <c r="AX573" s="14" t="s">
        <v>79</v>
      </c>
      <c r="AY573" s="245" t="s">
        <v>184</v>
      </c>
    </row>
    <row r="574" spans="2:51" s="12" customFormat="1" ht="11.25">
      <c r="B574" s="213"/>
      <c r="C574" s="214"/>
      <c r="D574" s="215" t="s">
        <v>191</v>
      </c>
      <c r="E574" s="216" t="s">
        <v>1</v>
      </c>
      <c r="F574" s="217" t="s">
        <v>600</v>
      </c>
      <c r="G574" s="214"/>
      <c r="H574" s="218">
        <v>22.79</v>
      </c>
      <c r="I574" s="219"/>
      <c r="J574" s="214"/>
      <c r="K574" s="214"/>
      <c r="L574" s="220"/>
      <c r="M574" s="221"/>
      <c r="N574" s="222"/>
      <c r="O574" s="222"/>
      <c r="P574" s="222"/>
      <c r="Q574" s="222"/>
      <c r="R574" s="222"/>
      <c r="S574" s="222"/>
      <c r="T574" s="223"/>
      <c r="AT574" s="224" t="s">
        <v>191</v>
      </c>
      <c r="AU574" s="224" t="s">
        <v>86</v>
      </c>
      <c r="AV574" s="12" t="s">
        <v>91</v>
      </c>
      <c r="AW574" s="12" t="s">
        <v>34</v>
      </c>
      <c r="AX574" s="12" t="s">
        <v>79</v>
      </c>
      <c r="AY574" s="224" t="s">
        <v>184</v>
      </c>
    </row>
    <row r="575" spans="2:51" s="12" customFormat="1" ht="11.25">
      <c r="B575" s="213"/>
      <c r="C575" s="214"/>
      <c r="D575" s="215" t="s">
        <v>191</v>
      </c>
      <c r="E575" s="216" t="s">
        <v>1</v>
      </c>
      <c r="F575" s="217" t="s">
        <v>569</v>
      </c>
      <c r="G575" s="214"/>
      <c r="H575" s="218">
        <v>-1.379</v>
      </c>
      <c r="I575" s="219"/>
      <c r="J575" s="214"/>
      <c r="K575" s="214"/>
      <c r="L575" s="220"/>
      <c r="M575" s="221"/>
      <c r="N575" s="222"/>
      <c r="O575" s="222"/>
      <c r="P575" s="222"/>
      <c r="Q575" s="222"/>
      <c r="R575" s="222"/>
      <c r="S575" s="222"/>
      <c r="T575" s="223"/>
      <c r="AT575" s="224" t="s">
        <v>191</v>
      </c>
      <c r="AU575" s="224" t="s">
        <v>86</v>
      </c>
      <c r="AV575" s="12" t="s">
        <v>91</v>
      </c>
      <c r="AW575" s="12" t="s">
        <v>34</v>
      </c>
      <c r="AX575" s="12" t="s">
        <v>79</v>
      </c>
      <c r="AY575" s="224" t="s">
        <v>184</v>
      </c>
    </row>
    <row r="576" spans="2:51" s="15" customFormat="1" ht="11.25">
      <c r="B576" s="246"/>
      <c r="C576" s="247"/>
      <c r="D576" s="215" t="s">
        <v>191</v>
      </c>
      <c r="E576" s="248" t="s">
        <v>1</v>
      </c>
      <c r="F576" s="249" t="s">
        <v>574</v>
      </c>
      <c r="G576" s="247"/>
      <c r="H576" s="250">
        <v>208.2715</v>
      </c>
      <c r="I576" s="251"/>
      <c r="J576" s="247"/>
      <c r="K576" s="247"/>
      <c r="L576" s="252"/>
      <c r="M576" s="253"/>
      <c r="N576" s="254"/>
      <c r="O576" s="254"/>
      <c r="P576" s="254"/>
      <c r="Q576" s="254"/>
      <c r="R576" s="254"/>
      <c r="S576" s="254"/>
      <c r="T576" s="255"/>
      <c r="AT576" s="256" t="s">
        <v>191</v>
      </c>
      <c r="AU576" s="256" t="s">
        <v>86</v>
      </c>
      <c r="AV576" s="15" t="s">
        <v>96</v>
      </c>
      <c r="AW576" s="15" t="s">
        <v>34</v>
      </c>
      <c r="AX576" s="15" t="s">
        <v>79</v>
      </c>
      <c r="AY576" s="256" t="s">
        <v>184</v>
      </c>
    </row>
    <row r="577" spans="2:51" s="14" customFormat="1" ht="11.25">
      <c r="B577" s="236"/>
      <c r="C577" s="237"/>
      <c r="D577" s="215" t="s">
        <v>191</v>
      </c>
      <c r="E577" s="238" t="s">
        <v>1</v>
      </c>
      <c r="F577" s="239" t="s">
        <v>601</v>
      </c>
      <c r="G577" s="237"/>
      <c r="H577" s="238" t="s">
        <v>1</v>
      </c>
      <c r="I577" s="240"/>
      <c r="J577" s="237"/>
      <c r="K577" s="237"/>
      <c r="L577" s="241"/>
      <c r="M577" s="242"/>
      <c r="N577" s="243"/>
      <c r="O577" s="243"/>
      <c r="P577" s="243"/>
      <c r="Q577" s="243"/>
      <c r="R577" s="243"/>
      <c r="S577" s="243"/>
      <c r="T577" s="244"/>
      <c r="AT577" s="245" t="s">
        <v>191</v>
      </c>
      <c r="AU577" s="245" t="s">
        <v>86</v>
      </c>
      <c r="AV577" s="14" t="s">
        <v>86</v>
      </c>
      <c r="AW577" s="14" t="s">
        <v>34</v>
      </c>
      <c r="AX577" s="14" t="s">
        <v>79</v>
      </c>
      <c r="AY577" s="245" t="s">
        <v>184</v>
      </c>
    </row>
    <row r="578" spans="2:51" s="12" customFormat="1" ht="11.25">
      <c r="B578" s="213"/>
      <c r="C578" s="214"/>
      <c r="D578" s="215" t="s">
        <v>191</v>
      </c>
      <c r="E578" s="216" t="s">
        <v>1</v>
      </c>
      <c r="F578" s="217" t="s">
        <v>602</v>
      </c>
      <c r="G578" s="214"/>
      <c r="H578" s="218">
        <v>624.81449999999995</v>
      </c>
      <c r="I578" s="219"/>
      <c r="J578" s="214"/>
      <c r="K578" s="214"/>
      <c r="L578" s="220"/>
      <c r="M578" s="221"/>
      <c r="N578" s="222"/>
      <c r="O578" s="222"/>
      <c r="P578" s="222"/>
      <c r="Q578" s="222"/>
      <c r="R578" s="222"/>
      <c r="S578" s="222"/>
      <c r="T578" s="223"/>
      <c r="AT578" s="224" t="s">
        <v>191</v>
      </c>
      <c r="AU578" s="224" t="s">
        <v>86</v>
      </c>
      <c r="AV578" s="12" t="s">
        <v>91</v>
      </c>
      <c r="AW578" s="12" t="s">
        <v>34</v>
      </c>
      <c r="AX578" s="12" t="s">
        <v>79</v>
      </c>
      <c r="AY578" s="224" t="s">
        <v>184</v>
      </c>
    </row>
    <row r="579" spans="2:51" s="15" customFormat="1" ht="11.25">
      <c r="B579" s="246"/>
      <c r="C579" s="247"/>
      <c r="D579" s="215" t="s">
        <v>191</v>
      </c>
      <c r="E579" s="248" t="s">
        <v>1</v>
      </c>
      <c r="F579" s="249" t="s">
        <v>574</v>
      </c>
      <c r="G579" s="247"/>
      <c r="H579" s="250">
        <v>624.81449999999995</v>
      </c>
      <c r="I579" s="251"/>
      <c r="J579" s="247"/>
      <c r="K579" s="247"/>
      <c r="L579" s="252"/>
      <c r="M579" s="253"/>
      <c r="N579" s="254"/>
      <c r="O579" s="254"/>
      <c r="P579" s="254"/>
      <c r="Q579" s="254"/>
      <c r="R579" s="254"/>
      <c r="S579" s="254"/>
      <c r="T579" s="255"/>
      <c r="AT579" s="256" t="s">
        <v>191</v>
      </c>
      <c r="AU579" s="256" t="s">
        <v>86</v>
      </c>
      <c r="AV579" s="15" t="s">
        <v>96</v>
      </c>
      <c r="AW579" s="15" t="s">
        <v>34</v>
      </c>
      <c r="AX579" s="15" t="s">
        <v>79</v>
      </c>
      <c r="AY579" s="256" t="s">
        <v>184</v>
      </c>
    </row>
    <row r="580" spans="2:51" s="14" customFormat="1" ht="11.25">
      <c r="B580" s="236"/>
      <c r="C580" s="237"/>
      <c r="D580" s="215" t="s">
        <v>191</v>
      </c>
      <c r="E580" s="238" t="s">
        <v>1</v>
      </c>
      <c r="F580" s="239" t="s">
        <v>603</v>
      </c>
      <c r="G580" s="237"/>
      <c r="H580" s="238" t="s">
        <v>1</v>
      </c>
      <c r="I580" s="240"/>
      <c r="J580" s="237"/>
      <c r="K580" s="237"/>
      <c r="L580" s="241"/>
      <c r="M580" s="242"/>
      <c r="N580" s="243"/>
      <c r="O580" s="243"/>
      <c r="P580" s="243"/>
      <c r="Q580" s="243"/>
      <c r="R580" s="243"/>
      <c r="S580" s="243"/>
      <c r="T580" s="244"/>
      <c r="AT580" s="245" t="s">
        <v>191</v>
      </c>
      <c r="AU580" s="245" t="s">
        <v>86</v>
      </c>
      <c r="AV580" s="14" t="s">
        <v>86</v>
      </c>
      <c r="AW580" s="14" t="s">
        <v>34</v>
      </c>
      <c r="AX580" s="14" t="s">
        <v>79</v>
      </c>
      <c r="AY580" s="245" t="s">
        <v>184</v>
      </c>
    </row>
    <row r="581" spans="2:51" s="14" customFormat="1" ht="11.25">
      <c r="B581" s="236"/>
      <c r="C581" s="237"/>
      <c r="D581" s="215" t="s">
        <v>191</v>
      </c>
      <c r="E581" s="238" t="s">
        <v>1</v>
      </c>
      <c r="F581" s="239" t="s">
        <v>604</v>
      </c>
      <c r="G581" s="237"/>
      <c r="H581" s="238" t="s">
        <v>1</v>
      </c>
      <c r="I581" s="240"/>
      <c r="J581" s="237"/>
      <c r="K581" s="237"/>
      <c r="L581" s="241"/>
      <c r="M581" s="242"/>
      <c r="N581" s="243"/>
      <c r="O581" s="243"/>
      <c r="P581" s="243"/>
      <c r="Q581" s="243"/>
      <c r="R581" s="243"/>
      <c r="S581" s="243"/>
      <c r="T581" s="244"/>
      <c r="AT581" s="245" t="s">
        <v>191</v>
      </c>
      <c r="AU581" s="245" t="s">
        <v>86</v>
      </c>
      <c r="AV581" s="14" t="s">
        <v>86</v>
      </c>
      <c r="AW581" s="14" t="s">
        <v>34</v>
      </c>
      <c r="AX581" s="14" t="s">
        <v>79</v>
      </c>
      <c r="AY581" s="245" t="s">
        <v>184</v>
      </c>
    </row>
    <row r="582" spans="2:51" s="12" customFormat="1" ht="11.25">
      <c r="B582" s="213"/>
      <c r="C582" s="214"/>
      <c r="D582" s="215" t="s">
        <v>191</v>
      </c>
      <c r="E582" s="216" t="s">
        <v>1</v>
      </c>
      <c r="F582" s="217" t="s">
        <v>588</v>
      </c>
      <c r="G582" s="214"/>
      <c r="H582" s="218">
        <v>45.209000000000003</v>
      </c>
      <c r="I582" s="219"/>
      <c r="J582" s="214"/>
      <c r="K582" s="214"/>
      <c r="L582" s="220"/>
      <c r="M582" s="221"/>
      <c r="N582" s="222"/>
      <c r="O582" s="222"/>
      <c r="P582" s="222"/>
      <c r="Q582" s="222"/>
      <c r="R582" s="222"/>
      <c r="S582" s="222"/>
      <c r="T582" s="223"/>
      <c r="AT582" s="224" t="s">
        <v>191</v>
      </c>
      <c r="AU582" s="224" t="s">
        <v>86</v>
      </c>
      <c r="AV582" s="12" t="s">
        <v>91</v>
      </c>
      <c r="AW582" s="12" t="s">
        <v>34</v>
      </c>
      <c r="AX582" s="12" t="s">
        <v>79</v>
      </c>
      <c r="AY582" s="224" t="s">
        <v>184</v>
      </c>
    </row>
    <row r="583" spans="2:51" s="12" customFormat="1" ht="11.25">
      <c r="B583" s="213"/>
      <c r="C583" s="214"/>
      <c r="D583" s="215" t="s">
        <v>191</v>
      </c>
      <c r="E583" s="216" t="s">
        <v>1</v>
      </c>
      <c r="F583" s="217" t="s">
        <v>589</v>
      </c>
      <c r="G583" s="214"/>
      <c r="H583" s="218">
        <v>-2.758</v>
      </c>
      <c r="I583" s="219"/>
      <c r="J583" s="214"/>
      <c r="K583" s="214"/>
      <c r="L583" s="220"/>
      <c r="M583" s="221"/>
      <c r="N583" s="222"/>
      <c r="O583" s="222"/>
      <c r="P583" s="222"/>
      <c r="Q583" s="222"/>
      <c r="R583" s="222"/>
      <c r="S583" s="222"/>
      <c r="T583" s="223"/>
      <c r="AT583" s="224" t="s">
        <v>191</v>
      </c>
      <c r="AU583" s="224" t="s">
        <v>86</v>
      </c>
      <c r="AV583" s="12" t="s">
        <v>91</v>
      </c>
      <c r="AW583" s="12" t="s">
        <v>34</v>
      </c>
      <c r="AX583" s="12" t="s">
        <v>79</v>
      </c>
      <c r="AY583" s="224" t="s">
        <v>184</v>
      </c>
    </row>
    <row r="584" spans="2:51" s="12" customFormat="1" ht="11.25">
      <c r="B584" s="213"/>
      <c r="C584" s="214"/>
      <c r="D584" s="215" t="s">
        <v>191</v>
      </c>
      <c r="E584" s="216" t="s">
        <v>1</v>
      </c>
      <c r="F584" s="217" t="s">
        <v>590</v>
      </c>
      <c r="G584" s="214"/>
      <c r="H584" s="218">
        <v>-1.5760000000000001</v>
      </c>
      <c r="I584" s="219"/>
      <c r="J584" s="214"/>
      <c r="K584" s="214"/>
      <c r="L584" s="220"/>
      <c r="M584" s="221"/>
      <c r="N584" s="222"/>
      <c r="O584" s="222"/>
      <c r="P584" s="222"/>
      <c r="Q584" s="222"/>
      <c r="R584" s="222"/>
      <c r="S584" s="222"/>
      <c r="T584" s="223"/>
      <c r="AT584" s="224" t="s">
        <v>191</v>
      </c>
      <c r="AU584" s="224" t="s">
        <v>86</v>
      </c>
      <c r="AV584" s="12" t="s">
        <v>91</v>
      </c>
      <c r="AW584" s="12" t="s">
        <v>34</v>
      </c>
      <c r="AX584" s="12" t="s">
        <v>79</v>
      </c>
      <c r="AY584" s="224" t="s">
        <v>184</v>
      </c>
    </row>
    <row r="585" spans="2:51" s="14" customFormat="1" ht="11.25">
      <c r="B585" s="236"/>
      <c r="C585" s="237"/>
      <c r="D585" s="215" t="s">
        <v>191</v>
      </c>
      <c r="E585" s="238" t="s">
        <v>1</v>
      </c>
      <c r="F585" s="239" t="s">
        <v>605</v>
      </c>
      <c r="G585" s="237"/>
      <c r="H585" s="238" t="s">
        <v>1</v>
      </c>
      <c r="I585" s="240"/>
      <c r="J585" s="237"/>
      <c r="K585" s="237"/>
      <c r="L585" s="241"/>
      <c r="M585" s="242"/>
      <c r="N585" s="243"/>
      <c r="O585" s="243"/>
      <c r="P585" s="243"/>
      <c r="Q585" s="243"/>
      <c r="R585" s="243"/>
      <c r="S585" s="243"/>
      <c r="T585" s="244"/>
      <c r="AT585" s="245" t="s">
        <v>191</v>
      </c>
      <c r="AU585" s="245" t="s">
        <v>86</v>
      </c>
      <c r="AV585" s="14" t="s">
        <v>86</v>
      </c>
      <c r="AW585" s="14" t="s">
        <v>34</v>
      </c>
      <c r="AX585" s="14" t="s">
        <v>79</v>
      </c>
      <c r="AY585" s="245" t="s">
        <v>184</v>
      </c>
    </row>
    <row r="586" spans="2:51" s="12" customFormat="1" ht="11.25">
      <c r="B586" s="213"/>
      <c r="C586" s="214"/>
      <c r="D586" s="215" t="s">
        <v>191</v>
      </c>
      <c r="E586" s="216" t="s">
        <v>1</v>
      </c>
      <c r="F586" s="217" t="s">
        <v>591</v>
      </c>
      <c r="G586" s="214"/>
      <c r="H586" s="218">
        <v>13.25</v>
      </c>
      <c r="I586" s="219"/>
      <c r="J586" s="214"/>
      <c r="K586" s="214"/>
      <c r="L586" s="220"/>
      <c r="M586" s="221"/>
      <c r="N586" s="222"/>
      <c r="O586" s="222"/>
      <c r="P586" s="222"/>
      <c r="Q586" s="222"/>
      <c r="R586" s="222"/>
      <c r="S586" s="222"/>
      <c r="T586" s="223"/>
      <c r="AT586" s="224" t="s">
        <v>191</v>
      </c>
      <c r="AU586" s="224" t="s">
        <v>86</v>
      </c>
      <c r="AV586" s="12" t="s">
        <v>91</v>
      </c>
      <c r="AW586" s="12" t="s">
        <v>34</v>
      </c>
      <c r="AX586" s="12" t="s">
        <v>79</v>
      </c>
      <c r="AY586" s="224" t="s">
        <v>184</v>
      </c>
    </row>
    <row r="587" spans="2:51" s="12" customFormat="1" ht="11.25">
      <c r="B587" s="213"/>
      <c r="C587" s="214"/>
      <c r="D587" s="215" t="s">
        <v>191</v>
      </c>
      <c r="E587" s="216" t="s">
        <v>1</v>
      </c>
      <c r="F587" s="217" t="s">
        <v>569</v>
      </c>
      <c r="G587" s="214"/>
      <c r="H587" s="218">
        <v>-1.379</v>
      </c>
      <c r="I587" s="219"/>
      <c r="J587" s="214"/>
      <c r="K587" s="214"/>
      <c r="L587" s="220"/>
      <c r="M587" s="221"/>
      <c r="N587" s="222"/>
      <c r="O587" s="222"/>
      <c r="P587" s="222"/>
      <c r="Q587" s="222"/>
      <c r="R587" s="222"/>
      <c r="S587" s="222"/>
      <c r="T587" s="223"/>
      <c r="AT587" s="224" t="s">
        <v>191</v>
      </c>
      <c r="AU587" s="224" t="s">
        <v>86</v>
      </c>
      <c r="AV587" s="12" t="s">
        <v>91</v>
      </c>
      <c r="AW587" s="12" t="s">
        <v>34</v>
      </c>
      <c r="AX587" s="12" t="s">
        <v>79</v>
      </c>
      <c r="AY587" s="224" t="s">
        <v>184</v>
      </c>
    </row>
    <row r="588" spans="2:51" s="14" customFormat="1" ht="11.25">
      <c r="B588" s="236"/>
      <c r="C588" s="237"/>
      <c r="D588" s="215" t="s">
        <v>191</v>
      </c>
      <c r="E588" s="238" t="s">
        <v>1</v>
      </c>
      <c r="F588" s="239" t="s">
        <v>606</v>
      </c>
      <c r="G588" s="237"/>
      <c r="H588" s="238" t="s">
        <v>1</v>
      </c>
      <c r="I588" s="240"/>
      <c r="J588" s="237"/>
      <c r="K588" s="237"/>
      <c r="L588" s="241"/>
      <c r="M588" s="242"/>
      <c r="N588" s="243"/>
      <c r="O588" s="243"/>
      <c r="P588" s="243"/>
      <c r="Q588" s="243"/>
      <c r="R588" s="243"/>
      <c r="S588" s="243"/>
      <c r="T588" s="244"/>
      <c r="AT588" s="245" t="s">
        <v>191</v>
      </c>
      <c r="AU588" s="245" t="s">
        <v>86</v>
      </c>
      <c r="AV588" s="14" t="s">
        <v>86</v>
      </c>
      <c r="AW588" s="14" t="s">
        <v>34</v>
      </c>
      <c r="AX588" s="14" t="s">
        <v>79</v>
      </c>
      <c r="AY588" s="245" t="s">
        <v>184</v>
      </c>
    </row>
    <row r="589" spans="2:51" s="12" customFormat="1" ht="11.25">
      <c r="B589" s="213"/>
      <c r="C589" s="214"/>
      <c r="D589" s="215" t="s">
        <v>191</v>
      </c>
      <c r="E589" s="216" t="s">
        <v>1</v>
      </c>
      <c r="F589" s="217" t="s">
        <v>592</v>
      </c>
      <c r="G589" s="214"/>
      <c r="H589" s="218">
        <v>29.706499999999998</v>
      </c>
      <c r="I589" s="219"/>
      <c r="J589" s="214"/>
      <c r="K589" s="214"/>
      <c r="L589" s="220"/>
      <c r="M589" s="221"/>
      <c r="N589" s="222"/>
      <c r="O589" s="222"/>
      <c r="P589" s="222"/>
      <c r="Q589" s="222"/>
      <c r="R589" s="222"/>
      <c r="S589" s="222"/>
      <c r="T589" s="223"/>
      <c r="AT589" s="224" t="s">
        <v>191</v>
      </c>
      <c r="AU589" s="224" t="s">
        <v>86</v>
      </c>
      <c r="AV589" s="12" t="s">
        <v>91</v>
      </c>
      <c r="AW589" s="12" t="s">
        <v>34</v>
      </c>
      <c r="AX589" s="12" t="s">
        <v>79</v>
      </c>
      <c r="AY589" s="224" t="s">
        <v>184</v>
      </c>
    </row>
    <row r="590" spans="2:51" s="12" customFormat="1" ht="11.25">
      <c r="B590" s="213"/>
      <c r="C590" s="214"/>
      <c r="D590" s="215" t="s">
        <v>191</v>
      </c>
      <c r="E590" s="216" t="s">
        <v>1</v>
      </c>
      <c r="F590" s="217" t="s">
        <v>569</v>
      </c>
      <c r="G590" s="214"/>
      <c r="H590" s="218">
        <v>-1.379</v>
      </c>
      <c r="I590" s="219"/>
      <c r="J590" s="214"/>
      <c r="K590" s="214"/>
      <c r="L590" s="220"/>
      <c r="M590" s="221"/>
      <c r="N590" s="222"/>
      <c r="O590" s="222"/>
      <c r="P590" s="222"/>
      <c r="Q590" s="222"/>
      <c r="R590" s="222"/>
      <c r="S590" s="222"/>
      <c r="T590" s="223"/>
      <c r="AT590" s="224" t="s">
        <v>191</v>
      </c>
      <c r="AU590" s="224" t="s">
        <v>86</v>
      </c>
      <c r="AV590" s="12" t="s">
        <v>91</v>
      </c>
      <c r="AW590" s="12" t="s">
        <v>34</v>
      </c>
      <c r="AX590" s="12" t="s">
        <v>79</v>
      </c>
      <c r="AY590" s="224" t="s">
        <v>184</v>
      </c>
    </row>
    <row r="591" spans="2:51" s="14" customFormat="1" ht="11.25">
      <c r="B591" s="236"/>
      <c r="C591" s="237"/>
      <c r="D591" s="215" t="s">
        <v>191</v>
      </c>
      <c r="E591" s="238" t="s">
        <v>1</v>
      </c>
      <c r="F591" s="239" t="s">
        <v>607</v>
      </c>
      <c r="G591" s="237"/>
      <c r="H591" s="238" t="s">
        <v>1</v>
      </c>
      <c r="I591" s="240"/>
      <c r="J591" s="237"/>
      <c r="K591" s="237"/>
      <c r="L591" s="241"/>
      <c r="M591" s="242"/>
      <c r="N591" s="243"/>
      <c r="O591" s="243"/>
      <c r="P591" s="243"/>
      <c r="Q591" s="243"/>
      <c r="R591" s="243"/>
      <c r="S591" s="243"/>
      <c r="T591" s="244"/>
      <c r="AT591" s="245" t="s">
        <v>191</v>
      </c>
      <c r="AU591" s="245" t="s">
        <v>86</v>
      </c>
      <c r="AV591" s="14" t="s">
        <v>86</v>
      </c>
      <c r="AW591" s="14" t="s">
        <v>34</v>
      </c>
      <c r="AX591" s="14" t="s">
        <v>79</v>
      </c>
      <c r="AY591" s="245" t="s">
        <v>184</v>
      </c>
    </row>
    <row r="592" spans="2:51" s="12" customFormat="1" ht="11.25">
      <c r="B592" s="213"/>
      <c r="C592" s="214"/>
      <c r="D592" s="215" t="s">
        <v>191</v>
      </c>
      <c r="E592" s="216" t="s">
        <v>1</v>
      </c>
      <c r="F592" s="217" t="s">
        <v>593</v>
      </c>
      <c r="G592" s="214"/>
      <c r="H592" s="218">
        <v>48.600999999999999</v>
      </c>
      <c r="I592" s="219"/>
      <c r="J592" s="214"/>
      <c r="K592" s="214"/>
      <c r="L592" s="220"/>
      <c r="M592" s="221"/>
      <c r="N592" s="222"/>
      <c r="O592" s="222"/>
      <c r="P592" s="222"/>
      <c r="Q592" s="222"/>
      <c r="R592" s="222"/>
      <c r="S592" s="222"/>
      <c r="T592" s="223"/>
      <c r="AT592" s="224" t="s">
        <v>191</v>
      </c>
      <c r="AU592" s="224" t="s">
        <v>86</v>
      </c>
      <c r="AV592" s="12" t="s">
        <v>91</v>
      </c>
      <c r="AW592" s="12" t="s">
        <v>34</v>
      </c>
      <c r="AX592" s="12" t="s">
        <v>79</v>
      </c>
      <c r="AY592" s="224" t="s">
        <v>184</v>
      </c>
    </row>
    <row r="593" spans="2:51" s="12" customFormat="1" ht="11.25">
      <c r="B593" s="213"/>
      <c r="C593" s="214"/>
      <c r="D593" s="215" t="s">
        <v>191</v>
      </c>
      <c r="E593" s="216" t="s">
        <v>1</v>
      </c>
      <c r="F593" s="217" t="s">
        <v>590</v>
      </c>
      <c r="G593" s="214"/>
      <c r="H593" s="218">
        <v>-1.5760000000000001</v>
      </c>
      <c r="I593" s="219"/>
      <c r="J593" s="214"/>
      <c r="K593" s="214"/>
      <c r="L593" s="220"/>
      <c r="M593" s="221"/>
      <c r="N593" s="222"/>
      <c r="O593" s="222"/>
      <c r="P593" s="222"/>
      <c r="Q593" s="222"/>
      <c r="R593" s="222"/>
      <c r="S593" s="222"/>
      <c r="T593" s="223"/>
      <c r="AT593" s="224" t="s">
        <v>191</v>
      </c>
      <c r="AU593" s="224" t="s">
        <v>86</v>
      </c>
      <c r="AV593" s="12" t="s">
        <v>91</v>
      </c>
      <c r="AW593" s="12" t="s">
        <v>34</v>
      </c>
      <c r="AX593" s="12" t="s">
        <v>79</v>
      </c>
      <c r="AY593" s="224" t="s">
        <v>184</v>
      </c>
    </row>
    <row r="594" spans="2:51" s="12" customFormat="1" ht="11.25">
      <c r="B594" s="213"/>
      <c r="C594" s="214"/>
      <c r="D594" s="215" t="s">
        <v>191</v>
      </c>
      <c r="E594" s="216" t="s">
        <v>1</v>
      </c>
      <c r="F594" s="217" t="s">
        <v>594</v>
      </c>
      <c r="G594" s="214"/>
      <c r="H594" s="218">
        <v>-3.75</v>
      </c>
      <c r="I594" s="219"/>
      <c r="J594" s="214"/>
      <c r="K594" s="214"/>
      <c r="L594" s="220"/>
      <c r="M594" s="221"/>
      <c r="N594" s="222"/>
      <c r="O594" s="222"/>
      <c r="P594" s="222"/>
      <c r="Q594" s="222"/>
      <c r="R594" s="222"/>
      <c r="S594" s="222"/>
      <c r="T594" s="223"/>
      <c r="AT594" s="224" t="s">
        <v>191</v>
      </c>
      <c r="AU594" s="224" t="s">
        <v>86</v>
      </c>
      <c r="AV594" s="12" t="s">
        <v>91</v>
      </c>
      <c r="AW594" s="12" t="s">
        <v>34</v>
      </c>
      <c r="AX594" s="12" t="s">
        <v>79</v>
      </c>
      <c r="AY594" s="224" t="s">
        <v>184</v>
      </c>
    </row>
    <row r="595" spans="2:51" s="14" customFormat="1" ht="11.25">
      <c r="B595" s="236"/>
      <c r="C595" s="237"/>
      <c r="D595" s="215" t="s">
        <v>191</v>
      </c>
      <c r="E595" s="238" t="s">
        <v>1</v>
      </c>
      <c r="F595" s="239" t="s">
        <v>608</v>
      </c>
      <c r="G595" s="237"/>
      <c r="H595" s="238" t="s">
        <v>1</v>
      </c>
      <c r="I595" s="240"/>
      <c r="J595" s="237"/>
      <c r="K595" s="237"/>
      <c r="L595" s="241"/>
      <c r="M595" s="242"/>
      <c r="N595" s="243"/>
      <c r="O595" s="243"/>
      <c r="P595" s="243"/>
      <c r="Q595" s="243"/>
      <c r="R595" s="243"/>
      <c r="S595" s="243"/>
      <c r="T595" s="244"/>
      <c r="AT595" s="245" t="s">
        <v>191</v>
      </c>
      <c r="AU595" s="245" t="s">
        <v>86</v>
      </c>
      <c r="AV595" s="14" t="s">
        <v>86</v>
      </c>
      <c r="AW595" s="14" t="s">
        <v>34</v>
      </c>
      <c r="AX595" s="14" t="s">
        <v>79</v>
      </c>
      <c r="AY595" s="245" t="s">
        <v>184</v>
      </c>
    </row>
    <row r="596" spans="2:51" s="12" customFormat="1" ht="11.25">
      <c r="B596" s="213"/>
      <c r="C596" s="214"/>
      <c r="D596" s="215" t="s">
        <v>191</v>
      </c>
      <c r="E596" s="216" t="s">
        <v>1</v>
      </c>
      <c r="F596" s="217" t="s">
        <v>596</v>
      </c>
      <c r="G596" s="214"/>
      <c r="H596" s="218">
        <v>37.1</v>
      </c>
      <c r="I596" s="219"/>
      <c r="J596" s="214"/>
      <c r="K596" s="214"/>
      <c r="L596" s="220"/>
      <c r="M596" s="221"/>
      <c r="N596" s="222"/>
      <c r="O596" s="222"/>
      <c r="P596" s="222"/>
      <c r="Q596" s="222"/>
      <c r="R596" s="222"/>
      <c r="S596" s="222"/>
      <c r="T596" s="223"/>
      <c r="AT596" s="224" t="s">
        <v>191</v>
      </c>
      <c r="AU596" s="224" t="s">
        <v>86</v>
      </c>
      <c r="AV596" s="12" t="s">
        <v>91</v>
      </c>
      <c r="AW596" s="12" t="s">
        <v>34</v>
      </c>
      <c r="AX596" s="12" t="s">
        <v>79</v>
      </c>
      <c r="AY596" s="224" t="s">
        <v>184</v>
      </c>
    </row>
    <row r="597" spans="2:51" s="12" customFormat="1" ht="11.25">
      <c r="B597" s="213"/>
      <c r="C597" s="214"/>
      <c r="D597" s="215" t="s">
        <v>191</v>
      </c>
      <c r="E597" s="216" t="s">
        <v>1</v>
      </c>
      <c r="F597" s="217" t="s">
        <v>594</v>
      </c>
      <c r="G597" s="214"/>
      <c r="H597" s="218">
        <v>-3.75</v>
      </c>
      <c r="I597" s="219"/>
      <c r="J597" s="214"/>
      <c r="K597" s="214"/>
      <c r="L597" s="220"/>
      <c r="M597" s="221"/>
      <c r="N597" s="222"/>
      <c r="O597" s="222"/>
      <c r="P597" s="222"/>
      <c r="Q597" s="222"/>
      <c r="R597" s="222"/>
      <c r="S597" s="222"/>
      <c r="T597" s="223"/>
      <c r="AT597" s="224" t="s">
        <v>191</v>
      </c>
      <c r="AU597" s="224" t="s">
        <v>86</v>
      </c>
      <c r="AV597" s="12" t="s">
        <v>91</v>
      </c>
      <c r="AW597" s="12" t="s">
        <v>34</v>
      </c>
      <c r="AX597" s="12" t="s">
        <v>79</v>
      </c>
      <c r="AY597" s="224" t="s">
        <v>184</v>
      </c>
    </row>
    <row r="598" spans="2:51" s="14" customFormat="1" ht="11.25">
      <c r="B598" s="236"/>
      <c r="C598" s="237"/>
      <c r="D598" s="215" t="s">
        <v>191</v>
      </c>
      <c r="E598" s="238" t="s">
        <v>1</v>
      </c>
      <c r="F598" s="239" t="s">
        <v>609</v>
      </c>
      <c r="G598" s="237"/>
      <c r="H598" s="238" t="s">
        <v>1</v>
      </c>
      <c r="I598" s="240"/>
      <c r="J598" s="237"/>
      <c r="K598" s="237"/>
      <c r="L598" s="241"/>
      <c r="M598" s="242"/>
      <c r="N598" s="243"/>
      <c r="O598" s="243"/>
      <c r="P598" s="243"/>
      <c r="Q598" s="243"/>
      <c r="R598" s="243"/>
      <c r="S598" s="243"/>
      <c r="T598" s="244"/>
      <c r="AT598" s="245" t="s">
        <v>191</v>
      </c>
      <c r="AU598" s="245" t="s">
        <v>86</v>
      </c>
      <c r="AV598" s="14" t="s">
        <v>86</v>
      </c>
      <c r="AW598" s="14" t="s">
        <v>34</v>
      </c>
      <c r="AX598" s="14" t="s">
        <v>79</v>
      </c>
      <c r="AY598" s="245" t="s">
        <v>184</v>
      </c>
    </row>
    <row r="599" spans="2:51" s="12" customFormat="1" ht="11.25">
      <c r="B599" s="213"/>
      <c r="C599" s="214"/>
      <c r="D599" s="215" t="s">
        <v>191</v>
      </c>
      <c r="E599" s="216" t="s">
        <v>1</v>
      </c>
      <c r="F599" s="217" t="s">
        <v>598</v>
      </c>
      <c r="G599" s="214"/>
      <c r="H599" s="218">
        <v>34.290999999999997</v>
      </c>
      <c r="I599" s="219"/>
      <c r="J599" s="214"/>
      <c r="K599" s="214"/>
      <c r="L599" s="220"/>
      <c r="M599" s="221"/>
      <c r="N599" s="222"/>
      <c r="O599" s="222"/>
      <c r="P599" s="222"/>
      <c r="Q599" s="222"/>
      <c r="R599" s="222"/>
      <c r="S599" s="222"/>
      <c r="T599" s="223"/>
      <c r="AT599" s="224" t="s">
        <v>191</v>
      </c>
      <c r="AU599" s="224" t="s">
        <v>86</v>
      </c>
      <c r="AV599" s="12" t="s">
        <v>91</v>
      </c>
      <c r="AW599" s="12" t="s">
        <v>34</v>
      </c>
      <c r="AX599" s="12" t="s">
        <v>79</v>
      </c>
      <c r="AY599" s="224" t="s">
        <v>184</v>
      </c>
    </row>
    <row r="600" spans="2:51" s="12" customFormat="1" ht="11.25">
      <c r="B600" s="213"/>
      <c r="C600" s="214"/>
      <c r="D600" s="215" t="s">
        <v>191</v>
      </c>
      <c r="E600" s="216" t="s">
        <v>1</v>
      </c>
      <c r="F600" s="217" t="s">
        <v>569</v>
      </c>
      <c r="G600" s="214"/>
      <c r="H600" s="218">
        <v>-1.379</v>
      </c>
      <c r="I600" s="219"/>
      <c r="J600" s="214"/>
      <c r="K600" s="214"/>
      <c r="L600" s="220"/>
      <c r="M600" s="221"/>
      <c r="N600" s="222"/>
      <c r="O600" s="222"/>
      <c r="P600" s="222"/>
      <c r="Q600" s="222"/>
      <c r="R600" s="222"/>
      <c r="S600" s="222"/>
      <c r="T600" s="223"/>
      <c r="AT600" s="224" t="s">
        <v>191</v>
      </c>
      <c r="AU600" s="224" t="s">
        <v>86</v>
      </c>
      <c r="AV600" s="12" t="s">
        <v>91</v>
      </c>
      <c r="AW600" s="12" t="s">
        <v>34</v>
      </c>
      <c r="AX600" s="12" t="s">
        <v>79</v>
      </c>
      <c r="AY600" s="224" t="s">
        <v>184</v>
      </c>
    </row>
    <row r="601" spans="2:51" s="12" customFormat="1" ht="11.25">
      <c r="B601" s="213"/>
      <c r="C601" s="214"/>
      <c r="D601" s="215" t="s">
        <v>191</v>
      </c>
      <c r="E601" s="216" t="s">
        <v>1</v>
      </c>
      <c r="F601" s="217" t="s">
        <v>320</v>
      </c>
      <c r="G601" s="214"/>
      <c r="H601" s="218">
        <v>-2.52</v>
      </c>
      <c r="I601" s="219"/>
      <c r="J601" s="214"/>
      <c r="K601" s="214"/>
      <c r="L601" s="220"/>
      <c r="M601" s="221"/>
      <c r="N601" s="222"/>
      <c r="O601" s="222"/>
      <c r="P601" s="222"/>
      <c r="Q601" s="222"/>
      <c r="R601" s="222"/>
      <c r="S601" s="222"/>
      <c r="T601" s="223"/>
      <c r="AT601" s="224" t="s">
        <v>191</v>
      </c>
      <c r="AU601" s="224" t="s">
        <v>86</v>
      </c>
      <c r="AV601" s="12" t="s">
        <v>91</v>
      </c>
      <c r="AW601" s="12" t="s">
        <v>34</v>
      </c>
      <c r="AX601" s="12" t="s">
        <v>79</v>
      </c>
      <c r="AY601" s="224" t="s">
        <v>184</v>
      </c>
    </row>
    <row r="602" spans="2:51" s="14" customFormat="1" ht="11.25">
      <c r="B602" s="236"/>
      <c r="C602" s="237"/>
      <c r="D602" s="215" t="s">
        <v>191</v>
      </c>
      <c r="E602" s="238" t="s">
        <v>1</v>
      </c>
      <c r="F602" s="239" t="s">
        <v>610</v>
      </c>
      <c r="G602" s="237"/>
      <c r="H602" s="238" t="s">
        <v>1</v>
      </c>
      <c r="I602" s="240"/>
      <c r="J602" s="237"/>
      <c r="K602" s="237"/>
      <c r="L602" s="241"/>
      <c r="M602" s="242"/>
      <c r="N602" s="243"/>
      <c r="O602" s="243"/>
      <c r="P602" s="243"/>
      <c r="Q602" s="243"/>
      <c r="R602" s="243"/>
      <c r="S602" s="243"/>
      <c r="T602" s="244"/>
      <c r="AT602" s="245" t="s">
        <v>191</v>
      </c>
      <c r="AU602" s="245" t="s">
        <v>86</v>
      </c>
      <c r="AV602" s="14" t="s">
        <v>86</v>
      </c>
      <c r="AW602" s="14" t="s">
        <v>34</v>
      </c>
      <c r="AX602" s="14" t="s">
        <v>79</v>
      </c>
      <c r="AY602" s="245" t="s">
        <v>184</v>
      </c>
    </row>
    <row r="603" spans="2:51" s="12" customFormat="1" ht="11.25">
      <c r="B603" s="213"/>
      <c r="C603" s="214"/>
      <c r="D603" s="215" t="s">
        <v>191</v>
      </c>
      <c r="E603" s="216" t="s">
        <v>1</v>
      </c>
      <c r="F603" s="217" t="s">
        <v>600</v>
      </c>
      <c r="G603" s="214"/>
      <c r="H603" s="218">
        <v>22.79</v>
      </c>
      <c r="I603" s="219"/>
      <c r="J603" s="214"/>
      <c r="K603" s="214"/>
      <c r="L603" s="220"/>
      <c r="M603" s="221"/>
      <c r="N603" s="222"/>
      <c r="O603" s="222"/>
      <c r="P603" s="222"/>
      <c r="Q603" s="222"/>
      <c r="R603" s="222"/>
      <c r="S603" s="222"/>
      <c r="T603" s="223"/>
      <c r="AT603" s="224" t="s">
        <v>191</v>
      </c>
      <c r="AU603" s="224" t="s">
        <v>86</v>
      </c>
      <c r="AV603" s="12" t="s">
        <v>91</v>
      </c>
      <c r="AW603" s="12" t="s">
        <v>34</v>
      </c>
      <c r="AX603" s="12" t="s">
        <v>79</v>
      </c>
      <c r="AY603" s="224" t="s">
        <v>184</v>
      </c>
    </row>
    <row r="604" spans="2:51" s="12" customFormat="1" ht="11.25">
      <c r="B604" s="213"/>
      <c r="C604" s="214"/>
      <c r="D604" s="215" t="s">
        <v>191</v>
      </c>
      <c r="E604" s="216" t="s">
        <v>1</v>
      </c>
      <c r="F604" s="217" t="s">
        <v>569</v>
      </c>
      <c r="G604" s="214"/>
      <c r="H604" s="218">
        <v>-1.379</v>
      </c>
      <c r="I604" s="219"/>
      <c r="J604" s="214"/>
      <c r="K604" s="214"/>
      <c r="L604" s="220"/>
      <c r="M604" s="221"/>
      <c r="N604" s="222"/>
      <c r="O604" s="222"/>
      <c r="P604" s="222"/>
      <c r="Q604" s="222"/>
      <c r="R604" s="222"/>
      <c r="S604" s="222"/>
      <c r="T604" s="223"/>
      <c r="AT604" s="224" t="s">
        <v>191</v>
      </c>
      <c r="AU604" s="224" t="s">
        <v>86</v>
      </c>
      <c r="AV604" s="12" t="s">
        <v>91</v>
      </c>
      <c r="AW604" s="12" t="s">
        <v>34</v>
      </c>
      <c r="AX604" s="12" t="s">
        <v>79</v>
      </c>
      <c r="AY604" s="224" t="s">
        <v>184</v>
      </c>
    </row>
    <row r="605" spans="2:51" s="15" customFormat="1" ht="11.25">
      <c r="B605" s="246"/>
      <c r="C605" s="247"/>
      <c r="D605" s="215" t="s">
        <v>191</v>
      </c>
      <c r="E605" s="248" t="s">
        <v>1</v>
      </c>
      <c r="F605" s="249" t="s">
        <v>574</v>
      </c>
      <c r="G605" s="247"/>
      <c r="H605" s="250">
        <v>209.50149999999999</v>
      </c>
      <c r="I605" s="251"/>
      <c r="J605" s="247"/>
      <c r="K605" s="247"/>
      <c r="L605" s="252"/>
      <c r="M605" s="253"/>
      <c r="N605" s="254"/>
      <c r="O605" s="254"/>
      <c r="P605" s="254"/>
      <c r="Q605" s="254"/>
      <c r="R605" s="254"/>
      <c r="S605" s="254"/>
      <c r="T605" s="255"/>
      <c r="AT605" s="256" t="s">
        <v>191</v>
      </c>
      <c r="AU605" s="256" t="s">
        <v>86</v>
      </c>
      <c r="AV605" s="15" t="s">
        <v>96</v>
      </c>
      <c r="AW605" s="15" t="s">
        <v>34</v>
      </c>
      <c r="AX605" s="15" t="s">
        <v>79</v>
      </c>
      <c r="AY605" s="256" t="s">
        <v>184</v>
      </c>
    </row>
    <row r="606" spans="2:51" s="14" customFormat="1" ht="11.25">
      <c r="B606" s="236"/>
      <c r="C606" s="237"/>
      <c r="D606" s="215" t="s">
        <v>191</v>
      </c>
      <c r="E606" s="238" t="s">
        <v>1</v>
      </c>
      <c r="F606" s="239" t="s">
        <v>611</v>
      </c>
      <c r="G606" s="237"/>
      <c r="H606" s="238" t="s">
        <v>1</v>
      </c>
      <c r="I606" s="240"/>
      <c r="J606" s="237"/>
      <c r="K606" s="237"/>
      <c r="L606" s="241"/>
      <c r="M606" s="242"/>
      <c r="N606" s="243"/>
      <c r="O606" s="243"/>
      <c r="P606" s="243"/>
      <c r="Q606" s="243"/>
      <c r="R606" s="243"/>
      <c r="S606" s="243"/>
      <c r="T606" s="244"/>
      <c r="AT606" s="245" t="s">
        <v>191</v>
      </c>
      <c r="AU606" s="245" t="s">
        <v>86</v>
      </c>
      <c r="AV606" s="14" t="s">
        <v>86</v>
      </c>
      <c r="AW606" s="14" t="s">
        <v>34</v>
      </c>
      <c r="AX606" s="14" t="s">
        <v>79</v>
      </c>
      <c r="AY606" s="245" t="s">
        <v>184</v>
      </c>
    </row>
    <row r="607" spans="2:51" s="12" customFormat="1" ht="11.25">
      <c r="B607" s="213"/>
      <c r="C607" s="214"/>
      <c r="D607" s="215" t="s">
        <v>191</v>
      </c>
      <c r="E607" s="216" t="s">
        <v>1</v>
      </c>
      <c r="F607" s="217" t="s">
        <v>612</v>
      </c>
      <c r="G607" s="214"/>
      <c r="H607" s="218">
        <v>209.50149999999999</v>
      </c>
      <c r="I607" s="219"/>
      <c r="J607" s="214"/>
      <c r="K607" s="214"/>
      <c r="L607" s="220"/>
      <c r="M607" s="221"/>
      <c r="N607" s="222"/>
      <c r="O607" s="222"/>
      <c r="P607" s="222"/>
      <c r="Q607" s="222"/>
      <c r="R607" s="222"/>
      <c r="S607" s="222"/>
      <c r="T607" s="223"/>
      <c r="AT607" s="224" t="s">
        <v>191</v>
      </c>
      <c r="AU607" s="224" t="s">
        <v>86</v>
      </c>
      <c r="AV607" s="12" t="s">
        <v>91</v>
      </c>
      <c r="AW607" s="12" t="s">
        <v>34</v>
      </c>
      <c r="AX607" s="12" t="s">
        <v>79</v>
      </c>
      <c r="AY607" s="224" t="s">
        <v>184</v>
      </c>
    </row>
    <row r="608" spans="2:51" s="15" customFormat="1" ht="11.25">
      <c r="B608" s="246"/>
      <c r="C608" s="247"/>
      <c r="D608" s="215" t="s">
        <v>191</v>
      </c>
      <c r="E608" s="248" t="s">
        <v>1</v>
      </c>
      <c r="F608" s="249" t="s">
        <v>574</v>
      </c>
      <c r="G608" s="247"/>
      <c r="H608" s="250">
        <v>209.50149999999999</v>
      </c>
      <c r="I608" s="251"/>
      <c r="J608" s="247"/>
      <c r="K608" s="247"/>
      <c r="L608" s="252"/>
      <c r="M608" s="253"/>
      <c r="N608" s="254"/>
      <c r="O608" s="254"/>
      <c r="P608" s="254"/>
      <c r="Q608" s="254"/>
      <c r="R608" s="254"/>
      <c r="S608" s="254"/>
      <c r="T608" s="255"/>
      <c r="AT608" s="256" t="s">
        <v>191</v>
      </c>
      <c r="AU608" s="256" t="s">
        <v>86</v>
      </c>
      <c r="AV608" s="15" t="s">
        <v>96</v>
      </c>
      <c r="AW608" s="15" t="s">
        <v>34</v>
      </c>
      <c r="AX608" s="15" t="s">
        <v>79</v>
      </c>
      <c r="AY608" s="256" t="s">
        <v>184</v>
      </c>
    </row>
    <row r="609" spans="2:51" s="14" customFormat="1" ht="11.25">
      <c r="B609" s="236"/>
      <c r="C609" s="237"/>
      <c r="D609" s="215" t="s">
        <v>191</v>
      </c>
      <c r="E609" s="238" t="s">
        <v>1</v>
      </c>
      <c r="F609" s="239" t="s">
        <v>613</v>
      </c>
      <c r="G609" s="237"/>
      <c r="H609" s="238" t="s">
        <v>1</v>
      </c>
      <c r="I609" s="240"/>
      <c r="J609" s="237"/>
      <c r="K609" s="237"/>
      <c r="L609" s="241"/>
      <c r="M609" s="242"/>
      <c r="N609" s="243"/>
      <c r="O609" s="243"/>
      <c r="P609" s="243"/>
      <c r="Q609" s="243"/>
      <c r="R609" s="243"/>
      <c r="S609" s="243"/>
      <c r="T609" s="244"/>
      <c r="AT609" s="245" t="s">
        <v>191</v>
      </c>
      <c r="AU609" s="245" t="s">
        <v>86</v>
      </c>
      <c r="AV609" s="14" t="s">
        <v>86</v>
      </c>
      <c r="AW609" s="14" t="s">
        <v>34</v>
      </c>
      <c r="AX609" s="14" t="s">
        <v>79</v>
      </c>
      <c r="AY609" s="245" t="s">
        <v>184</v>
      </c>
    </row>
    <row r="610" spans="2:51" s="14" customFormat="1" ht="11.25">
      <c r="B610" s="236"/>
      <c r="C610" s="237"/>
      <c r="D610" s="215" t="s">
        <v>191</v>
      </c>
      <c r="E610" s="238" t="s">
        <v>1</v>
      </c>
      <c r="F610" s="239" t="s">
        <v>614</v>
      </c>
      <c r="G610" s="237"/>
      <c r="H610" s="238" t="s">
        <v>1</v>
      </c>
      <c r="I610" s="240"/>
      <c r="J610" s="237"/>
      <c r="K610" s="237"/>
      <c r="L610" s="241"/>
      <c r="M610" s="242"/>
      <c r="N610" s="243"/>
      <c r="O610" s="243"/>
      <c r="P610" s="243"/>
      <c r="Q610" s="243"/>
      <c r="R610" s="243"/>
      <c r="S610" s="243"/>
      <c r="T610" s="244"/>
      <c r="AT610" s="245" t="s">
        <v>191</v>
      </c>
      <c r="AU610" s="245" t="s">
        <v>86</v>
      </c>
      <c r="AV610" s="14" t="s">
        <v>86</v>
      </c>
      <c r="AW610" s="14" t="s">
        <v>34</v>
      </c>
      <c r="AX610" s="14" t="s">
        <v>79</v>
      </c>
      <c r="AY610" s="245" t="s">
        <v>184</v>
      </c>
    </row>
    <row r="611" spans="2:51" s="12" customFormat="1" ht="11.25">
      <c r="B611" s="213"/>
      <c r="C611" s="214"/>
      <c r="D611" s="215" t="s">
        <v>191</v>
      </c>
      <c r="E611" s="216" t="s">
        <v>1</v>
      </c>
      <c r="F611" s="217" t="s">
        <v>588</v>
      </c>
      <c r="G611" s="214"/>
      <c r="H611" s="218">
        <v>45.209000000000003</v>
      </c>
      <c r="I611" s="219"/>
      <c r="J611" s="214"/>
      <c r="K611" s="214"/>
      <c r="L611" s="220"/>
      <c r="M611" s="221"/>
      <c r="N611" s="222"/>
      <c r="O611" s="222"/>
      <c r="P611" s="222"/>
      <c r="Q611" s="222"/>
      <c r="R611" s="222"/>
      <c r="S611" s="222"/>
      <c r="T611" s="223"/>
      <c r="AT611" s="224" t="s">
        <v>191</v>
      </c>
      <c r="AU611" s="224" t="s">
        <v>86</v>
      </c>
      <c r="AV611" s="12" t="s">
        <v>91</v>
      </c>
      <c r="AW611" s="12" t="s">
        <v>34</v>
      </c>
      <c r="AX611" s="12" t="s">
        <v>79</v>
      </c>
      <c r="AY611" s="224" t="s">
        <v>184</v>
      </c>
    </row>
    <row r="612" spans="2:51" s="12" customFormat="1" ht="11.25">
      <c r="B612" s="213"/>
      <c r="C612" s="214"/>
      <c r="D612" s="215" t="s">
        <v>191</v>
      </c>
      <c r="E612" s="216" t="s">
        <v>1</v>
      </c>
      <c r="F612" s="217" t="s">
        <v>589</v>
      </c>
      <c r="G612" s="214"/>
      <c r="H612" s="218">
        <v>-2.758</v>
      </c>
      <c r="I612" s="219"/>
      <c r="J612" s="214"/>
      <c r="K612" s="214"/>
      <c r="L612" s="220"/>
      <c r="M612" s="221"/>
      <c r="N612" s="222"/>
      <c r="O612" s="222"/>
      <c r="P612" s="222"/>
      <c r="Q612" s="222"/>
      <c r="R612" s="222"/>
      <c r="S612" s="222"/>
      <c r="T612" s="223"/>
      <c r="AT612" s="224" t="s">
        <v>191</v>
      </c>
      <c r="AU612" s="224" t="s">
        <v>86</v>
      </c>
      <c r="AV612" s="12" t="s">
        <v>91</v>
      </c>
      <c r="AW612" s="12" t="s">
        <v>34</v>
      </c>
      <c r="AX612" s="12" t="s">
        <v>79</v>
      </c>
      <c r="AY612" s="224" t="s">
        <v>184</v>
      </c>
    </row>
    <row r="613" spans="2:51" s="12" customFormat="1" ht="11.25">
      <c r="B613" s="213"/>
      <c r="C613" s="214"/>
      <c r="D613" s="215" t="s">
        <v>191</v>
      </c>
      <c r="E613" s="216" t="s">
        <v>1</v>
      </c>
      <c r="F613" s="217" t="s">
        <v>590</v>
      </c>
      <c r="G613" s="214"/>
      <c r="H613" s="218">
        <v>-1.5760000000000001</v>
      </c>
      <c r="I613" s="219"/>
      <c r="J613" s="214"/>
      <c r="K613" s="214"/>
      <c r="L613" s="220"/>
      <c r="M613" s="221"/>
      <c r="N613" s="222"/>
      <c r="O613" s="222"/>
      <c r="P613" s="222"/>
      <c r="Q613" s="222"/>
      <c r="R613" s="222"/>
      <c r="S613" s="222"/>
      <c r="T613" s="223"/>
      <c r="AT613" s="224" t="s">
        <v>191</v>
      </c>
      <c r="AU613" s="224" t="s">
        <v>86</v>
      </c>
      <c r="AV613" s="12" t="s">
        <v>91</v>
      </c>
      <c r="AW613" s="12" t="s">
        <v>34</v>
      </c>
      <c r="AX613" s="12" t="s">
        <v>79</v>
      </c>
      <c r="AY613" s="224" t="s">
        <v>184</v>
      </c>
    </row>
    <row r="614" spans="2:51" s="14" customFormat="1" ht="11.25">
      <c r="B614" s="236"/>
      <c r="C614" s="237"/>
      <c r="D614" s="215" t="s">
        <v>191</v>
      </c>
      <c r="E614" s="238" t="s">
        <v>1</v>
      </c>
      <c r="F614" s="239" t="s">
        <v>615</v>
      </c>
      <c r="G614" s="237"/>
      <c r="H614" s="238" t="s">
        <v>1</v>
      </c>
      <c r="I614" s="240"/>
      <c r="J614" s="237"/>
      <c r="K614" s="237"/>
      <c r="L614" s="241"/>
      <c r="M614" s="242"/>
      <c r="N614" s="243"/>
      <c r="O614" s="243"/>
      <c r="P614" s="243"/>
      <c r="Q614" s="243"/>
      <c r="R614" s="243"/>
      <c r="S614" s="243"/>
      <c r="T614" s="244"/>
      <c r="AT614" s="245" t="s">
        <v>191</v>
      </c>
      <c r="AU614" s="245" t="s">
        <v>86</v>
      </c>
      <c r="AV614" s="14" t="s">
        <v>86</v>
      </c>
      <c r="AW614" s="14" t="s">
        <v>34</v>
      </c>
      <c r="AX614" s="14" t="s">
        <v>79</v>
      </c>
      <c r="AY614" s="245" t="s">
        <v>184</v>
      </c>
    </row>
    <row r="615" spans="2:51" s="12" customFormat="1" ht="11.25">
      <c r="B615" s="213"/>
      <c r="C615" s="214"/>
      <c r="D615" s="215" t="s">
        <v>191</v>
      </c>
      <c r="E615" s="216" t="s">
        <v>1</v>
      </c>
      <c r="F615" s="217" t="s">
        <v>591</v>
      </c>
      <c r="G615" s="214"/>
      <c r="H615" s="218">
        <v>13.25</v>
      </c>
      <c r="I615" s="219"/>
      <c r="J615" s="214"/>
      <c r="K615" s="214"/>
      <c r="L615" s="220"/>
      <c r="M615" s="221"/>
      <c r="N615" s="222"/>
      <c r="O615" s="222"/>
      <c r="P615" s="222"/>
      <c r="Q615" s="222"/>
      <c r="R615" s="222"/>
      <c r="S615" s="222"/>
      <c r="T615" s="223"/>
      <c r="AT615" s="224" t="s">
        <v>191</v>
      </c>
      <c r="AU615" s="224" t="s">
        <v>86</v>
      </c>
      <c r="AV615" s="12" t="s">
        <v>91</v>
      </c>
      <c r="AW615" s="12" t="s">
        <v>34</v>
      </c>
      <c r="AX615" s="12" t="s">
        <v>79</v>
      </c>
      <c r="AY615" s="224" t="s">
        <v>184</v>
      </c>
    </row>
    <row r="616" spans="2:51" s="12" customFormat="1" ht="11.25">
      <c r="B616" s="213"/>
      <c r="C616" s="214"/>
      <c r="D616" s="215" t="s">
        <v>191</v>
      </c>
      <c r="E616" s="216" t="s">
        <v>1</v>
      </c>
      <c r="F616" s="217" t="s">
        <v>569</v>
      </c>
      <c r="G616" s="214"/>
      <c r="H616" s="218">
        <v>-1.379</v>
      </c>
      <c r="I616" s="219"/>
      <c r="J616" s="214"/>
      <c r="K616" s="214"/>
      <c r="L616" s="220"/>
      <c r="M616" s="221"/>
      <c r="N616" s="222"/>
      <c r="O616" s="222"/>
      <c r="P616" s="222"/>
      <c r="Q616" s="222"/>
      <c r="R616" s="222"/>
      <c r="S616" s="222"/>
      <c r="T616" s="223"/>
      <c r="AT616" s="224" t="s">
        <v>191</v>
      </c>
      <c r="AU616" s="224" t="s">
        <v>86</v>
      </c>
      <c r="AV616" s="12" t="s">
        <v>91</v>
      </c>
      <c r="AW616" s="12" t="s">
        <v>34</v>
      </c>
      <c r="AX616" s="12" t="s">
        <v>79</v>
      </c>
      <c r="AY616" s="224" t="s">
        <v>184</v>
      </c>
    </row>
    <row r="617" spans="2:51" s="14" customFormat="1" ht="11.25">
      <c r="B617" s="236"/>
      <c r="C617" s="237"/>
      <c r="D617" s="215" t="s">
        <v>191</v>
      </c>
      <c r="E617" s="238" t="s">
        <v>1</v>
      </c>
      <c r="F617" s="239" t="s">
        <v>616</v>
      </c>
      <c r="G617" s="237"/>
      <c r="H617" s="238" t="s">
        <v>1</v>
      </c>
      <c r="I617" s="240"/>
      <c r="J617" s="237"/>
      <c r="K617" s="237"/>
      <c r="L617" s="241"/>
      <c r="M617" s="242"/>
      <c r="N617" s="243"/>
      <c r="O617" s="243"/>
      <c r="P617" s="243"/>
      <c r="Q617" s="243"/>
      <c r="R617" s="243"/>
      <c r="S617" s="243"/>
      <c r="T617" s="244"/>
      <c r="AT617" s="245" t="s">
        <v>191</v>
      </c>
      <c r="AU617" s="245" t="s">
        <v>86</v>
      </c>
      <c r="AV617" s="14" t="s">
        <v>86</v>
      </c>
      <c r="AW617" s="14" t="s">
        <v>34</v>
      </c>
      <c r="AX617" s="14" t="s">
        <v>79</v>
      </c>
      <c r="AY617" s="245" t="s">
        <v>184</v>
      </c>
    </row>
    <row r="618" spans="2:51" s="12" customFormat="1" ht="11.25">
      <c r="B618" s="213"/>
      <c r="C618" s="214"/>
      <c r="D618" s="215" t="s">
        <v>191</v>
      </c>
      <c r="E618" s="216" t="s">
        <v>1</v>
      </c>
      <c r="F618" s="217" t="s">
        <v>592</v>
      </c>
      <c r="G618" s="214"/>
      <c r="H618" s="218">
        <v>29.706499999999998</v>
      </c>
      <c r="I618" s="219"/>
      <c r="J618" s="214"/>
      <c r="K618" s="214"/>
      <c r="L618" s="220"/>
      <c r="M618" s="221"/>
      <c r="N618" s="222"/>
      <c r="O618" s="222"/>
      <c r="P618" s="222"/>
      <c r="Q618" s="222"/>
      <c r="R618" s="222"/>
      <c r="S618" s="222"/>
      <c r="T618" s="223"/>
      <c r="AT618" s="224" t="s">
        <v>191</v>
      </c>
      <c r="AU618" s="224" t="s">
        <v>86</v>
      </c>
      <c r="AV618" s="12" t="s">
        <v>91</v>
      </c>
      <c r="AW618" s="12" t="s">
        <v>34</v>
      </c>
      <c r="AX618" s="12" t="s">
        <v>79</v>
      </c>
      <c r="AY618" s="224" t="s">
        <v>184</v>
      </c>
    </row>
    <row r="619" spans="2:51" s="12" customFormat="1" ht="11.25">
      <c r="B619" s="213"/>
      <c r="C619" s="214"/>
      <c r="D619" s="215" t="s">
        <v>191</v>
      </c>
      <c r="E619" s="216" t="s">
        <v>1</v>
      </c>
      <c r="F619" s="217" t="s">
        <v>569</v>
      </c>
      <c r="G619" s="214"/>
      <c r="H619" s="218">
        <v>-1.379</v>
      </c>
      <c r="I619" s="219"/>
      <c r="J619" s="214"/>
      <c r="K619" s="214"/>
      <c r="L619" s="220"/>
      <c r="M619" s="221"/>
      <c r="N619" s="222"/>
      <c r="O619" s="222"/>
      <c r="P619" s="222"/>
      <c r="Q619" s="222"/>
      <c r="R619" s="222"/>
      <c r="S619" s="222"/>
      <c r="T619" s="223"/>
      <c r="AT619" s="224" t="s">
        <v>191</v>
      </c>
      <c r="AU619" s="224" t="s">
        <v>86</v>
      </c>
      <c r="AV619" s="12" t="s">
        <v>91</v>
      </c>
      <c r="AW619" s="12" t="s">
        <v>34</v>
      </c>
      <c r="AX619" s="12" t="s">
        <v>79</v>
      </c>
      <c r="AY619" s="224" t="s">
        <v>184</v>
      </c>
    </row>
    <row r="620" spans="2:51" s="14" customFormat="1" ht="11.25">
      <c r="B620" s="236"/>
      <c r="C620" s="237"/>
      <c r="D620" s="215" t="s">
        <v>191</v>
      </c>
      <c r="E620" s="238" t="s">
        <v>1</v>
      </c>
      <c r="F620" s="239" t="s">
        <v>617</v>
      </c>
      <c r="G620" s="237"/>
      <c r="H620" s="238" t="s">
        <v>1</v>
      </c>
      <c r="I620" s="240"/>
      <c r="J620" s="237"/>
      <c r="K620" s="237"/>
      <c r="L620" s="241"/>
      <c r="M620" s="242"/>
      <c r="N620" s="243"/>
      <c r="O620" s="243"/>
      <c r="P620" s="243"/>
      <c r="Q620" s="243"/>
      <c r="R620" s="243"/>
      <c r="S620" s="243"/>
      <c r="T620" s="244"/>
      <c r="AT620" s="245" t="s">
        <v>191</v>
      </c>
      <c r="AU620" s="245" t="s">
        <v>86</v>
      </c>
      <c r="AV620" s="14" t="s">
        <v>86</v>
      </c>
      <c r="AW620" s="14" t="s">
        <v>34</v>
      </c>
      <c r="AX620" s="14" t="s">
        <v>79</v>
      </c>
      <c r="AY620" s="245" t="s">
        <v>184</v>
      </c>
    </row>
    <row r="621" spans="2:51" s="12" customFormat="1" ht="11.25">
      <c r="B621" s="213"/>
      <c r="C621" s="214"/>
      <c r="D621" s="215" t="s">
        <v>191</v>
      </c>
      <c r="E621" s="216" t="s">
        <v>1</v>
      </c>
      <c r="F621" s="217" t="s">
        <v>593</v>
      </c>
      <c r="G621" s="214"/>
      <c r="H621" s="218">
        <v>48.600999999999999</v>
      </c>
      <c r="I621" s="219"/>
      <c r="J621" s="214"/>
      <c r="K621" s="214"/>
      <c r="L621" s="220"/>
      <c r="M621" s="221"/>
      <c r="N621" s="222"/>
      <c r="O621" s="222"/>
      <c r="P621" s="222"/>
      <c r="Q621" s="222"/>
      <c r="R621" s="222"/>
      <c r="S621" s="222"/>
      <c r="T621" s="223"/>
      <c r="AT621" s="224" t="s">
        <v>191</v>
      </c>
      <c r="AU621" s="224" t="s">
        <v>86</v>
      </c>
      <c r="AV621" s="12" t="s">
        <v>91</v>
      </c>
      <c r="AW621" s="12" t="s">
        <v>34</v>
      </c>
      <c r="AX621" s="12" t="s">
        <v>79</v>
      </c>
      <c r="AY621" s="224" t="s">
        <v>184</v>
      </c>
    </row>
    <row r="622" spans="2:51" s="12" customFormat="1" ht="11.25">
      <c r="B622" s="213"/>
      <c r="C622" s="214"/>
      <c r="D622" s="215" t="s">
        <v>191</v>
      </c>
      <c r="E622" s="216" t="s">
        <v>1</v>
      </c>
      <c r="F622" s="217" t="s">
        <v>590</v>
      </c>
      <c r="G622" s="214"/>
      <c r="H622" s="218">
        <v>-1.5760000000000001</v>
      </c>
      <c r="I622" s="219"/>
      <c r="J622" s="214"/>
      <c r="K622" s="214"/>
      <c r="L622" s="220"/>
      <c r="M622" s="221"/>
      <c r="N622" s="222"/>
      <c r="O622" s="222"/>
      <c r="P622" s="222"/>
      <c r="Q622" s="222"/>
      <c r="R622" s="222"/>
      <c r="S622" s="222"/>
      <c r="T622" s="223"/>
      <c r="AT622" s="224" t="s">
        <v>191</v>
      </c>
      <c r="AU622" s="224" t="s">
        <v>86</v>
      </c>
      <c r="AV622" s="12" t="s">
        <v>91</v>
      </c>
      <c r="AW622" s="12" t="s">
        <v>34</v>
      </c>
      <c r="AX622" s="12" t="s">
        <v>79</v>
      </c>
      <c r="AY622" s="224" t="s">
        <v>184</v>
      </c>
    </row>
    <row r="623" spans="2:51" s="12" customFormat="1" ht="11.25">
      <c r="B623" s="213"/>
      <c r="C623" s="214"/>
      <c r="D623" s="215" t="s">
        <v>191</v>
      </c>
      <c r="E623" s="216" t="s">
        <v>1</v>
      </c>
      <c r="F623" s="217" t="s">
        <v>594</v>
      </c>
      <c r="G623" s="214"/>
      <c r="H623" s="218">
        <v>-3.75</v>
      </c>
      <c r="I623" s="219"/>
      <c r="J623" s="214"/>
      <c r="K623" s="214"/>
      <c r="L623" s="220"/>
      <c r="M623" s="221"/>
      <c r="N623" s="222"/>
      <c r="O623" s="222"/>
      <c r="P623" s="222"/>
      <c r="Q623" s="222"/>
      <c r="R623" s="222"/>
      <c r="S623" s="222"/>
      <c r="T623" s="223"/>
      <c r="AT623" s="224" t="s">
        <v>191</v>
      </c>
      <c r="AU623" s="224" t="s">
        <v>86</v>
      </c>
      <c r="AV623" s="12" t="s">
        <v>91</v>
      </c>
      <c r="AW623" s="12" t="s">
        <v>34</v>
      </c>
      <c r="AX623" s="12" t="s">
        <v>79</v>
      </c>
      <c r="AY623" s="224" t="s">
        <v>184</v>
      </c>
    </row>
    <row r="624" spans="2:51" s="14" customFormat="1" ht="11.25">
      <c r="B624" s="236"/>
      <c r="C624" s="237"/>
      <c r="D624" s="215" t="s">
        <v>191</v>
      </c>
      <c r="E624" s="238" t="s">
        <v>1</v>
      </c>
      <c r="F624" s="239" t="s">
        <v>618</v>
      </c>
      <c r="G624" s="237"/>
      <c r="H624" s="238" t="s">
        <v>1</v>
      </c>
      <c r="I624" s="240"/>
      <c r="J624" s="237"/>
      <c r="K624" s="237"/>
      <c r="L624" s="241"/>
      <c r="M624" s="242"/>
      <c r="N624" s="243"/>
      <c r="O624" s="243"/>
      <c r="P624" s="243"/>
      <c r="Q624" s="243"/>
      <c r="R624" s="243"/>
      <c r="S624" s="243"/>
      <c r="T624" s="244"/>
      <c r="AT624" s="245" t="s">
        <v>191</v>
      </c>
      <c r="AU624" s="245" t="s">
        <v>86</v>
      </c>
      <c r="AV624" s="14" t="s">
        <v>86</v>
      </c>
      <c r="AW624" s="14" t="s">
        <v>34</v>
      </c>
      <c r="AX624" s="14" t="s">
        <v>79</v>
      </c>
      <c r="AY624" s="245" t="s">
        <v>184</v>
      </c>
    </row>
    <row r="625" spans="1:65" s="12" customFormat="1" ht="11.25">
      <c r="B625" s="213"/>
      <c r="C625" s="214"/>
      <c r="D625" s="215" t="s">
        <v>191</v>
      </c>
      <c r="E625" s="216" t="s">
        <v>1</v>
      </c>
      <c r="F625" s="217" t="s">
        <v>596</v>
      </c>
      <c r="G625" s="214"/>
      <c r="H625" s="218">
        <v>37.1</v>
      </c>
      <c r="I625" s="219"/>
      <c r="J625" s="214"/>
      <c r="K625" s="214"/>
      <c r="L625" s="220"/>
      <c r="M625" s="221"/>
      <c r="N625" s="222"/>
      <c r="O625" s="222"/>
      <c r="P625" s="222"/>
      <c r="Q625" s="222"/>
      <c r="R625" s="222"/>
      <c r="S625" s="222"/>
      <c r="T625" s="223"/>
      <c r="AT625" s="224" t="s">
        <v>191</v>
      </c>
      <c r="AU625" s="224" t="s">
        <v>86</v>
      </c>
      <c r="AV625" s="12" t="s">
        <v>91</v>
      </c>
      <c r="AW625" s="12" t="s">
        <v>34</v>
      </c>
      <c r="AX625" s="12" t="s">
        <v>79</v>
      </c>
      <c r="AY625" s="224" t="s">
        <v>184</v>
      </c>
    </row>
    <row r="626" spans="1:65" s="12" customFormat="1" ht="11.25">
      <c r="B626" s="213"/>
      <c r="C626" s="214"/>
      <c r="D626" s="215" t="s">
        <v>191</v>
      </c>
      <c r="E626" s="216" t="s">
        <v>1</v>
      </c>
      <c r="F626" s="217" t="s">
        <v>594</v>
      </c>
      <c r="G626" s="214"/>
      <c r="H626" s="218">
        <v>-3.75</v>
      </c>
      <c r="I626" s="219"/>
      <c r="J626" s="214"/>
      <c r="K626" s="214"/>
      <c r="L626" s="220"/>
      <c r="M626" s="221"/>
      <c r="N626" s="222"/>
      <c r="O626" s="222"/>
      <c r="P626" s="222"/>
      <c r="Q626" s="222"/>
      <c r="R626" s="222"/>
      <c r="S626" s="222"/>
      <c r="T626" s="223"/>
      <c r="AT626" s="224" t="s">
        <v>191</v>
      </c>
      <c r="AU626" s="224" t="s">
        <v>86</v>
      </c>
      <c r="AV626" s="12" t="s">
        <v>91</v>
      </c>
      <c r="AW626" s="12" t="s">
        <v>34</v>
      </c>
      <c r="AX626" s="12" t="s">
        <v>79</v>
      </c>
      <c r="AY626" s="224" t="s">
        <v>184</v>
      </c>
    </row>
    <row r="627" spans="1:65" s="14" customFormat="1" ht="11.25">
      <c r="B627" s="236"/>
      <c r="C627" s="237"/>
      <c r="D627" s="215" t="s">
        <v>191</v>
      </c>
      <c r="E627" s="238" t="s">
        <v>1</v>
      </c>
      <c r="F627" s="239" t="s">
        <v>619</v>
      </c>
      <c r="G627" s="237"/>
      <c r="H627" s="238" t="s">
        <v>1</v>
      </c>
      <c r="I627" s="240"/>
      <c r="J627" s="237"/>
      <c r="K627" s="237"/>
      <c r="L627" s="241"/>
      <c r="M627" s="242"/>
      <c r="N627" s="243"/>
      <c r="O627" s="243"/>
      <c r="P627" s="243"/>
      <c r="Q627" s="243"/>
      <c r="R627" s="243"/>
      <c r="S627" s="243"/>
      <c r="T627" s="244"/>
      <c r="AT627" s="245" t="s">
        <v>191</v>
      </c>
      <c r="AU627" s="245" t="s">
        <v>86</v>
      </c>
      <c r="AV627" s="14" t="s">
        <v>86</v>
      </c>
      <c r="AW627" s="14" t="s">
        <v>34</v>
      </c>
      <c r="AX627" s="14" t="s">
        <v>79</v>
      </c>
      <c r="AY627" s="245" t="s">
        <v>184</v>
      </c>
    </row>
    <row r="628" spans="1:65" s="12" customFormat="1" ht="11.25">
      <c r="B628" s="213"/>
      <c r="C628" s="214"/>
      <c r="D628" s="215" t="s">
        <v>191</v>
      </c>
      <c r="E628" s="216" t="s">
        <v>1</v>
      </c>
      <c r="F628" s="217" t="s">
        <v>598</v>
      </c>
      <c r="G628" s="214"/>
      <c r="H628" s="218">
        <v>34.290999999999997</v>
      </c>
      <c r="I628" s="219"/>
      <c r="J628" s="214"/>
      <c r="K628" s="214"/>
      <c r="L628" s="220"/>
      <c r="M628" s="221"/>
      <c r="N628" s="222"/>
      <c r="O628" s="222"/>
      <c r="P628" s="222"/>
      <c r="Q628" s="222"/>
      <c r="R628" s="222"/>
      <c r="S628" s="222"/>
      <c r="T628" s="223"/>
      <c r="AT628" s="224" t="s">
        <v>191</v>
      </c>
      <c r="AU628" s="224" t="s">
        <v>86</v>
      </c>
      <c r="AV628" s="12" t="s">
        <v>91</v>
      </c>
      <c r="AW628" s="12" t="s">
        <v>34</v>
      </c>
      <c r="AX628" s="12" t="s">
        <v>79</v>
      </c>
      <c r="AY628" s="224" t="s">
        <v>184</v>
      </c>
    </row>
    <row r="629" spans="1:65" s="12" customFormat="1" ht="11.25">
      <c r="B629" s="213"/>
      <c r="C629" s="214"/>
      <c r="D629" s="215" t="s">
        <v>191</v>
      </c>
      <c r="E629" s="216" t="s">
        <v>1</v>
      </c>
      <c r="F629" s="217" t="s">
        <v>569</v>
      </c>
      <c r="G629" s="214"/>
      <c r="H629" s="218">
        <v>-1.379</v>
      </c>
      <c r="I629" s="219"/>
      <c r="J629" s="214"/>
      <c r="K629" s="214"/>
      <c r="L629" s="220"/>
      <c r="M629" s="221"/>
      <c r="N629" s="222"/>
      <c r="O629" s="222"/>
      <c r="P629" s="222"/>
      <c r="Q629" s="222"/>
      <c r="R629" s="222"/>
      <c r="S629" s="222"/>
      <c r="T629" s="223"/>
      <c r="AT629" s="224" t="s">
        <v>191</v>
      </c>
      <c r="AU629" s="224" t="s">
        <v>86</v>
      </c>
      <c r="AV629" s="12" t="s">
        <v>91</v>
      </c>
      <c r="AW629" s="12" t="s">
        <v>34</v>
      </c>
      <c r="AX629" s="12" t="s">
        <v>79</v>
      </c>
      <c r="AY629" s="224" t="s">
        <v>184</v>
      </c>
    </row>
    <row r="630" spans="1:65" s="14" customFormat="1" ht="11.25">
      <c r="B630" s="236"/>
      <c r="C630" s="237"/>
      <c r="D630" s="215" t="s">
        <v>191</v>
      </c>
      <c r="E630" s="238" t="s">
        <v>1</v>
      </c>
      <c r="F630" s="239" t="s">
        <v>620</v>
      </c>
      <c r="G630" s="237"/>
      <c r="H630" s="238" t="s">
        <v>1</v>
      </c>
      <c r="I630" s="240"/>
      <c r="J630" s="237"/>
      <c r="K630" s="237"/>
      <c r="L630" s="241"/>
      <c r="M630" s="242"/>
      <c r="N630" s="243"/>
      <c r="O630" s="243"/>
      <c r="P630" s="243"/>
      <c r="Q630" s="243"/>
      <c r="R630" s="243"/>
      <c r="S630" s="243"/>
      <c r="T630" s="244"/>
      <c r="AT630" s="245" t="s">
        <v>191</v>
      </c>
      <c r="AU630" s="245" t="s">
        <v>86</v>
      </c>
      <c r="AV630" s="14" t="s">
        <v>86</v>
      </c>
      <c r="AW630" s="14" t="s">
        <v>34</v>
      </c>
      <c r="AX630" s="14" t="s">
        <v>79</v>
      </c>
      <c r="AY630" s="245" t="s">
        <v>184</v>
      </c>
    </row>
    <row r="631" spans="1:65" s="12" customFormat="1" ht="11.25">
      <c r="B631" s="213"/>
      <c r="C631" s="214"/>
      <c r="D631" s="215" t="s">
        <v>191</v>
      </c>
      <c r="E631" s="216" t="s">
        <v>1</v>
      </c>
      <c r="F631" s="217" t="s">
        <v>600</v>
      </c>
      <c r="G631" s="214"/>
      <c r="H631" s="218">
        <v>22.79</v>
      </c>
      <c r="I631" s="219"/>
      <c r="J631" s="214"/>
      <c r="K631" s="214"/>
      <c r="L631" s="220"/>
      <c r="M631" s="221"/>
      <c r="N631" s="222"/>
      <c r="O631" s="222"/>
      <c r="P631" s="222"/>
      <c r="Q631" s="222"/>
      <c r="R631" s="222"/>
      <c r="S631" s="222"/>
      <c r="T631" s="223"/>
      <c r="AT631" s="224" t="s">
        <v>191</v>
      </c>
      <c r="AU631" s="224" t="s">
        <v>86</v>
      </c>
      <c r="AV631" s="12" t="s">
        <v>91</v>
      </c>
      <c r="AW631" s="12" t="s">
        <v>34</v>
      </c>
      <c r="AX631" s="12" t="s">
        <v>79</v>
      </c>
      <c r="AY631" s="224" t="s">
        <v>184</v>
      </c>
    </row>
    <row r="632" spans="1:65" s="12" customFormat="1" ht="11.25">
      <c r="B632" s="213"/>
      <c r="C632" s="214"/>
      <c r="D632" s="215" t="s">
        <v>191</v>
      </c>
      <c r="E632" s="216" t="s">
        <v>1</v>
      </c>
      <c r="F632" s="217" t="s">
        <v>569</v>
      </c>
      <c r="G632" s="214"/>
      <c r="H632" s="218">
        <v>-1.379</v>
      </c>
      <c r="I632" s="219"/>
      <c r="J632" s="214"/>
      <c r="K632" s="214"/>
      <c r="L632" s="220"/>
      <c r="M632" s="221"/>
      <c r="N632" s="222"/>
      <c r="O632" s="222"/>
      <c r="P632" s="222"/>
      <c r="Q632" s="222"/>
      <c r="R632" s="222"/>
      <c r="S632" s="222"/>
      <c r="T632" s="223"/>
      <c r="AT632" s="224" t="s">
        <v>191</v>
      </c>
      <c r="AU632" s="224" t="s">
        <v>86</v>
      </c>
      <c r="AV632" s="12" t="s">
        <v>91</v>
      </c>
      <c r="AW632" s="12" t="s">
        <v>34</v>
      </c>
      <c r="AX632" s="12" t="s">
        <v>79</v>
      </c>
      <c r="AY632" s="224" t="s">
        <v>184</v>
      </c>
    </row>
    <row r="633" spans="1:65" s="15" customFormat="1" ht="11.25">
      <c r="B633" s="246"/>
      <c r="C633" s="247"/>
      <c r="D633" s="215" t="s">
        <v>191</v>
      </c>
      <c r="E633" s="248" t="s">
        <v>1</v>
      </c>
      <c r="F633" s="249" t="s">
        <v>574</v>
      </c>
      <c r="G633" s="247"/>
      <c r="H633" s="250">
        <v>212.0215</v>
      </c>
      <c r="I633" s="251"/>
      <c r="J633" s="247"/>
      <c r="K633" s="247"/>
      <c r="L633" s="252"/>
      <c r="M633" s="253"/>
      <c r="N633" s="254"/>
      <c r="O633" s="254"/>
      <c r="P633" s="254"/>
      <c r="Q633" s="254"/>
      <c r="R633" s="254"/>
      <c r="S633" s="254"/>
      <c r="T633" s="255"/>
      <c r="AT633" s="256" t="s">
        <v>191</v>
      </c>
      <c r="AU633" s="256" t="s">
        <v>86</v>
      </c>
      <c r="AV633" s="15" t="s">
        <v>96</v>
      </c>
      <c r="AW633" s="15" t="s">
        <v>34</v>
      </c>
      <c r="AX633" s="15" t="s">
        <v>79</v>
      </c>
      <c r="AY633" s="256" t="s">
        <v>184</v>
      </c>
    </row>
    <row r="634" spans="1:65" s="14" customFormat="1" ht="11.25">
      <c r="B634" s="236"/>
      <c r="C634" s="237"/>
      <c r="D634" s="215" t="s">
        <v>191</v>
      </c>
      <c r="E634" s="238" t="s">
        <v>1</v>
      </c>
      <c r="F634" s="239" t="s">
        <v>621</v>
      </c>
      <c r="G634" s="237"/>
      <c r="H634" s="238" t="s">
        <v>1</v>
      </c>
      <c r="I634" s="240"/>
      <c r="J634" s="237"/>
      <c r="K634" s="237"/>
      <c r="L634" s="241"/>
      <c r="M634" s="242"/>
      <c r="N634" s="243"/>
      <c r="O634" s="243"/>
      <c r="P634" s="243"/>
      <c r="Q634" s="243"/>
      <c r="R634" s="243"/>
      <c r="S634" s="243"/>
      <c r="T634" s="244"/>
      <c r="AT634" s="245" t="s">
        <v>191</v>
      </c>
      <c r="AU634" s="245" t="s">
        <v>86</v>
      </c>
      <c r="AV634" s="14" t="s">
        <v>86</v>
      </c>
      <c r="AW634" s="14" t="s">
        <v>34</v>
      </c>
      <c r="AX634" s="14" t="s">
        <v>79</v>
      </c>
      <c r="AY634" s="245" t="s">
        <v>184</v>
      </c>
    </row>
    <row r="635" spans="1:65" s="12" customFormat="1" ht="11.25">
      <c r="B635" s="213"/>
      <c r="C635" s="214"/>
      <c r="D635" s="215" t="s">
        <v>191</v>
      </c>
      <c r="E635" s="216" t="s">
        <v>1</v>
      </c>
      <c r="F635" s="217" t="s">
        <v>622</v>
      </c>
      <c r="G635" s="214"/>
      <c r="H635" s="218">
        <v>212.0215</v>
      </c>
      <c r="I635" s="219"/>
      <c r="J635" s="214"/>
      <c r="K635" s="214"/>
      <c r="L635" s="220"/>
      <c r="M635" s="221"/>
      <c r="N635" s="222"/>
      <c r="O635" s="222"/>
      <c r="P635" s="222"/>
      <c r="Q635" s="222"/>
      <c r="R635" s="222"/>
      <c r="S635" s="222"/>
      <c r="T635" s="223"/>
      <c r="AT635" s="224" t="s">
        <v>191</v>
      </c>
      <c r="AU635" s="224" t="s">
        <v>86</v>
      </c>
      <c r="AV635" s="12" t="s">
        <v>91</v>
      </c>
      <c r="AW635" s="12" t="s">
        <v>34</v>
      </c>
      <c r="AX635" s="12" t="s">
        <v>79</v>
      </c>
      <c r="AY635" s="224" t="s">
        <v>184</v>
      </c>
    </row>
    <row r="636" spans="1:65" s="15" customFormat="1" ht="11.25">
      <c r="B636" s="246"/>
      <c r="C636" s="247"/>
      <c r="D636" s="215" t="s">
        <v>191</v>
      </c>
      <c r="E636" s="248" t="s">
        <v>1</v>
      </c>
      <c r="F636" s="249" t="s">
        <v>574</v>
      </c>
      <c r="G636" s="247"/>
      <c r="H636" s="250">
        <v>212.0215</v>
      </c>
      <c r="I636" s="251"/>
      <c r="J636" s="247"/>
      <c r="K636" s="247"/>
      <c r="L636" s="252"/>
      <c r="M636" s="253"/>
      <c r="N636" s="254"/>
      <c r="O636" s="254"/>
      <c r="P636" s="254"/>
      <c r="Q636" s="254"/>
      <c r="R636" s="254"/>
      <c r="S636" s="254"/>
      <c r="T636" s="255"/>
      <c r="AT636" s="256" t="s">
        <v>191</v>
      </c>
      <c r="AU636" s="256" t="s">
        <v>86</v>
      </c>
      <c r="AV636" s="15" t="s">
        <v>96</v>
      </c>
      <c r="AW636" s="15" t="s">
        <v>34</v>
      </c>
      <c r="AX636" s="15" t="s">
        <v>79</v>
      </c>
      <c r="AY636" s="256" t="s">
        <v>184</v>
      </c>
    </row>
    <row r="637" spans="1:65" s="14" customFormat="1" ht="11.25">
      <c r="B637" s="236"/>
      <c r="C637" s="237"/>
      <c r="D637" s="215" t="s">
        <v>191</v>
      </c>
      <c r="E637" s="238" t="s">
        <v>1</v>
      </c>
      <c r="F637" s="239" t="s">
        <v>623</v>
      </c>
      <c r="G637" s="237"/>
      <c r="H637" s="238" t="s">
        <v>1</v>
      </c>
      <c r="I637" s="240"/>
      <c r="J637" s="237"/>
      <c r="K637" s="237"/>
      <c r="L637" s="241"/>
      <c r="M637" s="242"/>
      <c r="N637" s="243"/>
      <c r="O637" s="243"/>
      <c r="P637" s="243"/>
      <c r="Q637" s="243"/>
      <c r="R637" s="243"/>
      <c r="S637" s="243"/>
      <c r="T637" s="244"/>
      <c r="AT637" s="245" t="s">
        <v>191</v>
      </c>
      <c r="AU637" s="245" t="s">
        <v>86</v>
      </c>
      <c r="AV637" s="14" t="s">
        <v>86</v>
      </c>
      <c r="AW637" s="14" t="s">
        <v>34</v>
      </c>
      <c r="AX637" s="14" t="s">
        <v>79</v>
      </c>
      <c r="AY637" s="245" t="s">
        <v>184</v>
      </c>
    </row>
    <row r="638" spans="1:65" s="12" customFormat="1" ht="11.25">
      <c r="B638" s="213"/>
      <c r="C638" s="214"/>
      <c r="D638" s="215" t="s">
        <v>191</v>
      </c>
      <c r="E638" s="216" t="s">
        <v>1</v>
      </c>
      <c r="F638" s="217" t="s">
        <v>624</v>
      </c>
      <c r="G638" s="214"/>
      <c r="H638" s="218">
        <v>-281.80799999999999</v>
      </c>
      <c r="I638" s="219"/>
      <c r="J638" s="214"/>
      <c r="K638" s="214"/>
      <c r="L638" s="220"/>
      <c r="M638" s="221"/>
      <c r="N638" s="222"/>
      <c r="O638" s="222"/>
      <c r="P638" s="222"/>
      <c r="Q638" s="222"/>
      <c r="R638" s="222"/>
      <c r="S638" s="222"/>
      <c r="T638" s="223"/>
      <c r="AT638" s="224" t="s">
        <v>191</v>
      </c>
      <c r="AU638" s="224" t="s">
        <v>86</v>
      </c>
      <c r="AV638" s="12" t="s">
        <v>91</v>
      </c>
      <c r="AW638" s="12" t="s">
        <v>34</v>
      </c>
      <c r="AX638" s="12" t="s">
        <v>79</v>
      </c>
      <c r="AY638" s="224" t="s">
        <v>184</v>
      </c>
    </row>
    <row r="639" spans="1:65" s="13" customFormat="1" ht="11.25">
      <c r="B639" s="225"/>
      <c r="C639" s="226"/>
      <c r="D639" s="215" t="s">
        <v>191</v>
      </c>
      <c r="E639" s="227" t="s">
        <v>1</v>
      </c>
      <c r="F639" s="228" t="s">
        <v>193</v>
      </c>
      <c r="G639" s="226"/>
      <c r="H639" s="229">
        <v>1626.6444000000001</v>
      </c>
      <c r="I639" s="230"/>
      <c r="J639" s="226"/>
      <c r="K639" s="226"/>
      <c r="L639" s="231"/>
      <c r="M639" s="232"/>
      <c r="N639" s="233"/>
      <c r="O639" s="233"/>
      <c r="P639" s="233"/>
      <c r="Q639" s="233"/>
      <c r="R639" s="233"/>
      <c r="S639" s="233"/>
      <c r="T639" s="234"/>
      <c r="AT639" s="235" t="s">
        <v>191</v>
      </c>
      <c r="AU639" s="235" t="s">
        <v>86</v>
      </c>
      <c r="AV639" s="13" t="s">
        <v>190</v>
      </c>
      <c r="AW639" s="13" t="s">
        <v>34</v>
      </c>
      <c r="AX639" s="13" t="s">
        <v>86</v>
      </c>
      <c r="AY639" s="235" t="s">
        <v>184</v>
      </c>
    </row>
    <row r="640" spans="1:65" s="2" customFormat="1" ht="16.5" customHeight="1">
      <c r="A640" s="34"/>
      <c r="B640" s="35"/>
      <c r="C640" s="200" t="s">
        <v>357</v>
      </c>
      <c r="D640" s="200" t="s">
        <v>185</v>
      </c>
      <c r="E640" s="201" t="s">
        <v>625</v>
      </c>
      <c r="F640" s="202" t="s">
        <v>626</v>
      </c>
      <c r="G640" s="203" t="s">
        <v>222</v>
      </c>
      <c r="H640" s="204">
        <v>1908.4522999999999</v>
      </c>
      <c r="I640" s="205"/>
      <c r="J640" s="206">
        <f>ROUND(I640*H640,2)</f>
        <v>0</v>
      </c>
      <c r="K640" s="202" t="s">
        <v>189</v>
      </c>
      <c r="L640" s="39"/>
      <c r="M640" s="207" t="s">
        <v>1</v>
      </c>
      <c r="N640" s="208" t="s">
        <v>45</v>
      </c>
      <c r="O640" s="71"/>
      <c r="P640" s="209">
        <f>O640*H640</f>
        <v>0</v>
      </c>
      <c r="Q640" s="209">
        <v>0</v>
      </c>
      <c r="R640" s="209">
        <f>Q640*H640</f>
        <v>0</v>
      </c>
      <c r="S640" s="209">
        <v>0</v>
      </c>
      <c r="T640" s="210">
        <f>S640*H640</f>
        <v>0</v>
      </c>
      <c r="U640" s="34"/>
      <c r="V640" s="34"/>
      <c r="W640" s="34"/>
      <c r="X640" s="34"/>
      <c r="Y640" s="34"/>
      <c r="Z640" s="34"/>
      <c r="AA640" s="34"/>
      <c r="AB640" s="34"/>
      <c r="AC640" s="34"/>
      <c r="AD640" s="34"/>
      <c r="AE640" s="34"/>
      <c r="AR640" s="211" t="s">
        <v>190</v>
      </c>
      <c r="AT640" s="211" t="s">
        <v>185</v>
      </c>
      <c r="AU640" s="211" t="s">
        <v>86</v>
      </c>
      <c r="AY640" s="17" t="s">
        <v>184</v>
      </c>
      <c r="BE640" s="212">
        <f>IF(N640="základní",J640,0)</f>
        <v>0</v>
      </c>
      <c r="BF640" s="212">
        <f>IF(N640="snížená",J640,0)</f>
        <v>0</v>
      </c>
      <c r="BG640" s="212">
        <f>IF(N640="zákl. přenesená",J640,0)</f>
        <v>0</v>
      </c>
      <c r="BH640" s="212">
        <f>IF(N640="sníž. přenesená",J640,0)</f>
        <v>0</v>
      </c>
      <c r="BI640" s="212">
        <f>IF(N640="nulová",J640,0)</f>
        <v>0</v>
      </c>
      <c r="BJ640" s="17" t="s">
        <v>91</v>
      </c>
      <c r="BK640" s="212">
        <f>ROUND(I640*H640,2)</f>
        <v>0</v>
      </c>
      <c r="BL640" s="17" t="s">
        <v>190</v>
      </c>
      <c r="BM640" s="211" t="s">
        <v>627</v>
      </c>
    </row>
    <row r="641" spans="1:65" s="11" customFormat="1" ht="25.9" customHeight="1">
      <c r="B641" s="186"/>
      <c r="C641" s="187"/>
      <c r="D641" s="188" t="s">
        <v>78</v>
      </c>
      <c r="E641" s="189" t="s">
        <v>350</v>
      </c>
      <c r="F641" s="189" t="s">
        <v>628</v>
      </c>
      <c r="G641" s="187"/>
      <c r="H641" s="187"/>
      <c r="I641" s="190"/>
      <c r="J641" s="191">
        <f>BK641</f>
        <v>0</v>
      </c>
      <c r="K641" s="187"/>
      <c r="L641" s="192"/>
      <c r="M641" s="193"/>
      <c r="N641" s="194"/>
      <c r="O641" s="194"/>
      <c r="P641" s="195">
        <f>SUM(P642:P800)</f>
        <v>0</v>
      </c>
      <c r="Q641" s="194"/>
      <c r="R641" s="195">
        <f>SUM(R642:R800)</f>
        <v>0</v>
      </c>
      <c r="S641" s="194"/>
      <c r="T641" s="196">
        <f>SUM(T642:T800)</f>
        <v>0</v>
      </c>
      <c r="AR641" s="197" t="s">
        <v>86</v>
      </c>
      <c r="AT641" s="198" t="s">
        <v>78</v>
      </c>
      <c r="AU641" s="198" t="s">
        <v>79</v>
      </c>
      <c r="AY641" s="197" t="s">
        <v>184</v>
      </c>
      <c r="BK641" s="199">
        <f>SUM(BK642:BK800)</f>
        <v>0</v>
      </c>
    </row>
    <row r="642" spans="1:65" s="2" customFormat="1" ht="21.75" customHeight="1">
      <c r="A642" s="34"/>
      <c r="B642" s="35"/>
      <c r="C642" s="200" t="s">
        <v>629</v>
      </c>
      <c r="D642" s="200" t="s">
        <v>185</v>
      </c>
      <c r="E642" s="201" t="s">
        <v>630</v>
      </c>
      <c r="F642" s="202" t="s">
        <v>631</v>
      </c>
      <c r="G642" s="203" t="s">
        <v>222</v>
      </c>
      <c r="H642" s="204">
        <v>44.56</v>
      </c>
      <c r="I642" s="205"/>
      <c r="J642" s="206">
        <f>ROUND(I642*H642,2)</f>
        <v>0</v>
      </c>
      <c r="K642" s="202" t="s">
        <v>189</v>
      </c>
      <c r="L642" s="39"/>
      <c r="M642" s="207" t="s">
        <v>1</v>
      </c>
      <c r="N642" s="208" t="s">
        <v>45</v>
      </c>
      <c r="O642" s="71"/>
      <c r="P642" s="209">
        <f>O642*H642</f>
        <v>0</v>
      </c>
      <c r="Q642" s="209">
        <v>0</v>
      </c>
      <c r="R642" s="209">
        <f>Q642*H642</f>
        <v>0</v>
      </c>
      <c r="S642" s="209">
        <v>0</v>
      </c>
      <c r="T642" s="210">
        <f>S642*H642</f>
        <v>0</v>
      </c>
      <c r="U642" s="34"/>
      <c r="V642" s="34"/>
      <c r="W642" s="34"/>
      <c r="X642" s="34"/>
      <c r="Y642" s="34"/>
      <c r="Z642" s="34"/>
      <c r="AA642" s="34"/>
      <c r="AB642" s="34"/>
      <c r="AC642" s="34"/>
      <c r="AD642" s="34"/>
      <c r="AE642" s="34"/>
      <c r="AR642" s="211" t="s">
        <v>190</v>
      </c>
      <c r="AT642" s="211" t="s">
        <v>185</v>
      </c>
      <c r="AU642" s="211" t="s">
        <v>86</v>
      </c>
      <c r="AY642" s="17" t="s">
        <v>184</v>
      </c>
      <c r="BE642" s="212">
        <f>IF(N642="základní",J642,0)</f>
        <v>0</v>
      </c>
      <c r="BF642" s="212">
        <f>IF(N642="snížená",J642,0)</f>
        <v>0</v>
      </c>
      <c r="BG642" s="212">
        <f>IF(N642="zákl. přenesená",J642,0)</f>
        <v>0</v>
      </c>
      <c r="BH642" s="212">
        <f>IF(N642="sníž. přenesená",J642,0)</f>
        <v>0</v>
      </c>
      <c r="BI642" s="212">
        <f>IF(N642="nulová",J642,0)</f>
        <v>0</v>
      </c>
      <c r="BJ642" s="17" t="s">
        <v>91</v>
      </c>
      <c r="BK642" s="212">
        <f>ROUND(I642*H642,2)</f>
        <v>0</v>
      </c>
      <c r="BL642" s="17" t="s">
        <v>190</v>
      </c>
      <c r="BM642" s="211" t="s">
        <v>632</v>
      </c>
    </row>
    <row r="643" spans="1:65" s="14" customFormat="1" ht="11.25">
      <c r="B643" s="236"/>
      <c r="C643" s="237"/>
      <c r="D643" s="215" t="s">
        <v>191</v>
      </c>
      <c r="E643" s="238" t="s">
        <v>1</v>
      </c>
      <c r="F643" s="239" t="s">
        <v>633</v>
      </c>
      <c r="G643" s="237"/>
      <c r="H643" s="238" t="s">
        <v>1</v>
      </c>
      <c r="I643" s="240"/>
      <c r="J643" s="237"/>
      <c r="K643" s="237"/>
      <c r="L643" s="241"/>
      <c r="M643" s="242"/>
      <c r="N643" s="243"/>
      <c r="O643" s="243"/>
      <c r="P643" s="243"/>
      <c r="Q643" s="243"/>
      <c r="R643" s="243"/>
      <c r="S643" s="243"/>
      <c r="T643" s="244"/>
      <c r="AT643" s="245" t="s">
        <v>191</v>
      </c>
      <c r="AU643" s="245" t="s">
        <v>86</v>
      </c>
      <c r="AV643" s="14" t="s">
        <v>86</v>
      </c>
      <c r="AW643" s="14" t="s">
        <v>34</v>
      </c>
      <c r="AX643" s="14" t="s">
        <v>79</v>
      </c>
      <c r="AY643" s="245" t="s">
        <v>184</v>
      </c>
    </row>
    <row r="644" spans="1:65" s="12" customFormat="1" ht="11.25">
      <c r="B644" s="213"/>
      <c r="C644" s="214"/>
      <c r="D644" s="215" t="s">
        <v>191</v>
      </c>
      <c r="E644" s="216" t="s">
        <v>1</v>
      </c>
      <c r="F644" s="217" t="s">
        <v>634</v>
      </c>
      <c r="G644" s="214"/>
      <c r="H644" s="218">
        <v>13.6</v>
      </c>
      <c r="I644" s="219"/>
      <c r="J644" s="214"/>
      <c r="K644" s="214"/>
      <c r="L644" s="220"/>
      <c r="M644" s="221"/>
      <c r="N644" s="222"/>
      <c r="O644" s="222"/>
      <c r="P644" s="222"/>
      <c r="Q644" s="222"/>
      <c r="R644" s="222"/>
      <c r="S644" s="222"/>
      <c r="T644" s="223"/>
      <c r="AT644" s="224" t="s">
        <v>191</v>
      </c>
      <c r="AU644" s="224" t="s">
        <v>86</v>
      </c>
      <c r="AV644" s="12" t="s">
        <v>91</v>
      </c>
      <c r="AW644" s="12" t="s">
        <v>34</v>
      </c>
      <c r="AX644" s="12" t="s">
        <v>79</v>
      </c>
      <c r="AY644" s="224" t="s">
        <v>184</v>
      </c>
    </row>
    <row r="645" spans="1:65" s="14" customFormat="1" ht="11.25">
      <c r="B645" s="236"/>
      <c r="C645" s="237"/>
      <c r="D645" s="215" t="s">
        <v>191</v>
      </c>
      <c r="E645" s="238" t="s">
        <v>1</v>
      </c>
      <c r="F645" s="239" t="s">
        <v>635</v>
      </c>
      <c r="G645" s="237"/>
      <c r="H645" s="238" t="s">
        <v>1</v>
      </c>
      <c r="I645" s="240"/>
      <c r="J645" s="237"/>
      <c r="K645" s="237"/>
      <c r="L645" s="241"/>
      <c r="M645" s="242"/>
      <c r="N645" s="243"/>
      <c r="O645" s="243"/>
      <c r="P645" s="243"/>
      <c r="Q645" s="243"/>
      <c r="R645" s="243"/>
      <c r="S645" s="243"/>
      <c r="T645" s="244"/>
      <c r="AT645" s="245" t="s">
        <v>191</v>
      </c>
      <c r="AU645" s="245" t="s">
        <v>86</v>
      </c>
      <c r="AV645" s="14" t="s">
        <v>86</v>
      </c>
      <c r="AW645" s="14" t="s">
        <v>34</v>
      </c>
      <c r="AX645" s="14" t="s">
        <v>79</v>
      </c>
      <c r="AY645" s="245" t="s">
        <v>184</v>
      </c>
    </row>
    <row r="646" spans="1:65" s="12" customFormat="1" ht="11.25">
      <c r="B646" s="213"/>
      <c r="C646" s="214"/>
      <c r="D646" s="215" t="s">
        <v>191</v>
      </c>
      <c r="E646" s="216" t="s">
        <v>1</v>
      </c>
      <c r="F646" s="217" t="s">
        <v>636</v>
      </c>
      <c r="G646" s="214"/>
      <c r="H646" s="218">
        <v>30.96</v>
      </c>
      <c r="I646" s="219"/>
      <c r="J646" s="214"/>
      <c r="K646" s="214"/>
      <c r="L646" s="220"/>
      <c r="M646" s="221"/>
      <c r="N646" s="222"/>
      <c r="O646" s="222"/>
      <c r="P646" s="222"/>
      <c r="Q646" s="222"/>
      <c r="R646" s="222"/>
      <c r="S646" s="222"/>
      <c r="T646" s="223"/>
      <c r="AT646" s="224" t="s">
        <v>191</v>
      </c>
      <c r="AU646" s="224" t="s">
        <v>86</v>
      </c>
      <c r="AV646" s="12" t="s">
        <v>91</v>
      </c>
      <c r="AW646" s="12" t="s">
        <v>34</v>
      </c>
      <c r="AX646" s="12" t="s">
        <v>79</v>
      </c>
      <c r="AY646" s="224" t="s">
        <v>184</v>
      </c>
    </row>
    <row r="647" spans="1:65" s="13" customFormat="1" ht="11.25">
      <c r="B647" s="225"/>
      <c r="C647" s="226"/>
      <c r="D647" s="215" t="s">
        <v>191</v>
      </c>
      <c r="E647" s="227" t="s">
        <v>1</v>
      </c>
      <c r="F647" s="228" t="s">
        <v>193</v>
      </c>
      <c r="G647" s="226"/>
      <c r="H647" s="229">
        <v>44.56</v>
      </c>
      <c r="I647" s="230"/>
      <c r="J647" s="226"/>
      <c r="K647" s="226"/>
      <c r="L647" s="231"/>
      <c r="M647" s="232"/>
      <c r="N647" s="233"/>
      <c r="O647" s="233"/>
      <c r="P647" s="233"/>
      <c r="Q647" s="233"/>
      <c r="R647" s="233"/>
      <c r="S647" s="233"/>
      <c r="T647" s="234"/>
      <c r="AT647" s="235" t="s">
        <v>191</v>
      </c>
      <c r="AU647" s="235" t="s">
        <v>86</v>
      </c>
      <c r="AV647" s="13" t="s">
        <v>190</v>
      </c>
      <c r="AW647" s="13" t="s">
        <v>34</v>
      </c>
      <c r="AX647" s="13" t="s">
        <v>86</v>
      </c>
      <c r="AY647" s="235" t="s">
        <v>184</v>
      </c>
    </row>
    <row r="648" spans="1:65" s="2" customFormat="1" ht="16.5" customHeight="1">
      <c r="A648" s="34"/>
      <c r="B648" s="35"/>
      <c r="C648" s="200" t="s">
        <v>364</v>
      </c>
      <c r="D648" s="200" t="s">
        <v>185</v>
      </c>
      <c r="E648" s="201" t="s">
        <v>637</v>
      </c>
      <c r="F648" s="202" t="s">
        <v>638</v>
      </c>
      <c r="G648" s="203" t="s">
        <v>222</v>
      </c>
      <c r="H648" s="204">
        <v>140.75</v>
      </c>
      <c r="I648" s="205"/>
      <c r="J648" s="206">
        <f>ROUND(I648*H648,2)</f>
        <v>0</v>
      </c>
      <c r="K648" s="202" t="s">
        <v>189</v>
      </c>
      <c r="L648" s="39"/>
      <c r="M648" s="207" t="s">
        <v>1</v>
      </c>
      <c r="N648" s="208" t="s">
        <v>45</v>
      </c>
      <c r="O648" s="71"/>
      <c r="P648" s="209">
        <f>O648*H648</f>
        <v>0</v>
      </c>
      <c r="Q648" s="209">
        <v>0</v>
      </c>
      <c r="R648" s="209">
        <f>Q648*H648</f>
        <v>0</v>
      </c>
      <c r="S648" s="209">
        <v>0</v>
      </c>
      <c r="T648" s="210">
        <f>S648*H648</f>
        <v>0</v>
      </c>
      <c r="U648" s="34"/>
      <c r="V648" s="34"/>
      <c r="W648" s="34"/>
      <c r="X648" s="34"/>
      <c r="Y648" s="34"/>
      <c r="Z648" s="34"/>
      <c r="AA648" s="34"/>
      <c r="AB648" s="34"/>
      <c r="AC648" s="34"/>
      <c r="AD648" s="34"/>
      <c r="AE648" s="34"/>
      <c r="AR648" s="211" t="s">
        <v>190</v>
      </c>
      <c r="AT648" s="211" t="s">
        <v>185</v>
      </c>
      <c r="AU648" s="211" t="s">
        <v>86</v>
      </c>
      <c r="AY648" s="17" t="s">
        <v>184</v>
      </c>
      <c r="BE648" s="212">
        <f>IF(N648="základní",J648,0)</f>
        <v>0</v>
      </c>
      <c r="BF648" s="212">
        <f>IF(N648="snížená",J648,0)</f>
        <v>0</v>
      </c>
      <c r="BG648" s="212">
        <f>IF(N648="zákl. přenesená",J648,0)</f>
        <v>0</v>
      </c>
      <c r="BH648" s="212">
        <f>IF(N648="sníž. přenesená",J648,0)</f>
        <v>0</v>
      </c>
      <c r="BI648" s="212">
        <f>IF(N648="nulová",J648,0)</f>
        <v>0</v>
      </c>
      <c r="BJ648" s="17" t="s">
        <v>91</v>
      </c>
      <c r="BK648" s="212">
        <f>ROUND(I648*H648,2)</f>
        <v>0</v>
      </c>
      <c r="BL648" s="17" t="s">
        <v>190</v>
      </c>
      <c r="BM648" s="211" t="s">
        <v>639</v>
      </c>
    </row>
    <row r="649" spans="1:65" s="14" customFormat="1" ht="11.25">
      <c r="B649" s="236"/>
      <c r="C649" s="237"/>
      <c r="D649" s="215" t="s">
        <v>191</v>
      </c>
      <c r="E649" s="238" t="s">
        <v>1</v>
      </c>
      <c r="F649" s="239" t="s">
        <v>640</v>
      </c>
      <c r="G649" s="237"/>
      <c r="H649" s="238" t="s">
        <v>1</v>
      </c>
      <c r="I649" s="240"/>
      <c r="J649" s="237"/>
      <c r="K649" s="237"/>
      <c r="L649" s="241"/>
      <c r="M649" s="242"/>
      <c r="N649" s="243"/>
      <c r="O649" s="243"/>
      <c r="P649" s="243"/>
      <c r="Q649" s="243"/>
      <c r="R649" s="243"/>
      <c r="S649" s="243"/>
      <c r="T649" s="244"/>
      <c r="AT649" s="245" t="s">
        <v>191</v>
      </c>
      <c r="AU649" s="245" t="s">
        <v>86</v>
      </c>
      <c r="AV649" s="14" t="s">
        <v>86</v>
      </c>
      <c r="AW649" s="14" t="s">
        <v>34</v>
      </c>
      <c r="AX649" s="14" t="s">
        <v>79</v>
      </c>
      <c r="AY649" s="245" t="s">
        <v>184</v>
      </c>
    </row>
    <row r="650" spans="1:65" s="12" customFormat="1" ht="11.25">
      <c r="B650" s="213"/>
      <c r="C650" s="214"/>
      <c r="D650" s="215" t="s">
        <v>191</v>
      </c>
      <c r="E650" s="216" t="s">
        <v>1</v>
      </c>
      <c r="F650" s="217" t="s">
        <v>641</v>
      </c>
      <c r="G650" s="214"/>
      <c r="H650" s="218">
        <v>8.01</v>
      </c>
      <c r="I650" s="219"/>
      <c r="J650" s="214"/>
      <c r="K650" s="214"/>
      <c r="L650" s="220"/>
      <c r="M650" s="221"/>
      <c r="N650" s="222"/>
      <c r="O650" s="222"/>
      <c r="P650" s="222"/>
      <c r="Q650" s="222"/>
      <c r="R650" s="222"/>
      <c r="S650" s="222"/>
      <c r="T650" s="223"/>
      <c r="AT650" s="224" t="s">
        <v>191</v>
      </c>
      <c r="AU650" s="224" t="s">
        <v>86</v>
      </c>
      <c r="AV650" s="12" t="s">
        <v>91</v>
      </c>
      <c r="AW650" s="12" t="s">
        <v>34</v>
      </c>
      <c r="AX650" s="12" t="s">
        <v>79</v>
      </c>
      <c r="AY650" s="224" t="s">
        <v>184</v>
      </c>
    </row>
    <row r="651" spans="1:65" s="12" customFormat="1" ht="11.25">
      <c r="B651" s="213"/>
      <c r="C651" s="214"/>
      <c r="D651" s="215" t="s">
        <v>191</v>
      </c>
      <c r="E651" s="216" t="s">
        <v>1</v>
      </c>
      <c r="F651" s="217" t="s">
        <v>642</v>
      </c>
      <c r="G651" s="214"/>
      <c r="H651" s="218">
        <v>22.5</v>
      </c>
      <c r="I651" s="219"/>
      <c r="J651" s="214"/>
      <c r="K651" s="214"/>
      <c r="L651" s="220"/>
      <c r="M651" s="221"/>
      <c r="N651" s="222"/>
      <c r="O651" s="222"/>
      <c r="P651" s="222"/>
      <c r="Q651" s="222"/>
      <c r="R651" s="222"/>
      <c r="S651" s="222"/>
      <c r="T651" s="223"/>
      <c r="AT651" s="224" t="s">
        <v>191</v>
      </c>
      <c r="AU651" s="224" t="s">
        <v>86</v>
      </c>
      <c r="AV651" s="12" t="s">
        <v>91</v>
      </c>
      <c r="AW651" s="12" t="s">
        <v>34</v>
      </c>
      <c r="AX651" s="12" t="s">
        <v>79</v>
      </c>
      <c r="AY651" s="224" t="s">
        <v>184</v>
      </c>
    </row>
    <row r="652" spans="1:65" s="12" customFormat="1" ht="11.25">
      <c r="B652" s="213"/>
      <c r="C652" s="214"/>
      <c r="D652" s="215" t="s">
        <v>191</v>
      </c>
      <c r="E652" s="216" t="s">
        <v>1</v>
      </c>
      <c r="F652" s="217" t="s">
        <v>643</v>
      </c>
      <c r="G652" s="214"/>
      <c r="H652" s="218">
        <v>4.2</v>
      </c>
      <c r="I652" s="219"/>
      <c r="J652" s="214"/>
      <c r="K652" s="214"/>
      <c r="L652" s="220"/>
      <c r="M652" s="221"/>
      <c r="N652" s="222"/>
      <c r="O652" s="222"/>
      <c r="P652" s="222"/>
      <c r="Q652" s="222"/>
      <c r="R652" s="222"/>
      <c r="S652" s="222"/>
      <c r="T652" s="223"/>
      <c r="AT652" s="224" t="s">
        <v>191</v>
      </c>
      <c r="AU652" s="224" t="s">
        <v>86</v>
      </c>
      <c r="AV652" s="12" t="s">
        <v>91</v>
      </c>
      <c r="AW652" s="12" t="s">
        <v>34</v>
      </c>
      <c r="AX652" s="12" t="s">
        <v>79</v>
      </c>
      <c r="AY652" s="224" t="s">
        <v>184</v>
      </c>
    </row>
    <row r="653" spans="1:65" s="14" customFormat="1" ht="11.25">
      <c r="B653" s="236"/>
      <c r="C653" s="237"/>
      <c r="D653" s="215" t="s">
        <v>191</v>
      </c>
      <c r="E653" s="238" t="s">
        <v>1</v>
      </c>
      <c r="F653" s="239" t="s">
        <v>644</v>
      </c>
      <c r="G653" s="237"/>
      <c r="H653" s="238" t="s">
        <v>1</v>
      </c>
      <c r="I653" s="240"/>
      <c r="J653" s="237"/>
      <c r="K653" s="237"/>
      <c r="L653" s="241"/>
      <c r="M653" s="242"/>
      <c r="N653" s="243"/>
      <c r="O653" s="243"/>
      <c r="P653" s="243"/>
      <c r="Q653" s="243"/>
      <c r="R653" s="243"/>
      <c r="S653" s="243"/>
      <c r="T653" s="244"/>
      <c r="AT653" s="245" t="s">
        <v>191</v>
      </c>
      <c r="AU653" s="245" t="s">
        <v>86</v>
      </c>
      <c r="AV653" s="14" t="s">
        <v>86</v>
      </c>
      <c r="AW653" s="14" t="s">
        <v>34</v>
      </c>
      <c r="AX653" s="14" t="s">
        <v>79</v>
      </c>
      <c r="AY653" s="245" t="s">
        <v>184</v>
      </c>
    </row>
    <row r="654" spans="1:65" s="12" customFormat="1" ht="11.25">
      <c r="B654" s="213"/>
      <c r="C654" s="214"/>
      <c r="D654" s="215" t="s">
        <v>191</v>
      </c>
      <c r="E654" s="216" t="s">
        <v>1</v>
      </c>
      <c r="F654" s="217" t="s">
        <v>642</v>
      </c>
      <c r="G654" s="214"/>
      <c r="H654" s="218">
        <v>22.5</v>
      </c>
      <c r="I654" s="219"/>
      <c r="J654" s="214"/>
      <c r="K654" s="214"/>
      <c r="L654" s="220"/>
      <c r="M654" s="221"/>
      <c r="N654" s="222"/>
      <c r="O654" s="222"/>
      <c r="P654" s="222"/>
      <c r="Q654" s="222"/>
      <c r="R654" s="222"/>
      <c r="S654" s="222"/>
      <c r="T654" s="223"/>
      <c r="AT654" s="224" t="s">
        <v>191</v>
      </c>
      <c r="AU654" s="224" t="s">
        <v>86</v>
      </c>
      <c r="AV654" s="12" t="s">
        <v>91</v>
      </c>
      <c r="AW654" s="12" t="s">
        <v>34</v>
      </c>
      <c r="AX654" s="12" t="s">
        <v>79</v>
      </c>
      <c r="AY654" s="224" t="s">
        <v>184</v>
      </c>
    </row>
    <row r="655" spans="1:65" s="12" customFormat="1" ht="11.25">
      <c r="B655" s="213"/>
      <c r="C655" s="214"/>
      <c r="D655" s="215" t="s">
        <v>191</v>
      </c>
      <c r="E655" s="216" t="s">
        <v>1</v>
      </c>
      <c r="F655" s="217" t="s">
        <v>645</v>
      </c>
      <c r="G655" s="214"/>
      <c r="H655" s="218">
        <v>5.04</v>
      </c>
      <c r="I655" s="219"/>
      <c r="J655" s="214"/>
      <c r="K655" s="214"/>
      <c r="L655" s="220"/>
      <c r="M655" s="221"/>
      <c r="N655" s="222"/>
      <c r="O655" s="222"/>
      <c r="P655" s="222"/>
      <c r="Q655" s="222"/>
      <c r="R655" s="222"/>
      <c r="S655" s="222"/>
      <c r="T655" s="223"/>
      <c r="AT655" s="224" t="s">
        <v>191</v>
      </c>
      <c r="AU655" s="224" t="s">
        <v>86</v>
      </c>
      <c r="AV655" s="12" t="s">
        <v>91</v>
      </c>
      <c r="AW655" s="12" t="s">
        <v>34</v>
      </c>
      <c r="AX655" s="12" t="s">
        <v>79</v>
      </c>
      <c r="AY655" s="224" t="s">
        <v>184</v>
      </c>
    </row>
    <row r="656" spans="1:65" s="12" customFormat="1" ht="11.25">
      <c r="B656" s="213"/>
      <c r="C656" s="214"/>
      <c r="D656" s="215" t="s">
        <v>191</v>
      </c>
      <c r="E656" s="216" t="s">
        <v>1</v>
      </c>
      <c r="F656" s="217" t="s">
        <v>646</v>
      </c>
      <c r="G656" s="214"/>
      <c r="H656" s="218">
        <v>5.34</v>
      </c>
      <c r="I656" s="219"/>
      <c r="J656" s="214"/>
      <c r="K656" s="214"/>
      <c r="L656" s="220"/>
      <c r="M656" s="221"/>
      <c r="N656" s="222"/>
      <c r="O656" s="222"/>
      <c r="P656" s="222"/>
      <c r="Q656" s="222"/>
      <c r="R656" s="222"/>
      <c r="S656" s="222"/>
      <c r="T656" s="223"/>
      <c r="AT656" s="224" t="s">
        <v>191</v>
      </c>
      <c r="AU656" s="224" t="s">
        <v>86</v>
      </c>
      <c r="AV656" s="12" t="s">
        <v>91</v>
      </c>
      <c r="AW656" s="12" t="s">
        <v>34</v>
      </c>
      <c r="AX656" s="12" t="s">
        <v>79</v>
      </c>
      <c r="AY656" s="224" t="s">
        <v>184</v>
      </c>
    </row>
    <row r="657" spans="1:65" s="14" customFormat="1" ht="11.25">
      <c r="B657" s="236"/>
      <c r="C657" s="237"/>
      <c r="D657" s="215" t="s">
        <v>191</v>
      </c>
      <c r="E657" s="238" t="s">
        <v>1</v>
      </c>
      <c r="F657" s="239" t="s">
        <v>647</v>
      </c>
      <c r="G657" s="237"/>
      <c r="H657" s="238" t="s">
        <v>1</v>
      </c>
      <c r="I657" s="240"/>
      <c r="J657" s="237"/>
      <c r="K657" s="237"/>
      <c r="L657" s="241"/>
      <c r="M657" s="242"/>
      <c r="N657" s="243"/>
      <c r="O657" s="243"/>
      <c r="P657" s="243"/>
      <c r="Q657" s="243"/>
      <c r="R657" s="243"/>
      <c r="S657" s="243"/>
      <c r="T657" s="244"/>
      <c r="AT657" s="245" t="s">
        <v>191</v>
      </c>
      <c r="AU657" s="245" t="s">
        <v>86</v>
      </c>
      <c r="AV657" s="14" t="s">
        <v>86</v>
      </c>
      <c r="AW657" s="14" t="s">
        <v>34</v>
      </c>
      <c r="AX657" s="14" t="s">
        <v>79</v>
      </c>
      <c r="AY657" s="245" t="s">
        <v>184</v>
      </c>
    </row>
    <row r="658" spans="1:65" s="12" customFormat="1" ht="11.25">
      <c r="B658" s="213"/>
      <c r="C658" s="214"/>
      <c r="D658" s="215" t="s">
        <v>191</v>
      </c>
      <c r="E658" s="216" t="s">
        <v>1</v>
      </c>
      <c r="F658" s="217" t="s">
        <v>648</v>
      </c>
      <c r="G658" s="214"/>
      <c r="H658" s="218">
        <v>15</v>
      </c>
      <c r="I658" s="219"/>
      <c r="J658" s="214"/>
      <c r="K658" s="214"/>
      <c r="L658" s="220"/>
      <c r="M658" s="221"/>
      <c r="N658" s="222"/>
      <c r="O658" s="222"/>
      <c r="P658" s="222"/>
      <c r="Q658" s="222"/>
      <c r="R658" s="222"/>
      <c r="S658" s="222"/>
      <c r="T658" s="223"/>
      <c r="AT658" s="224" t="s">
        <v>191</v>
      </c>
      <c r="AU658" s="224" t="s">
        <v>86</v>
      </c>
      <c r="AV658" s="12" t="s">
        <v>91</v>
      </c>
      <c r="AW658" s="12" t="s">
        <v>34</v>
      </c>
      <c r="AX658" s="12" t="s">
        <v>79</v>
      </c>
      <c r="AY658" s="224" t="s">
        <v>184</v>
      </c>
    </row>
    <row r="659" spans="1:65" s="12" customFormat="1" ht="11.25">
      <c r="B659" s="213"/>
      <c r="C659" s="214"/>
      <c r="D659" s="215" t="s">
        <v>191</v>
      </c>
      <c r="E659" s="216" t="s">
        <v>1</v>
      </c>
      <c r="F659" s="217" t="s">
        <v>649</v>
      </c>
      <c r="G659" s="214"/>
      <c r="H659" s="218">
        <v>3</v>
      </c>
      <c r="I659" s="219"/>
      <c r="J659" s="214"/>
      <c r="K659" s="214"/>
      <c r="L659" s="220"/>
      <c r="M659" s="221"/>
      <c r="N659" s="222"/>
      <c r="O659" s="222"/>
      <c r="P659" s="222"/>
      <c r="Q659" s="222"/>
      <c r="R659" s="222"/>
      <c r="S659" s="222"/>
      <c r="T659" s="223"/>
      <c r="AT659" s="224" t="s">
        <v>191</v>
      </c>
      <c r="AU659" s="224" t="s">
        <v>86</v>
      </c>
      <c r="AV659" s="12" t="s">
        <v>91</v>
      </c>
      <c r="AW659" s="12" t="s">
        <v>34</v>
      </c>
      <c r="AX659" s="12" t="s">
        <v>79</v>
      </c>
      <c r="AY659" s="224" t="s">
        <v>184</v>
      </c>
    </row>
    <row r="660" spans="1:65" s="12" customFormat="1" ht="11.25">
      <c r="B660" s="213"/>
      <c r="C660" s="214"/>
      <c r="D660" s="215" t="s">
        <v>191</v>
      </c>
      <c r="E660" s="216" t="s">
        <v>1</v>
      </c>
      <c r="F660" s="217" t="s">
        <v>650</v>
      </c>
      <c r="G660" s="214"/>
      <c r="H660" s="218">
        <v>1.5</v>
      </c>
      <c r="I660" s="219"/>
      <c r="J660" s="214"/>
      <c r="K660" s="214"/>
      <c r="L660" s="220"/>
      <c r="M660" s="221"/>
      <c r="N660" s="222"/>
      <c r="O660" s="222"/>
      <c r="P660" s="222"/>
      <c r="Q660" s="222"/>
      <c r="R660" s="222"/>
      <c r="S660" s="222"/>
      <c r="T660" s="223"/>
      <c r="AT660" s="224" t="s">
        <v>191</v>
      </c>
      <c r="AU660" s="224" t="s">
        <v>86</v>
      </c>
      <c r="AV660" s="12" t="s">
        <v>91</v>
      </c>
      <c r="AW660" s="12" t="s">
        <v>34</v>
      </c>
      <c r="AX660" s="12" t="s">
        <v>79</v>
      </c>
      <c r="AY660" s="224" t="s">
        <v>184</v>
      </c>
    </row>
    <row r="661" spans="1:65" s="12" customFormat="1" ht="11.25">
      <c r="B661" s="213"/>
      <c r="C661" s="214"/>
      <c r="D661" s="215" t="s">
        <v>191</v>
      </c>
      <c r="E661" s="216" t="s">
        <v>1</v>
      </c>
      <c r="F661" s="217" t="s">
        <v>651</v>
      </c>
      <c r="G661" s="214"/>
      <c r="H661" s="218">
        <v>10.08</v>
      </c>
      <c r="I661" s="219"/>
      <c r="J661" s="214"/>
      <c r="K661" s="214"/>
      <c r="L661" s="220"/>
      <c r="M661" s="221"/>
      <c r="N661" s="222"/>
      <c r="O661" s="222"/>
      <c r="P661" s="222"/>
      <c r="Q661" s="222"/>
      <c r="R661" s="222"/>
      <c r="S661" s="222"/>
      <c r="T661" s="223"/>
      <c r="AT661" s="224" t="s">
        <v>191</v>
      </c>
      <c r="AU661" s="224" t="s">
        <v>86</v>
      </c>
      <c r="AV661" s="12" t="s">
        <v>91</v>
      </c>
      <c r="AW661" s="12" t="s">
        <v>34</v>
      </c>
      <c r="AX661" s="12" t="s">
        <v>79</v>
      </c>
      <c r="AY661" s="224" t="s">
        <v>184</v>
      </c>
    </row>
    <row r="662" spans="1:65" s="12" customFormat="1" ht="11.25">
      <c r="B662" s="213"/>
      <c r="C662" s="214"/>
      <c r="D662" s="215" t="s">
        <v>191</v>
      </c>
      <c r="E662" s="216" t="s">
        <v>1</v>
      </c>
      <c r="F662" s="217" t="s">
        <v>652</v>
      </c>
      <c r="G662" s="214"/>
      <c r="H662" s="218">
        <v>7</v>
      </c>
      <c r="I662" s="219"/>
      <c r="J662" s="214"/>
      <c r="K662" s="214"/>
      <c r="L662" s="220"/>
      <c r="M662" s="221"/>
      <c r="N662" s="222"/>
      <c r="O662" s="222"/>
      <c r="P662" s="222"/>
      <c r="Q662" s="222"/>
      <c r="R662" s="222"/>
      <c r="S662" s="222"/>
      <c r="T662" s="223"/>
      <c r="AT662" s="224" t="s">
        <v>191</v>
      </c>
      <c r="AU662" s="224" t="s">
        <v>86</v>
      </c>
      <c r="AV662" s="12" t="s">
        <v>91</v>
      </c>
      <c r="AW662" s="12" t="s">
        <v>34</v>
      </c>
      <c r="AX662" s="12" t="s">
        <v>79</v>
      </c>
      <c r="AY662" s="224" t="s">
        <v>184</v>
      </c>
    </row>
    <row r="663" spans="1:65" s="14" customFormat="1" ht="11.25">
      <c r="B663" s="236"/>
      <c r="C663" s="237"/>
      <c r="D663" s="215" t="s">
        <v>191</v>
      </c>
      <c r="E663" s="238" t="s">
        <v>1</v>
      </c>
      <c r="F663" s="239" t="s">
        <v>653</v>
      </c>
      <c r="G663" s="237"/>
      <c r="H663" s="238" t="s">
        <v>1</v>
      </c>
      <c r="I663" s="240"/>
      <c r="J663" s="237"/>
      <c r="K663" s="237"/>
      <c r="L663" s="241"/>
      <c r="M663" s="242"/>
      <c r="N663" s="243"/>
      <c r="O663" s="243"/>
      <c r="P663" s="243"/>
      <c r="Q663" s="243"/>
      <c r="R663" s="243"/>
      <c r="S663" s="243"/>
      <c r="T663" s="244"/>
      <c r="AT663" s="245" t="s">
        <v>191</v>
      </c>
      <c r="AU663" s="245" t="s">
        <v>86</v>
      </c>
      <c r="AV663" s="14" t="s">
        <v>86</v>
      </c>
      <c r="AW663" s="14" t="s">
        <v>34</v>
      </c>
      <c r="AX663" s="14" t="s">
        <v>79</v>
      </c>
      <c r="AY663" s="245" t="s">
        <v>184</v>
      </c>
    </row>
    <row r="664" spans="1:65" s="12" customFormat="1" ht="11.25">
      <c r="B664" s="213"/>
      <c r="C664" s="214"/>
      <c r="D664" s="215" t="s">
        <v>191</v>
      </c>
      <c r="E664" s="216" t="s">
        <v>1</v>
      </c>
      <c r="F664" s="217" t="s">
        <v>648</v>
      </c>
      <c r="G664" s="214"/>
      <c r="H664" s="218">
        <v>15</v>
      </c>
      <c r="I664" s="219"/>
      <c r="J664" s="214"/>
      <c r="K664" s="214"/>
      <c r="L664" s="220"/>
      <c r="M664" s="221"/>
      <c r="N664" s="222"/>
      <c r="O664" s="222"/>
      <c r="P664" s="222"/>
      <c r="Q664" s="222"/>
      <c r="R664" s="222"/>
      <c r="S664" s="222"/>
      <c r="T664" s="223"/>
      <c r="AT664" s="224" t="s">
        <v>191</v>
      </c>
      <c r="AU664" s="224" t="s">
        <v>86</v>
      </c>
      <c r="AV664" s="12" t="s">
        <v>91</v>
      </c>
      <c r="AW664" s="12" t="s">
        <v>34</v>
      </c>
      <c r="AX664" s="12" t="s">
        <v>79</v>
      </c>
      <c r="AY664" s="224" t="s">
        <v>184</v>
      </c>
    </row>
    <row r="665" spans="1:65" s="12" customFormat="1" ht="11.25">
      <c r="B665" s="213"/>
      <c r="C665" s="214"/>
      <c r="D665" s="215" t="s">
        <v>191</v>
      </c>
      <c r="E665" s="216" t="s">
        <v>1</v>
      </c>
      <c r="F665" s="217" t="s">
        <v>649</v>
      </c>
      <c r="G665" s="214"/>
      <c r="H665" s="218">
        <v>3</v>
      </c>
      <c r="I665" s="219"/>
      <c r="J665" s="214"/>
      <c r="K665" s="214"/>
      <c r="L665" s="220"/>
      <c r="M665" s="221"/>
      <c r="N665" s="222"/>
      <c r="O665" s="222"/>
      <c r="P665" s="222"/>
      <c r="Q665" s="222"/>
      <c r="R665" s="222"/>
      <c r="S665" s="222"/>
      <c r="T665" s="223"/>
      <c r="AT665" s="224" t="s">
        <v>191</v>
      </c>
      <c r="AU665" s="224" t="s">
        <v>86</v>
      </c>
      <c r="AV665" s="12" t="s">
        <v>91</v>
      </c>
      <c r="AW665" s="12" t="s">
        <v>34</v>
      </c>
      <c r="AX665" s="12" t="s">
        <v>79</v>
      </c>
      <c r="AY665" s="224" t="s">
        <v>184</v>
      </c>
    </row>
    <row r="666" spans="1:65" s="12" customFormat="1" ht="11.25">
      <c r="B666" s="213"/>
      <c r="C666" s="214"/>
      <c r="D666" s="215" t="s">
        <v>191</v>
      </c>
      <c r="E666" s="216" t="s">
        <v>1</v>
      </c>
      <c r="F666" s="217" t="s">
        <v>650</v>
      </c>
      <c r="G666" s="214"/>
      <c r="H666" s="218">
        <v>1.5</v>
      </c>
      <c r="I666" s="219"/>
      <c r="J666" s="214"/>
      <c r="K666" s="214"/>
      <c r="L666" s="220"/>
      <c r="M666" s="221"/>
      <c r="N666" s="222"/>
      <c r="O666" s="222"/>
      <c r="P666" s="222"/>
      <c r="Q666" s="222"/>
      <c r="R666" s="222"/>
      <c r="S666" s="222"/>
      <c r="T666" s="223"/>
      <c r="AT666" s="224" t="s">
        <v>191</v>
      </c>
      <c r="AU666" s="224" t="s">
        <v>86</v>
      </c>
      <c r="AV666" s="12" t="s">
        <v>91</v>
      </c>
      <c r="AW666" s="12" t="s">
        <v>34</v>
      </c>
      <c r="AX666" s="12" t="s">
        <v>79</v>
      </c>
      <c r="AY666" s="224" t="s">
        <v>184</v>
      </c>
    </row>
    <row r="667" spans="1:65" s="12" customFormat="1" ht="11.25">
      <c r="B667" s="213"/>
      <c r="C667" s="214"/>
      <c r="D667" s="215" t="s">
        <v>191</v>
      </c>
      <c r="E667" s="216" t="s">
        <v>1</v>
      </c>
      <c r="F667" s="217" t="s">
        <v>651</v>
      </c>
      <c r="G667" s="214"/>
      <c r="H667" s="218">
        <v>10.08</v>
      </c>
      <c r="I667" s="219"/>
      <c r="J667" s="214"/>
      <c r="K667" s="214"/>
      <c r="L667" s="220"/>
      <c r="M667" s="221"/>
      <c r="N667" s="222"/>
      <c r="O667" s="222"/>
      <c r="P667" s="222"/>
      <c r="Q667" s="222"/>
      <c r="R667" s="222"/>
      <c r="S667" s="222"/>
      <c r="T667" s="223"/>
      <c r="AT667" s="224" t="s">
        <v>191</v>
      </c>
      <c r="AU667" s="224" t="s">
        <v>86</v>
      </c>
      <c r="AV667" s="12" t="s">
        <v>91</v>
      </c>
      <c r="AW667" s="12" t="s">
        <v>34</v>
      </c>
      <c r="AX667" s="12" t="s">
        <v>79</v>
      </c>
      <c r="AY667" s="224" t="s">
        <v>184</v>
      </c>
    </row>
    <row r="668" spans="1:65" s="12" customFormat="1" ht="11.25">
      <c r="B668" s="213"/>
      <c r="C668" s="214"/>
      <c r="D668" s="215" t="s">
        <v>191</v>
      </c>
      <c r="E668" s="216" t="s">
        <v>1</v>
      </c>
      <c r="F668" s="217" t="s">
        <v>652</v>
      </c>
      <c r="G668" s="214"/>
      <c r="H668" s="218">
        <v>7</v>
      </c>
      <c r="I668" s="219"/>
      <c r="J668" s="214"/>
      <c r="K668" s="214"/>
      <c r="L668" s="220"/>
      <c r="M668" s="221"/>
      <c r="N668" s="222"/>
      <c r="O668" s="222"/>
      <c r="P668" s="222"/>
      <c r="Q668" s="222"/>
      <c r="R668" s="222"/>
      <c r="S668" s="222"/>
      <c r="T668" s="223"/>
      <c r="AT668" s="224" t="s">
        <v>191</v>
      </c>
      <c r="AU668" s="224" t="s">
        <v>86</v>
      </c>
      <c r="AV668" s="12" t="s">
        <v>91</v>
      </c>
      <c r="AW668" s="12" t="s">
        <v>34</v>
      </c>
      <c r="AX668" s="12" t="s">
        <v>79</v>
      </c>
      <c r="AY668" s="224" t="s">
        <v>184</v>
      </c>
    </row>
    <row r="669" spans="1:65" s="13" customFormat="1" ht="11.25">
      <c r="B669" s="225"/>
      <c r="C669" s="226"/>
      <c r="D669" s="215" t="s">
        <v>191</v>
      </c>
      <c r="E669" s="227" t="s">
        <v>1</v>
      </c>
      <c r="F669" s="228" t="s">
        <v>193</v>
      </c>
      <c r="G669" s="226"/>
      <c r="H669" s="229">
        <v>140.75</v>
      </c>
      <c r="I669" s="230"/>
      <c r="J669" s="226"/>
      <c r="K669" s="226"/>
      <c r="L669" s="231"/>
      <c r="M669" s="232"/>
      <c r="N669" s="233"/>
      <c r="O669" s="233"/>
      <c r="P669" s="233"/>
      <c r="Q669" s="233"/>
      <c r="R669" s="233"/>
      <c r="S669" s="233"/>
      <c r="T669" s="234"/>
      <c r="AT669" s="235" t="s">
        <v>191</v>
      </c>
      <c r="AU669" s="235" t="s">
        <v>86</v>
      </c>
      <c r="AV669" s="13" t="s">
        <v>190</v>
      </c>
      <c r="AW669" s="13" t="s">
        <v>34</v>
      </c>
      <c r="AX669" s="13" t="s">
        <v>86</v>
      </c>
      <c r="AY669" s="235" t="s">
        <v>184</v>
      </c>
    </row>
    <row r="670" spans="1:65" s="2" customFormat="1" ht="21.75" customHeight="1">
      <c r="A670" s="34"/>
      <c r="B670" s="35"/>
      <c r="C670" s="200" t="s">
        <v>654</v>
      </c>
      <c r="D670" s="200" t="s">
        <v>185</v>
      </c>
      <c r="E670" s="201" t="s">
        <v>655</v>
      </c>
      <c r="F670" s="202" t="s">
        <v>656</v>
      </c>
      <c r="G670" s="203" t="s">
        <v>222</v>
      </c>
      <c r="H670" s="204">
        <v>44.56</v>
      </c>
      <c r="I670" s="205"/>
      <c r="J670" s="206">
        <f>ROUND(I670*H670,2)</f>
        <v>0</v>
      </c>
      <c r="K670" s="202" t="s">
        <v>189</v>
      </c>
      <c r="L670" s="39"/>
      <c r="M670" s="207" t="s">
        <v>1</v>
      </c>
      <c r="N670" s="208" t="s">
        <v>45</v>
      </c>
      <c r="O670" s="71"/>
      <c r="P670" s="209">
        <f>O670*H670</f>
        <v>0</v>
      </c>
      <c r="Q670" s="209">
        <v>0</v>
      </c>
      <c r="R670" s="209">
        <f>Q670*H670</f>
        <v>0</v>
      </c>
      <c r="S670" s="209">
        <v>0</v>
      </c>
      <c r="T670" s="210">
        <f>S670*H670</f>
        <v>0</v>
      </c>
      <c r="U670" s="34"/>
      <c r="V670" s="34"/>
      <c r="W670" s="34"/>
      <c r="X670" s="34"/>
      <c r="Y670" s="34"/>
      <c r="Z670" s="34"/>
      <c r="AA670" s="34"/>
      <c r="AB670" s="34"/>
      <c r="AC670" s="34"/>
      <c r="AD670" s="34"/>
      <c r="AE670" s="34"/>
      <c r="AR670" s="211" t="s">
        <v>190</v>
      </c>
      <c r="AT670" s="211" t="s">
        <v>185</v>
      </c>
      <c r="AU670" s="211" t="s">
        <v>86</v>
      </c>
      <c r="AY670" s="17" t="s">
        <v>184</v>
      </c>
      <c r="BE670" s="212">
        <f>IF(N670="základní",J670,0)</f>
        <v>0</v>
      </c>
      <c r="BF670" s="212">
        <f>IF(N670="snížená",J670,0)</f>
        <v>0</v>
      </c>
      <c r="BG670" s="212">
        <f>IF(N670="zákl. přenesená",J670,0)</f>
        <v>0</v>
      </c>
      <c r="BH670" s="212">
        <f>IF(N670="sníž. přenesená",J670,0)</f>
        <v>0</v>
      </c>
      <c r="BI670" s="212">
        <f>IF(N670="nulová",J670,0)</f>
        <v>0</v>
      </c>
      <c r="BJ670" s="17" t="s">
        <v>91</v>
      </c>
      <c r="BK670" s="212">
        <f>ROUND(I670*H670,2)</f>
        <v>0</v>
      </c>
      <c r="BL670" s="17" t="s">
        <v>190</v>
      </c>
      <c r="BM670" s="211" t="s">
        <v>657</v>
      </c>
    </row>
    <row r="671" spans="1:65" s="14" customFormat="1" ht="11.25">
      <c r="B671" s="236"/>
      <c r="C671" s="237"/>
      <c r="D671" s="215" t="s">
        <v>191</v>
      </c>
      <c r="E671" s="238" t="s">
        <v>1</v>
      </c>
      <c r="F671" s="239" t="s">
        <v>633</v>
      </c>
      <c r="G671" s="237"/>
      <c r="H671" s="238" t="s">
        <v>1</v>
      </c>
      <c r="I671" s="240"/>
      <c r="J671" s="237"/>
      <c r="K671" s="237"/>
      <c r="L671" s="241"/>
      <c r="M671" s="242"/>
      <c r="N671" s="243"/>
      <c r="O671" s="243"/>
      <c r="P671" s="243"/>
      <c r="Q671" s="243"/>
      <c r="R671" s="243"/>
      <c r="S671" s="243"/>
      <c r="T671" s="244"/>
      <c r="AT671" s="245" t="s">
        <v>191</v>
      </c>
      <c r="AU671" s="245" t="s">
        <v>86</v>
      </c>
      <c r="AV671" s="14" t="s">
        <v>86</v>
      </c>
      <c r="AW671" s="14" t="s">
        <v>34</v>
      </c>
      <c r="AX671" s="14" t="s">
        <v>79</v>
      </c>
      <c r="AY671" s="245" t="s">
        <v>184</v>
      </c>
    </row>
    <row r="672" spans="1:65" s="12" customFormat="1" ht="11.25">
      <c r="B672" s="213"/>
      <c r="C672" s="214"/>
      <c r="D672" s="215" t="s">
        <v>191</v>
      </c>
      <c r="E672" s="216" t="s">
        <v>1</v>
      </c>
      <c r="F672" s="217" t="s">
        <v>634</v>
      </c>
      <c r="G672" s="214"/>
      <c r="H672" s="218">
        <v>13.6</v>
      </c>
      <c r="I672" s="219"/>
      <c r="J672" s="214"/>
      <c r="K672" s="214"/>
      <c r="L672" s="220"/>
      <c r="M672" s="221"/>
      <c r="N672" s="222"/>
      <c r="O672" s="222"/>
      <c r="P672" s="222"/>
      <c r="Q672" s="222"/>
      <c r="R672" s="222"/>
      <c r="S672" s="222"/>
      <c r="T672" s="223"/>
      <c r="AT672" s="224" t="s">
        <v>191</v>
      </c>
      <c r="AU672" s="224" t="s">
        <v>86</v>
      </c>
      <c r="AV672" s="12" t="s">
        <v>91</v>
      </c>
      <c r="AW672" s="12" t="s">
        <v>34</v>
      </c>
      <c r="AX672" s="12" t="s">
        <v>79</v>
      </c>
      <c r="AY672" s="224" t="s">
        <v>184</v>
      </c>
    </row>
    <row r="673" spans="1:65" s="14" customFormat="1" ht="11.25">
      <c r="B673" s="236"/>
      <c r="C673" s="237"/>
      <c r="D673" s="215" t="s">
        <v>191</v>
      </c>
      <c r="E673" s="238" t="s">
        <v>1</v>
      </c>
      <c r="F673" s="239" t="s">
        <v>635</v>
      </c>
      <c r="G673" s="237"/>
      <c r="H673" s="238" t="s">
        <v>1</v>
      </c>
      <c r="I673" s="240"/>
      <c r="J673" s="237"/>
      <c r="K673" s="237"/>
      <c r="L673" s="241"/>
      <c r="M673" s="242"/>
      <c r="N673" s="243"/>
      <c r="O673" s="243"/>
      <c r="P673" s="243"/>
      <c r="Q673" s="243"/>
      <c r="R673" s="243"/>
      <c r="S673" s="243"/>
      <c r="T673" s="244"/>
      <c r="AT673" s="245" t="s">
        <v>191</v>
      </c>
      <c r="AU673" s="245" t="s">
        <v>86</v>
      </c>
      <c r="AV673" s="14" t="s">
        <v>86</v>
      </c>
      <c r="AW673" s="14" t="s">
        <v>34</v>
      </c>
      <c r="AX673" s="14" t="s">
        <v>79</v>
      </c>
      <c r="AY673" s="245" t="s">
        <v>184</v>
      </c>
    </row>
    <row r="674" spans="1:65" s="12" customFormat="1" ht="11.25">
      <c r="B674" s="213"/>
      <c r="C674" s="214"/>
      <c r="D674" s="215" t="s">
        <v>191</v>
      </c>
      <c r="E674" s="216" t="s">
        <v>1</v>
      </c>
      <c r="F674" s="217" t="s">
        <v>636</v>
      </c>
      <c r="G674" s="214"/>
      <c r="H674" s="218">
        <v>30.96</v>
      </c>
      <c r="I674" s="219"/>
      <c r="J674" s="214"/>
      <c r="K674" s="214"/>
      <c r="L674" s="220"/>
      <c r="M674" s="221"/>
      <c r="N674" s="222"/>
      <c r="O674" s="222"/>
      <c r="P674" s="222"/>
      <c r="Q674" s="222"/>
      <c r="R674" s="222"/>
      <c r="S674" s="222"/>
      <c r="T674" s="223"/>
      <c r="AT674" s="224" t="s">
        <v>191</v>
      </c>
      <c r="AU674" s="224" t="s">
        <v>86</v>
      </c>
      <c r="AV674" s="12" t="s">
        <v>91</v>
      </c>
      <c r="AW674" s="12" t="s">
        <v>34</v>
      </c>
      <c r="AX674" s="12" t="s">
        <v>79</v>
      </c>
      <c r="AY674" s="224" t="s">
        <v>184</v>
      </c>
    </row>
    <row r="675" spans="1:65" s="13" customFormat="1" ht="11.25">
      <c r="B675" s="225"/>
      <c r="C675" s="226"/>
      <c r="D675" s="215" t="s">
        <v>191</v>
      </c>
      <c r="E675" s="227" t="s">
        <v>1</v>
      </c>
      <c r="F675" s="228" t="s">
        <v>193</v>
      </c>
      <c r="G675" s="226"/>
      <c r="H675" s="229">
        <v>44.56</v>
      </c>
      <c r="I675" s="230"/>
      <c r="J675" s="226"/>
      <c r="K675" s="226"/>
      <c r="L675" s="231"/>
      <c r="M675" s="232"/>
      <c r="N675" s="233"/>
      <c r="O675" s="233"/>
      <c r="P675" s="233"/>
      <c r="Q675" s="233"/>
      <c r="R675" s="233"/>
      <c r="S675" s="233"/>
      <c r="T675" s="234"/>
      <c r="AT675" s="235" t="s">
        <v>191</v>
      </c>
      <c r="AU675" s="235" t="s">
        <v>86</v>
      </c>
      <c r="AV675" s="13" t="s">
        <v>190</v>
      </c>
      <c r="AW675" s="13" t="s">
        <v>34</v>
      </c>
      <c r="AX675" s="13" t="s">
        <v>86</v>
      </c>
      <c r="AY675" s="235" t="s">
        <v>184</v>
      </c>
    </row>
    <row r="676" spans="1:65" s="2" customFormat="1" ht="16.5" customHeight="1">
      <c r="A676" s="34"/>
      <c r="B676" s="35"/>
      <c r="C676" s="200" t="s">
        <v>370</v>
      </c>
      <c r="D676" s="200" t="s">
        <v>185</v>
      </c>
      <c r="E676" s="201" t="s">
        <v>658</v>
      </c>
      <c r="F676" s="202" t="s">
        <v>659</v>
      </c>
      <c r="G676" s="203" t="s">
        <v>222</v>
      </c>
      <c r="H676" s="204">
        <v>946.07500000000005</v>
      </c>
      <c r="I676" s="205"/>
      <c r="J676" s="206">
        <f>ROUND(I676*H676,2)</f>
        <v>0</v>
      </c>
      <c r="K676" s="202" t="s">
        <v>189</v>
      </c>
      <c r="L676" s="39"/>
      <c r="M676" s="207" t="s">
        <v>1</v>
      </c>
      <c r="N676" s="208" t="s">
        <v>45</v>
      </c>
      <c r="O676" s="71"/>
      <c r="P676" s="209">
        <f>O676*H676</f>
        <v>0</v>
      </c>
      <c r="Q676" s="209">
        <v>0</v>
      </c>
      <c r="R676" s="209">
        <f>Q676*H676</f>
        <v>0</v>
      </c>
      <c r="S676" s="209">
        <v>0</v>
      </c>
      <c r="T676" s="210">
        <f>S676*H676</f>
        <v>0</v>
      </c>
      <c r="U676" s="34"/>
      <c r="V676" s="34"/>
      <c r="W676" s="34"/>
      <c r="X676" s="34"/>
      <c r="Y676" s="34"/>
      <c r="Z676" s="34"/>
      <c r="AA676" s="34"/>
      <c r="AB676" s="34"/>
      <c r="AC676" s="34"/>
      <c r="AD676" s="34"/>
      <c r="AE676" s="34"/>
      <c r="AR676" s="211" t="s">
        <v>190</v>
      </c>
      <c r="AT676" s="211" t="s">
        <v>185</v>
      </c>
      <c r="AU676" s="211" t="s">
        <v>86</v>
      </c>
      <c r="AY676" s="17" t="s">
        <v>184</v>
      </c>
      <c r="BE676" s="212">
        <f>IF(N676="základní",J676,0)</f>
        <v>0</v>
      </c>
      <c r="BF676" s="212">
        <f>IF(N676="snížená",J676,0)</f>
        <v>0</v>
      </c>
      <c r="BG676" s="212">
        <f>IF(N676="zákl. přenesená",J676,0)</f>
        <v>0</v>
      </c>
      <c r="BH676" s="212">
        <f>IF(N676="sníž. přenesená",J676,0)</f>
        <v>0</v>
      </c>
      <c r="BI676" s="212">
        <f>IF(N676="nulová",J676,0)</f>
        <v>0</v>
      </c>
      <c r="BJ676" s="17" t="s">
        <v>91</v>
      </c>
      <c r="BK676" s="212">
        <f>ROUND(I676*H676,2)</f>
        <v>0</v>
      </c>
      <c r="BL676" s="17" t="s">
        <v>190</v>
      </c>
      <c r="BM676" s="211" t="s">
        <v>660</v>
      </c>
    </row>
    <row r="677" spans="1:65" s="12" customFormat="1" ht="11.25">
      <c r="B677" s="213"/>
      <c r="C677" s="214"/>
      <c r="D677" s="215" t="s">
        <v>191</v>
      </c>
      <c r="E677" s="216" t="s">
        <v>1</v>
      </c>
      <c r="F677" s="217" t="s">
        <v>661</v>
      </c>
      <c r="G677" s="214"/>
      <c r="H677" s="218">
        <v>946.07500000000005</v>
      </c>
      <c r="I677" s="219"/>
      <c r="J677" s="214"/>
      <c r="K677" s="214"/>
      <c r="L677" s="220"/>
      <c r="M677" s="221"/>
      <c r="N677" s="222"/>
      <c r="O677" s="222"/>
      <c r="P677" s="222"/>
      <c r="Q677" s="222"/>
      <c r="R677" s="222"/>
      <c r="S677" s="222"/>
      <c r="T677" s="223"/>
      <c r="AT677" s="224" t="s">
        <v>191</v>
      </c>
      <c r="AU677" s="224" t="s">
        <v>86</v>
      </c>
      <c r="AV677" s="12" t="s">
        <v>91</v>
      </c>
      <c r="AW677" s="12" t="s">
        <v>34</v>
      </c>
      <c r="AX677" s="12" t="s">
        <v>79</v>
      </c>
      <c r="AY677" s="224" t="s">
        <v>184</v>
      </c>
    </row>
    <row r="678" spans="1:65" s="13" customFormat="1" ht="11.25">
      <c r="B678" s="225"/>
      <c r="C678" s="226"/>
      <c r="D678" s="215" t="s">
        <v>191</v>
      </c>
      <c r="E678" s="227" t="s">
        <v>1</v>
      </c>
      <c r="F678" s="228" t="s">
        <v>193</v>
      </c>
      <c r="G678" s="226"/>
      <c r="H678" s="229">
        <v>946.07500000000005</v>
      </c>
      <c r="I678" s="230"/>
      <c r="J678" s="226"/>
      <c r="K678" s="226"/>
      <c r="L678" s="231"/>
      <c r="M678" s="232"/>
      <c r="N678" s="233"/>
      <c r="O678" s="233"/>
      <c r="P678" s="233"/>
      <c r="Q678" s="233"/>
      <c r="R678" s="233"/>
      <c r="S678" s="233"/>
      <c r="T678" s="234"/>
      <c r="AT678" s="235" t="s">
        <v>191</v>
      </c>
      <c r="AU678" s="235" t="s">
        <v>86</v>
      </c>
      <c r="AV678" s="13" t="s">
        <v>190</v>
      </c>
      <c r="AW678" s="13" t="s">
        <v>34</v>
      </c>
      <c r="AX678" s="13" t="s">
        <v>86</v>
      </c>
      <c r="AY678" s="235" t="s">
        <v>184</v>
      </c>
    </row>
    <row r="679" spans="1:65" s="2" customFormat="1" ht="21.75" customHeight="1">
      <c r="A679" s="34"/>
      <c r="B679" s="35"/>
      <c r="C679" s="200" t="s">
        <v>662</v>
      </c>
      <c r="D679" s="200" t="s">
        <v>185</v>
      </c>
      <c r="E679" s="201" t="s">
        <v>663</v>
      </c>
      <c r="F679" s="202" t="s">
        <v>664</v>
      </c>
      <c r="G679" s="203" t="s">
        <v>222</v>
      </c>
      <c r="H679" s="204">
        <v>1.851</v>
      </c>
      <c r="I679" s="205"/>
      <c r="J679" s="206">
        <f>ROUND(I679*H679,2)</f>
        <v>0</v>
      </c>
      <c r="K679" s="202" t="s">
        <v>189</v>
      </c>
      <c r="L679" s="39"/>
      <c r="M679" s="207" t="s">
        <v>1</v>
      </c>
      <c r="N679" s="208" t="s">
        <v>45</v>
      </c>
      <c r="O679" s="71"/>
      <c r="P679" s="209">
        <f>O679*H679</f>
        <v>0</v>
      </c>
      <c r="Q679" s="209">
        <v>0</v>
      </c>
      <c r="R679" s="209">
        <f>Q679*H679</f>
        <v>0</v>
      </c>
      <c r="S679" s="209">
        <v>0</v>
      </c>
      <c r="T679" s="210">
        <f>S679*H679</f>
        <v>0</v>
      </c>
      <c r="U679" s="34"/>
      <c r="V679" s="34"/>
      <c r="W679" s="34"/>
      <c r="X679" s="34"/>
      <c r="Y679" s="34"/>
      <c r="Z679" s="34"/>
      <c r="AA679" s="34"/>
      <c r="AB679" s="34"/>
      <c r="AC679" s="34"/>
      <c r="AD679" s="34"/>
      <c r="AE679" s="34"/>
      <c r="AR679" s="211" t="s">
        <v>190</v>
      </c>
      <c r="AT679" s="211" t="s">
        <v>185</v>
      </c>
      <c r="AU679" s="211" t="s">
        <v>86</v>
      </c>
      <c r="AY679" s="17" t="s">
        <v>184</v>
      </c>
      <c r="BE679" s="212">
        <f>IF(N679="základní",J679,0)</f>
        <v>0</v>
      </c>
      <c r="BF679" s="212">
        <f>IF(N679="snížená",J679,0)</f>
        <v>0</v>
      </c>
      <c r="BG679" s="212">
        <f>IF(N679="zákl. přenesená",J679,0)</f>
        <v>0</v>
      </c>
      <c r="BH679" s="212">
        <f>IF(N679="sníž. přenesená",J679,0)</f>
        <v>0</v>
      </c>
      <c r="BI679" s="212">
        <f>IF(N679="nulová",J679,0)</f>
        <v>0</v>
      </c>
      <c r="BJ679" s="17" t="s">
        <v>91</v>
      </c>
      <c r="BK679" s="212">
        <f>ROUND(I679*H679,2)</f>
        <v>0</v>
      </c>
      <c r="BL679" s="17" t="s">
        <v>190</v>
      </c>
      <c r="BM679" s="211" t="s">
        <v>665</v>
      </c>
    </row>
    <row r="680" spans="1:65" s="12" customFormat="1" ht="11.25">
      <c r="B680" s="213"/>
      <c r="C680" s="214"/>
      <c r="D680" s="215" t="s">
        <v>191</v>
      </c>
      <c r="E680" s="216" t="s">
        <v>1</v>
      </c>
      <c r="F680" s="217" t="s">
        <v>666</v>
      </c>
      <c r="G680" s="214"/>
      <c r="H680" s="218">
        <v>1.851</v>
      </c>
      <c r="I680" s="219"/>
      <c r="J680" s="214"/>
      <c r="K680" s="214"/>
      <c r="L680" s="220"/>
      <c r="M680" s="221"/>
      <c r="N680" s="222"/>
      <c r="O680" s="222"/>
      <c r="P680" s="222"/>
      <c r="Q680" s="222"/>
      <c r="R680" s="222"/>
      <c r="S680" s="222"/>
      <c r="T680" s="223"/>
      <c r="AT680" s="224" t="s">
        <v>191</v>
      </c>
      <c r="AU680" s="224" t="s">
        <v>86</v>
      </c>
      <c r="AV680" s="12" t="s">
        <v>91</v>
      </c>
      <c r="AW680" s="12" t="s">
        <v>34</v>
      </c>
      <c r="AX680" s="12" t="s">
        <v>79</v>
      </c>
      <c r="AY680" s="224" t="s">
        <v>184</v>
      </c>
    </row>
    <row r="681" spans="1:65" s="13" customFormat="1" ht="11.25">
      <c r="B681" s="225"/>
      <c r="C681" s="226"/>
      <c r="D681" s="215" t="s">
        <v>191</v>
      </c>
      <c r="E681" s="227" t="s">
        <v>1</v>
      </c>
      <c r="F681" s="228" t="s">
        <v>193</v>
      </c>
      <c r="G681" s="226"/>
      <c r="H681" s="229">
        <v>1.851</v>
      </c>
      <c r="I681" s="230"/>
      <c r="J681" s="226"/>
      <c r="K681" s="226"/>
      <c r="L681" s="231"/>
      <c r="M681" s="232"/>
      <c r="N681" s="233"/>
      <c r="O681" s="233"/>
      <c r="P681" s="233"/>
      <c r="Q681" s="233"/>
      <c r="R681" s="233"/>
      <c r="S681" s="233"/>
      <c r="T681" s="234"/>
      <c r="AT681" s="235" t="s">
        <v>191</v>
      </c>
      <c r="AU681" s="235" t="s">
        <v>86</v>
      </c>
      <c r="AV681" s="13" t="s">
        <v>190</v>
      </c>
      <c r="AW681" s="13" t="s">
        <v>34</v>
      </c>
      <c r="AX681" s="13" t="s">
        <v>86</v>
      </c>
      <c r="AY681" s="235" t="s">
        <v>184</v>
      </c>
    </row>
    <row r="682" spans="1:65" s="2" customFormat="1" ht="21.75" customHeight="1">
      <c r="A682" s="34"/>
      <c r="B682" s="35"/>
      <c r="C682" s="200" t="s">
        <v>375</v>
      </c>
      <c r="D682" s="200" t="s">
        <v>185</v>
      </c>
      <c r="E682" s="201" t="s">
        <v>667</v>
      </c>
      <c r="F682" s="202" t="s">
        <v>668</v>
      </c>
      <c r="G682" s="203" t="s">
        <v>222</v>
      </c>
      <c r="H682" s="204">
        <v>13.4506</v>
      </c>
      <c r="I682" s="205"/>
      <c r="J682" s="206">
        <f>ROUND(I682*H682,2)</f>
        <v>0</v>
      </c>
      <c r="K682" s="202" t="s">
        <v>1</v>
      </c>
      <c r="L682" s="39"/>
      <c r="M682" s="207" t="s">
        <v>1</v>
      </c>
      <c r="N682" s="208" t="s">
        <v>45</v>
      </c>
      <c r="O682" s="71"/>
      <c r="P682" s="209">
        <f>O682*H682</f>
        <v>0</v>
      </c>
      <c r="Q682" s="209">
        <v>0</v>
      </c>
      <c r="R682" s="209">
        <f>Q682*H682</f>
        <v>0</v>
      </c>
      <c r="S682" s="209">
        <v>0</v>
      </c>
      <c r="T682" s="210">
        <f>S682*H682</f>
        <v>0</v>
      </c>
      <c r="U682" s="34"/>
      <c r="V682" s="34"/>
      <c r="W682" s="34"/>
      <c r="X682" s="34"/>
      <c r="Y682" s="34"/>
      <c r="Z682" s="34"/>
      <c r="AA682" s="34"/>
      <c r="AB682" s="34"/>
      <c r="AC682" s="34"/>
      <c r="AD682" s="34"/>
      <c r="AE682" s="34"/>
      <c r="AR682" s="211" t="s">
        <v>190</v>
      </c>
      <c r="AT682" s="211" t="s">
        <v>185</v>
      </c>
      <c r="AU682" s="211" t="s">
        <v>86</v>
      </c>
      <c r="AY682" s="17" t="s">
        <v>184</v>
      </c>
      <c r="BE682" s="212">
        <f>IF(N682="základní",J682,0)</f>
        <v>0</v>
      </c>
      <c r="BF682" s="212">
        <f>IF(N682="snížená",J682,0)</f>
        <v>0</v>
      </c>
      <c r="BG682" s="212">
        <f>IF(N682="zákl. přenesená",J682,0)</f>
        <v>0</v>
      </c>
      <c r="BH682" s="212">
        <f>IF(N682="sníž. přenesená",J682,0)</f>
        <v>0</v>
      </c>
      <c r="BI682" s="212">
        <f>IF(N682="nulová",J682,0)</f>
        <v>0</v>
      </c>
      <c r="BJ682" s="17" t="s">
        <v>91</v>
      </c>
      <c r="BK682" s="212">
        <f>ROUND(I682*H682,2)</f>
        <v>0</v>
      </c>
      <c r="BL682" s="17" t="s">
        <v>190</v>
      </c>
      <c r="BM682" s="211" t="s">
        <v>669</v>
      </c>
    </row>
    <row r="683" spans="1:65" s="12" customFormat="1" ht="11.25">
      <c r="B683" s="213"/>
      <c r="C683" s="214"/>
      <c r="D683" s="215" t="s">
        <v>191</v>
      </c>
      <c r="E683" s="216" t="s">
        <v>1</v>
      </c>
      <c r="F683" s="217" t="s">
        <v>670</v>
      </c>
      <c r="G683" s="214"/>
      <c r="H683" s="218">
        <v>13.4506</v>
      </c>
      <c r="I683" s="219"/>
      <c r="J683" s="214"/>
      <c r="K683" s="214"/>
      <c r="L683" s="220"/>
      <c r="M683" s="221"/>
      <c r="N683" s="222"/>
      <c r="O683" s="222"/>
      <c r="P683" s="222"/>
      <c r="Q683" s="222"/>
      <c r="R683" s="222"/>
      <c r="S683" s="222"/>
      <c r="T683" s="223"/>
      <c r="AT683" s="224" t="s">
        <v>191</v>
      </c>
      <c r="AU683" s="224" t="s">
        <v>86</v>
      </c>
      <c r="AV683" s="12" t="s">
        <v>91</v>
      </c>
      <c r="AW683" s="12" t="s">
        <v>34</v>
      </c>
      <c r="AX683" s="12" t="s">
        <v>79</v>
      </c>
      <c r="AY683" s="224" t="s">
        <v>184</v>
      </c>
    </row>
    <row r="684" spans="1:65" s="13" customFormat="1" ht="11.25">
      <c r="B684" s="225"/>
      <c r="C684" s="226"/>
      <c r="D684" s="215" t="s">
        <v>191</v>
      </c>
      <c r="E684" s="227" t="s">
        <v>1</v>
      </c>
      <c r="F684" s="228" t="s">
        <v>193</v>
      </c>
      <c r="G684" s="226"/>
      <c r="H684" s="229">
        <v>13.4506</v>
      </c>
      <c r="I684" s="230"/>
      <c r="J684" s="226"/>
      <c r="K684" s="226"/>
      <c r="L684" s="231"/>
      <c r="M684" s="232"/>
      <c r="N684" s="233"/>
      <c r="O684" s="233"/>
      <c r="P684" s="233"/>
      <c r="Q684" s="233"/>
      <c r="R684" s="233"/>
      <c r="S684" s="233"/>
      <c r="T684" s="234"/>
      <c r="AT684" s="235" t="s">
        <v>191</v>
      </c>
      <c r="AU684" s="235" t="s">
        <v>86</v>
      </c>
      <c r="AV684" s="13" t="s">
        <v>190</v>
      </c>
      <c r="AW684" s="13" t="s">
        <v>34</v>
      </c>
      <c r="AX684" s="13" t="s">
        <v>86</v>
      </c>
      <c r="AY684" s="235" t="s">
        <v>184</v>
      </c>
    </row>
    <row r="685" spans="1:65" s="2" customFormat="1" ht="21.75" customHeight="1">
      <c r="A685" s="34"/>
      <c r="B685" s="35"/>
      <c r="C685" s="200" t="s">
        <v>671</v>
      </c>
      <c r="D685" s="200" t="s">
        <v>185</v>
      </c>
      <c r="E685" s="201" t="s">
        <v>672</v>
      </c>
      <c r="F685" s="202" t="s">
        <v>673</v>
      </c>
      <c r="G685" s="203" t="s">
        <v>222</v>
      </c>
      <c r="H685" s="204">
        <v>584.73400000000004</v>
      </c>
      <c r="I685" s="205"/>
      <c r="J685" s="206">
        <f>ROUND(I685*H685,2)</f>
        <v>0</v>
      </c>
      <c r="K685" s="202" t="s">
        <v>1</v>
      </c>
      <c r="L685" s="39"/>
      <c r="M685" s="207" t="s">
        <v>1</v>
      </c>
      <c r="N685" s="208" t="s">
        <v>45</v>
      </c>
      <c r="O685" s="71"/>
      <c r="P685" s="209">
        <f>O685*H685</f>
        <v>0</v>
      </c>
      <c r="Q685" s="209">
        <v>0</v>
      </c>
      <c r="R685" s="209">
        <f>Q685*H685</f>
        <v>0</v>
      </c>
      <c r="S685" s="209">
        <v>0</v>
      </c>
      <c r="T685" s="210">
        <f>S685*H685</f>
        <v>0</v>
      </c>
      <c r="U685" s="34"/>
      <c r="V685" s="34"/>
      <c r="W685" s="34"/>
      <c r="X685" s="34"/>
      <c r="Y685" s="34"/>
      <c r="Z685" s="34"/>
      <c r="AA685" s="34"/>
      <c r="AB685" s="34"/>
      <c r="AC685" s="34"/>
      <c r="AD685" s="34"/>
      <c r="AE685" s="34"/>
      <c r="AR685" s="211" t="s">
        <v>190</v>
      </c>
      <c r="AT685" s="211" t="s">
        <v>185</v>
      </c>
      <c r="AU685" s="211" t="s">
        <v>86</v>
      </c>
      <c r="AY685" s="17" t="s">
        <v>184</v>
      </c>
      <c r="BE685" s="212">
        <f>IF(N685="základní",J685,0)</f>
        <v>0</v>
      </c>
      <c r="BF685" s="212">
        <f>IF(N685="snížená",J685,0)</f>
        <v>0</v>
      </c>
      <c r="BG685" s="212">
        <f>IF(N685="zákl. přenesená",J685,0)</f>
        <v>0</v>
      </c>
      <c r="BH685" s="212">
        <f>IF(N685="sníž. přenesená",J685,0)</f>
        <v>0</v>
      </c>
      <c r="BI685" s="212">
        <f>IF(N685="nulová",J685,0)</f>
        <v>0</v>
      </c>
      <c r="BJ685" s="17" t="s">
        <v>91</v>
      </c>
      <c r="BK685" s="212">
        <f>ROUND(I685*H685,2)</f>
        <v>0</v>
      </c>
      <c r="BL685" s="17" t="s">
        <v>190</v>
      </c>
      <c r="BM685" s="211" t="s">
        <v>674</v>
      </c>
    </row>
    <row r="686" spans="1:65" s="14" customFormat="1" ht="11.25">
      <c r="B686" s="236"/>
      <c r="C686" s="237"/>
      <c r="D686" s="215" t="s">
        <v>191</v>
      </c>
      <c r="E686" s="238" t="s">
        <v>1</v>
      </c>
      <c r="F686" s="239" t="s">
        <v>640</v>
      </c>
      <c r="G686" s="237"/>
      <c r="H686" s="238" t="s">
        <v>1</v>
      </c>
      <c r="I686" s="240"/>
      <c r="J686" s="237"/>
      <c r="K686" s="237"/>
      <c r="L686" s="241"/>
      <c r="M686" s="242"/>
      <c r="N686" s="243"/>
      <c r="O686" s="243"/>
      <c r="P686" s="243"/>
      <c r="Q686" s="243"/>
      <c r="R686" s="243"/>
      <c r="S686" s="243"/>
      <c r="T686" s="244"/>
      <c r="AT686" s="245" t="s">
        <v>191</v>
      </c>
      <c r="AU686" s="245" t="s">
        <v>86</v>
      </c>
      <c r="AV686" s="14" t="s">
        <v>86</v>
      </c>
      <c r="AW686" s="14" t="s">
        <v>34</v>
      </c>
      <c r="AX686" s="14" t="s">
        <v>79</v>
      </c>
      <c r="AY686" s="245" t="s">
        <v>184</v>
      </c>
    </row>
    <row r="687" spans="1:65" s="12" customFormat="1" ht="11.25">
      <c r="B687" s="213"/>
      <c r="C687" s="214"/>
      <c r="D687" s="215" t="s">
        <v>191</v>
      </c>
      <c r="E687" s="216" t="s">
        <v>1</v>
      </c>
      <c r="F687" s="217" t="s">
        <v>675</v>
      </c>
      <c r="G687" s="214"/>
      <c r="H687" s="218">
        <v>162.30500000000001</v>
      </c>
      <c r="I687" s="219"/>
      <c r="J687" s="214"/>
      <c r="K687" s="214"/>
      <c r="L687" s="220"/>
      <c r="M687" s="221"/>
      <c r="N687" s="222"/>
      <c r="O687" s="222"/>
      <c r="P687" s="222"/>
      <c r="Q687" s="222"/>
      <c r="R687" s="222"/>
      <c r="S687" s="222"/>
      <c r="T687" s="223"/>
      <c r="AT687" s="224" t="s">
        <v>191</v>
      </c>
      <c r="AU687" s="224" t="s">
        <v>86</v>
      </c>
      <c r="AV687" s="12" t="s">
        <v>91</v>
      </c>
      <c r="AW687" s="12" t="s">
        <v>34</v>
      </c>
      <c r="AX687" s="12" t="s">
        <v>79</v>
      </c>
      <c r="AY687" s="224" t="s">
        <v>184</v>
      </c>
    </row>
    <row r="688" spans="1:65" s="14" customFormat="1" ht="11.25">
      <c r="B688" s="236"/>
      <c r="C688" s="237"/>
      <c r="D688" s="215" t="s">
        <v>191</v>
      </c>
      <c r="E688" s="238" t="s">
        <v>1</v>
      </c>
      <c r="F688" s="239" t="s">
        <v>644</v>
      </c>
      <c r="G688" s="237"/>
      <c r="H688" s="238" t="s">
        <v>1</v>
      </c>
      <c r="I688" s="240"/>
      <c r="J688" s="237"/>
      <c r="K688" s="237"/>
      <c r="L688" s="241"/>
      <c r="M688" s="242"/>
      <c r="N688" s="243"/>
      <c r="O688" s="243"/>
      <c r="P688" s="243"/>
      <c r="Q688" s="243"/>
      <c r="R688" s="243"/>
      <c r="S688" s="243"/>
      <c r="T688" s="244"/>
      <c r="AT688" s="245" t="s">
        <v>191</v>
      </c>
      <c r="AU688" s="245" t="s">
        <v>86</v>
      </c>
      <c r="AV688" s="14" t="s">
        <v>86</v>
      </c>
      <c r="AW688" s="14" t="s">
        <v>34</v>
      </c>
      <c r="AX688" s="14" t="s">
        <v>79</v>
      </c>
      <c r="AY688" s="245" t="s">
        <v>184</v>
      </c>
    </row>
    <row r="689" spans="2:51" s="12" customFormat="1" ht="11.25">
      <c r="B689" s="213"/>
      <c r="C689" s="214"/>
      <c r="D689" s="215" t="s">
        <v>191</v>
      </c>
      <c r="E689" s="216" t="s">
        <v>1</v>
      </c>
      <c r="F689" s="217" t="s">
        <v>676</v>
      </c>
      <c r="G689" s="214"/>
      <c r="H689" s="218">
        <v>183.755</v>
      </c>
      <c r="I689" s="219"/>
      <c r="J689" s="214"/>
      <c r="K689" s="214"/>
      <c r="L689" s="220"/>
      <c r="M689" s="221"/>
      <c r="N689" s="222"/>
      <c r="O689" s="222"/>
      <c r="P689" s="222"/>
      <c r="Q689" s="222"/>
      <c r="R689" s="222"/>
      <c r="S689" s="222"/>
      <c r="T689" s="223"/>
      <c r="AT689" s="224" t="s">
        <v>191</v>
      </c>
      <c r="AU689" s="224" t="s">
        <v>86</v>
      </c>
      <c r="AV689" s="12" t="s">
        <v>91</v>
      </c>
      <c r="AW689" s="12" t="s">
        <v>34</v>
      </c>
      <c r="AX689" s="12" t="s">
        <v>79</v>
      </c>
      <c r="AY689" s="224" t="s">
        <v>184</v>
      </c>
    </row>
    <row r="690" spans="2:51" s="12" customFormat="1" ht="11.25">
      <c r="B690" s="213"/>
      <c r="C690" s="214"/>
      <c r="D690" s="215" t="s">
        <v>191</v>
      </c>
      <c r="E690" s="216" t="s">
        <v>1</v>
      </c>
      <c r="F690" s="217" t="s">
        <v>677</v>
      </c>
      <c r="G690" s="214"/>
      <c r="H690" s="218">
        <v>3.27</v>
      </c>
      <c r="I690" s="219"/>
      <c r="J690" s="214"/>
      <c r="K690" s="214"/>
      <c r="L690" s="220"/>
      <c r="M690" s="221"/>
      <c r="N690" s="222"/>
      <c r="O690" s="222"/>
      <c r="P690" s="222"/>
      <c r="Q690" s="222"/>
      <c r="R690" s="222"/>
      <c r="S690" s="222"/>
      <c r="T690" s="223"/>
      <c r="AT690" s="224" t="s">
        <v>191</v>
      </c>
      <c r="AU690" s="224" t="s">
        <v>86</v>
      </c>
      <c r="AV690" s="12" t="s">
        <v>91</v>
      </c>
      <c r="AW690" s="12" t="s">
        <v>34</v>
      </c>
      <c r="AX690" s="12" t="s">
        <v>79</v>
      </c>
      <c r="AY690" s="224" t="s">
        <v>184</v>
      </c>
    </row>
    <row r="691" spans="2:51" s="14" customFormat="1" ht="11.25">
      <c r="B691" s="236"/>
      <c r="C691" s="237"/>
      <c r="D691" s="215" t="s">
        <v>191</v>
      </c>
      <c r="E691" s="238" t="s">
        <v>1</v>
      </c>
      <c r="F691" s="239" t="s">
        <v>647</v>
      </c>
      <c r="G691" s="237"/>
      <c r="H691" s="238" t="s">
        <v>1</v>
      </c>
      <c r="I691" s="240"/>
      <c r="J691" s="237"/>
      <c r="K691" s="237"/>
      <c r="L691" s="241"/>
      <c r="M691" s="242"/>
      <c r="N691" s="243"/>
      <c r="O691" s="243"/>
      <c r="P691" s="243"/>
      <c r="Q691" s="243"/>
      <c r="R691" s="243"/>
      <c r="S691" s="243"/>
      <c r="T691" s="244"/>
      <c r="AT691" s="245" t="s">
        <v>191</v>
      </c>
      <c r="AU691" s="245" t="s">
        <v>86</v>
      </c>
      <c r="AV691" s="14" t="s">
        <v>86</v>
      </c>
      <c r="AW691" s="14" t="s">
        <v>34</v>
      </c>
      <c r="AX691" s="14" t="s">
        <v>79</v>
      </c>
      <c r="AY691" s="245" t="s">
        <v>184</v>
      </c>
    </row>
    <row r="692" spans="2:51" s="12" customFormat="1" ht="11.25">
      <c r="B692" s="213"/>
      <c r="C692" s="214"/>
      <c r="D692" s="215" t="s">
        <v>191</v>
      </c>
      <c r="E692" s="216" t="s">
        <v>1</v>
      </c>
      <c r="F692" s="217" t="s">
        <v>678</v>
      </c>
      <c r="G692" s="214"/>
      <c r="H692" s="218">
        <v>167.274</v>
      </c>
      <c r="I692" s="219"/>
      <c r="J692" s="214"/>
      <c r="K692" s="214"/>
      <c r="L692" s="220"/>
      <c r="M692" s="221"/>
      <c r="N692" s="222"/>
      <c r="O692" s="222"/>
      <c r="P692" s="222"/>
      <c r="Q692" s="222"/>
      <c r="R692" s="222"/>
      <c r="S692" s="222"/>
      <c r="T692" s="223"/>
      <c r="AT692" s="224" t="s">
        <v>191</v>
      </c>
      <c r="AU692" s="224" t="s">
        <v>86</v>
      </c>
      <c r="AV692" s="12" t="s">
        <v>91</v>
      </c>
      <c r="AW692" s="12" t="s">
        <v>34</v>
      </c>
      <c r="AX692" s="12" t="s">
        <v>79</v>
      </c>
      <c r="AY692" s="224" t="s">
        <v>184</v>
      </c>
    </row>
    <row r="693" spans="2:51" s="14" customFormat="1" ht="11.25">
      <c r="B693" s="236"/>
      <c r="C693" s="237"/>
      <c r="D693" s="215" t="s">
        <v>191</v>
      </c>
      <c r="E693" s="238" t="s">
        <v>1</v>
      </c>
      <c r="F693" s="239" t="s">
        <v>653</v>
      </c>
      <c r="G693" s="237"/>
      <c r="H693" s="238" t="s">
        <v>1</v>
      </c>
      <c r="I693" s="240"/>
      <c r="J693" s="237"/>
      <c r="K693" s="237"/>
      <c r="L693" s="241"/>
      <c r="M693" s="242"/>
      <c r="N693" s="243"/>
      <c r="O693" s="243"/>
      <c r="P693" s="243"/>
      <c r="Q693" s="243"/>
      <c r="R693" s="243"/>
      <c r="S693" s="243"/>
      <c r="T693" s="244"/>
      <c r="AT693" s="245" t="s">
        <v>191</v>
      </c>
      <c r="AU693" s="245" t="s">
        <v>86</v>
      </c>
      <c r="AV693" s="14" t="s">
        <v>86</v>
      </c>
      <c r="AW693" s="14" t="s">
        <v>34</v>
      </c>
      <c r="AX693" s="14" t="s">
        <v>79</v>
      </c>
      <c r="AY693" s="245" t="s">
        <v>184</v>
      </c>
    </row>
    <row r="694" spans="2:51" s="12" customFormat="1" ht="11.25">
      <c r="B694" s="213"/>
      <c r="C694" s="214"/>
      <c r="D694" s="215" t="s">
        <v>191</v>
      </c>
      <c r="E694" s="216" t="s">
        <v>1</v>
      </c>
      <c r="F694" s="217" t="s">
        <v>679</v>
      </c>
      <c r="G694" s="214"/>
      <c r="H694" s="218">
        <v>190.68</v>
      </c>
      <c r="I694" s="219"/>
      <c r="J694" s="214"/>
      <c r="K694" s="214"/>
      <c r="L694" s="220"/>
      <c r="M694" s="221"/>
      <c r="N694" s="222"/>
      <c r="O694" s="222"/>
      <c r="P694" s="222"/>
      <c r="Q694" s="222"/>
      <c r="R694" s="222"/>
      <c r="S694" s="222"/>
      <c r="T694" s="223"/>
      <c r="AT694" s="224" t="s">
        <v>191</v>
      </c>
      <c r="AU694" s="224" t="s">
        <v>86</v>
      </c>
      <c r="AV694" s="12" t="s">
        <v>91</v>
      </c>
      <c r="AW694" s="12" t="s">
        <v>34</v>
      </c>
      <c r="AX694" s="12" t="s">
        <v>79</v>
      </c>
      <c r="AY694" s="224" t="s">
        <v>184</v>
      </c>
    </row>
    <row r="695" spans="2:51" s="14" customFormat="1" ht="11.25">
      <c r="B695" s="236"/>
      <c r="C695" s="237"/>
      <c r="D695" s="215" t="s">
        <v>191</v>
      </c>
      <c r="E695" s="238" t="s">
        <v>1</v>
      </c>
      <c r="F695" s="239" t="s">
        <v>680</v>
      </c>
      <c r="G695" s="237"/>
      <c r="H695" s="238" t="s">
        <v>1</v>
      </c>
      <c r="I695" s="240"/>
      <c r="J695" s="237"/>
      <c r="K695" s="237"/>
      <c r="L695" s="241"/>
      <c r="M695" s="242"/>
      <c r="N695" s="243"/>
      <c r="O695" s="243"/>
      <c r="P695" s="243"/>
      <c r="Q695" s="243"/>
      <c r="R695" s="243"/>
      <c r="S695" s="243"/>
      <c r="T695" s="244"/>
      <c r="AT695" s="245" t="s">
        <v>191</v>
      </c>
      <c r="AU695" s="245" t="s">
        <v>86</v>
      </c>
      <c r="AV695" s="14" t="s">
        <v>86</v>
      </c>
      <c r="AW695" s="14" t="s">
        <v>34</v>
      </c>
      <c r="AX695" s="14" t="s">
        <v>79</v>
      </c>
      <c r="AY695" s="245" t="s">
        <v>184</v>
      </c>
    </row>
    <row r="696" spans="2:51" s="14" customFormat="1" ht="11.25">
      <c r="B696" s="236"/>
      <c r="C696" s="237"/>
      <c r="D696" s="215" t="s">
        <v>191</v>
      </c>
      <c r="E696" s="238" t="s">
        <v>1</v>
      </c>
      <c r="F696" s="239" t="s">
        <v>640</v>
      </c>
      <c r="G696" s="237"/>
      <c r="H696" s="238" t="s">
        <v>1</v>
      </c>
      <c r="I696" s="240"/>
      <c r="J696" s="237"/>
      <c r="K696" s="237"/>
      <c r="L696" s="241"/>
      <c r="M696" s="242"/>
      <c r="N696" s="243"/>
      <c r="O696" s="243"/>
      <c r="P696" s="243"/>
      <c r="Q696" s="243"/>
      <c r="R696" s="243"/>
      <c r="S696" s="243"/>
      <c r="T696" s="244"/>
      <c r="AT696" s="245" t="s">
        <v>191</v>
      </c>
      <c r="AU696" s="245" t="s">
        <v>86</v>
      </c>
      <c r="AV696" s="14" t="s">
        <v>86</v>
      </c>
      <c r="AW696" s="14" t="s">
        <v>34</v>
      </c>
      <c r="AX696" s="14" t="s">
        <v>79</v>
      </c>
      <c r="AY696" s="245" t="s">
        <v>184</v>
      </c>
    </row>
    <row r="697" spans="2:51" s="12" customFormat="1" ht="11.25">
      <c r="B697" s="213"/>
      <c r="C697" s="214"/>
      <c r="D697" s="215" t="s">
        <v>191</v>
      </c>
      <c r="E697" s="216" t="s">
        <v>1</v>
      </c>
      <c r="F697" s="217" t="s">
        <v>681</v>
      </c>
      <c r="G697" s="214"/>
      <c r="H697" s="218">
        <v>-8.01</v>
      </c>
      <c r="I697" s="219"/>
      <c r="J697" s="214"/>
      <c r="K697" s="214"/>
      <c r="L697" s="220"/>
      <c r="M697" s="221"/>
      <c r="N697" s="222"/>
      <c r="O697" s="222"/>
      <c r="P697" s="222"/>
      <c r="Q697" s="222"/>
      <c r="R697" s="222"/>
      <c r="S697" s="222"/>
      <c r="T697" s="223"/>
      <c r="AT697" s="224" t="s">
        <v>191</v>
      </c>
      <c r="AU697" s="224" t="s">
        <v>86</v>
      </c>
      <c r="AV697" s="12" t="s">
        <v>91</v>
      </c>
      <c r="AW697" s="12" t="s">
        <v>34</v>
      </c>
      <c r="AX697" s="12" t="s">
        <v>79</v>
      </c>
      <c r="AY697" s="224" t="s">
        <v>184</v>
      </c>
    </row>
    <row r="698" spans="2:51" s="12" customFormat="1" ht="11.25">
      <c r="B698" s="213"/>
      <c r="C698" s="214"/>
      <c r="D698" s="215" t="s">
        <v>191</v>
      </c>
      <c r="E698" s="216" t="s">
        <v>1</v>
      </c>
      <c r="F698" s="217" t="s">
        <v>682</v>
      </c>
      <c r="G698" s="214"/>
      <c r="H698" s="218">
        <v>-22.5</v>
      </c>
      <c r="I698" s="219"/>
      <c r="J698" s="214"/>
      <c r="K698" s="214"/>
      <c r="L698" s="220"/>
      <c r="M698" s="221"/>
      <c r="N698" s="222"/>
      <c r="O698" s="222"/>
      <c r="P698" s="222"/>
      <c r="Q698" s="222"/>
      <c r="R698" s="222"/>
      <c r="S698" s="222"/>
      <c r="T698" s="223"/>
      <c r="AT698" s="224" t="s">
        <v>191</v>
      </c>
      <c r="AU698" s="224" t="s">
        <v>86</v>
      </c>
      <c r="AV698" s="12" t="s">
        <v>91</v>
      </c>
      <c r="AW698" s="12" t="s">
        <v>34</v>
      </c>
      <c r="AX698" s="12" t="s">
        <v>79</v>
      </c>
      <c r="AY698" s="224" t="s">
        <v>184</v>
      </c>
    </row>
    <row r="699" spans="2:51" s="14" customFormat="1" ht="11.25">
      <c r="B699" s="236"/>
      <c r="C699" s="237"/>
      <c r="D699" s="215" t="s">
        <v>191</v>
      </c>
      <c r="E699" s="238" t="s">
        <v>1</v>
      </c>
      <c r="F699" s="239" t="s">
        <v>644</v>
      </c>
      <c r="G699" s="237"/>
      <c r="H699" s="238" t="s">
        <v>1</v>
      </c>
      <c r="I699" s="240"/>
      <c r="J699" s="237"/>
      <c r="K699" s="237"/>
      <c r="L699" s="241"/>
      <c r="M699" s="242"/>
      <c r="N699" s="243"/>
      <c r="O699" s="243"/>
      <c r="P699" s="243"/>
      <c r="Q699" s="243"/>
      <c r="R699" s="243"/>
      <c r="S699" s="243"/>
      <c r="T699" s="244"/>
      <c r="AT699" s="245" t="s">
        <v>191</v>
      </c>
      <c r="AU699" s="245" t="s">
        <v>86</v>
      </c>
      <c r="AV699" s="14" t="s">
        <v>86</v>
      </c>
      <c r="AW699" s="14" t="s">
        <v>34</v>
      </c>
      <c r="AX699" s="14" t="s">
        <v>79</v>
      </c>
      <c r="AY699" s="245" t="s">
        <v>184</v>
      </c>
    </row>
    <row r="700" spans="2:51" s="12" customFormat="1" ht="11.25">
      <c r="B700" s="213"/>
      <c r="C700" s="214"/>
      <c r="D700" s="215" t="s">
        <v>191</v>
      </c>
      <c r="E700" s="216" t="s">
        <v>1</v>
      </c>
      <c r="F700" s="217" t="s">
        <v>682</v>
      </c>
      <c r="G700" s="214"/>
      <c r="H700" s="218">
        <v>-22.5</v>
      </c>
      <c r="I700" s="219"/>
      <c r="J700" s="214"/>
      <c r="K700" s="214"/>
      <c r="L700" s="220"/>
      <c r="M700" s="221"/>
      <c r="N700" s="222"/>
      <c r="O700" s="222"/>
      <c r="P700" s="222"/>
      <c r="Q700" s="222"/>
      <c r="R700" s="222"/>
      <c r="S700" s="222"/>
      <c r="T700" s="223"/>
      <c r="AT700" s="224" t="s">
        <v>191</v>
      </c>
      <c r="AU700" s="224" t="s">
        <v>86</v>
      </c>
      <c r="AV700" s="12" t="s">
        <v>91</v>
      </c>
      <c r="AW700" s="12" t="s">
        <v>34</v>
      </c>
      <c r="AX700" s="12" t="s">
        <v>79</v>
      </c>
      <c r="AY700" s="224" t="s">
        <v>184</v>
      </c>
    </row>
    <row r="701" spans="2:51" s="12" customFormat="1" ht="11.25">
      <c r="B701" s="213"/>
      <c r="C701" s="214"/>
      <c r="D701" s="215" t="s">
        <v>191</v>
      </c>
      <c r="E701" s="216" t="s">
        <v>1</v>
      </c>
      <c r="F701" s="217" t="s">
        <v>683</v>
      </c>
      <c r="G701" s="214"/>
      <c r="H701" s="218">
        <v>-5.04</v>
      </c>
      <c r="I701" s="219"/>
      <c r="J701" s="214"/>
      <c r="K701" s="214"/>
      <c r="L701" s="220"/>
      <c r="M701" s="221"/>
      <c r="N701" s="222"/>
      <c r="O701" s="222"/>
      <c r="P701" s="222"/>
      <c r="Q701" s="222"/>
      <c r="R701" s="222"/>
      <c r="S701" s="222"/>
      <c r="T701" s="223"/>
      <c r="AT701" s="224" t="s">
        <v>191</v>
      </c>
      <c r="AU701" s="224" t="s">
        <v>86</v>
      </c>
      <c r="AV701" s="12" t="s">
        <v>91</v>
      </c>
      <c r="AW701" s="12" t="s">
        <v>34</v>
      </c>
      <c r="AX701" s="12" t="s">
        <v>79</v>
      </c>
      <c r="AY701" s="224" t="s">
        <v>184</v>
      </c>
    </row>
    <row r="702" spans="2:51" s="12" customFormat="1" ht="11.25">
      <c r="B702" s="213"/>
      <c r="C702" s="214"/>
      <c r="D702" s="215" t="s">
        <v>191</v>
      </c>
      <c r="E702" s="216" t="s">
        <v>1</v>
      </c>
      <c r="F702" s="217" t="s">
        <v>684</v>
      </c>
      <c r="G702" s="214"/>
      <c r="H702" s="218">
        <v>-5.34</v>
      </c>
      <c r="I702" s="219"/>
      <c r="J702" s="214"/>
      <c r="K702" s="214"/>
      <c r="L702" s="220"/>
      <c r="M702" s="221"/>
      <c r="N702" s="222"/>
      <c r="O702" s="222"/>
      <c r="P702" s="222"/>
      <c r="Q702" s="222"/>
      <c r="R702" s="222"/>
      <c r="S702" s="222"/>
      <c r="T702" s="223"/>
      <c r="AT702" s="224" t="s">
        <v>191</v>
      </c>
      <c r="AU702" s="224" t="s">
        <v>86</v>
      </c>
      <c r="AV702" s="12" t="s">
        <v>91</v>
      </c>
      <c r="AW702" s="12" t="s">
        <v>34</v>
      </c>
      <c r="AX702" s="12" t="s">
        <v>79</v>
      </c>
      <c r="AY702" s="224" t="s">
        <v>184</v>
      </c>
    </row>
    <row r="703" spans="2:51" s="14" customFormat="1" ht="11.25">
      <c r="B703" s="236"/>
      <c r="C703" s="237"/>
      <c r="D703" s="215" t="s">
        <v>191</v>
      </c>
      <c r="E703" s="238" t="s">
        <v>1</v>
      </c>
      <c r="F703" s="239" t="s">
        <v>647</v>
      </c>
      <c r="G703" s="237"/>
      <c r="H703" s="238" t="s">
        <v>1</v>
      </c>
      <c r="I703" s="240"/>
      <c r="J703" s="237"/>
      <c r="K703" s="237"/>
      <c r="L703" s="241"/>
      <c r="M703" s="242"/>
      <c r="N703" s="243"/>
      <c r="O703" s="243"/>
      <c r="P703" s="243"/>
      <c r="Q703" s="243"/>
      <c r="R703" s="243"/>
      <c r="S703" s="243"/>
      <c r="T703" s="244"/>
      <c r="AT703" s="245" t="s">
        <v>191</v>
      </c>
      <c r="AU703" s="245" t="s">
        <v>86</v>
      </c>
      <c r="AV703" s="14" t="s">
        <v>86</v>
      </c>
      <c r="AW703" s="14" t="s">
        <v>34</v>
      </c>
      <c r="AX703" s="14" t="s">
        <v>79</v>
      </c>
      <c r="AY703" s="245" t="s">
        <v>184</v>
      </c>
    </row>
    <row r="704" spans="2:51" s="12" customFormat="1" ht="11.25">
      <c r="B704" s="213"/>
      <c r="C704" s="214"/>
      <c r="D704" s="215" t="s">
        <v>191</v>
      </c>
      <c r="E704" s="216" t="s">
        <v>1</v>
      </c>
      <c r="F704" s="217" t="s">
        <v>685</v>
      </c>
      <c r="G704" s="214"/>
      <c r="H704" s="218">
        <v>-15</v>
      </c>
      <c r="I704" s="219"/>
      <c r="J704" s="214"/>
      <c r="K704" s="214"/>
      <c r="L704" s="220"/>
      <c r="M704" s="221"/>
      <c r="N704" s="222"/>
      <c r="O704" s="222"/>
      <c r="P704" s="222"/>
      <c r="Q704" s="222"/>
      <c r="R704" s="222"/>
      <c r="S704" s="222"/>
      <c r="T704" s="223"/>
      <c r="AT704" s="224" t="s">
        <v>191</v>
      </c>
      <c r="AU704" s="224" t="s">
        <v>86</v>
      </c>
      <c r="AV704" s="12" t="s">
        <v>91</v>
      </c>
      <c r="AW704" s="12" t="s">
        <v>34</v>
      </c>
      <c r="AX704" s="12" t="s">
        <v>79</v>
      </c>
      <c r="AY704" s="224" t="s">
        <v>184</v>
      </c>
    </row>
    <row r="705" spans="1:65" s="12" customFormat="1" ht="11.25">
      <c r="B705" s="213"/>
      <c r="C705" s="214"/>
      <c r="D705" s="215" t="s">
        <v>191</v>
      </c>
      <c r="E705" s="216" t="s">
        <v>1</v>
      </c>
      <c r="F705" s="217" t="s">
        <v>316</v>
      </c>
      <c r="G705" s="214"/>
      <c r="H705" s="218">
        <v>-3</v>
      </c>
      <c r="I705" s="219"/>
      <c r="J705" s="214"/>
      <c r="K705" s="214"/>
      <c r="L705" s="220"/>
      <c r="M705" s="221"/>
      <c r="N705" s="222"/>
      <c r="O705" s="222"/>
      <c r="P705" s="222"/>
      <c r="Q705" s="222"/>
      <c r="R705" s="222"/>
      <c r="S705" s="222"/>
      <c r="T705" s="223"/>
      <c r="AT705" s="224" t="s">
        <v>191</v>
      </c>
      <c r="AU705" s="224" t="s">
        <v>86</v>
      </c>
      <c r="AV705" s="12" t="s">
        <v>91</v>
      </c>
      <c r="AW705" s="12" t="s">
        <v>34</v>
      </c>
      <c r="AX705" s="12" t="s">
        <v>79</v>
      </c>
      <c r="AY705" s="224" t="s">
        <v>184</v>
      </c>
    </row>
    <row r="706" spans="1:65" s="12" customFormat="1" ht="11.25">
      <c r="B706" s="213"/>
      <c r="C706" s="214"/>
      <c r="D706" s="215" t="s">
        <v>191</v>
      </c>
      <c r="E706" s="216" t="s">
        <v>1</v>
      </c>
      <c r="F706" s="217" t="s">
        <v>317</v>
      </c>
      <c r="G706" s="214"/>
      <c r="H706" s="218">
        <v>-1.5</v>
      </c>
      <c r="I706" s="219"/>
      <c r="J706" s="214"/>
      <c r="K706" s="214"/>
      <c r="L706" s="220"/>
      <c r="M706" s="221"/>
      <c r="N706" s="222"/>
      <c r="O706" s="222"/>
      <c r="P706" s="222"/>
      <c r="Q706" s="222"/>
      <c r="R706" s="222"/>
      <c r="S706" s="222"/>
      <c r="T706" s="223"/>
      <c r="AT706" s="224" t="s">
        <v>191</v>
      </c>
      <c r="AU706" s="224" t="s">
        <v>86</v>
      </c>
      <c r="AV706" s="12" t="s">
        <v>91</v>
      </c>
      <c r="AW706" s="12" t="s">
        <v>34</v>
      </c>
      <c r="AX706" s="12" t="s">
        <v>79</v>
      </c>
      <c r="AY706" s="224" t="s">
        <v>184</v>
      </c>
    </row>
    <row r="707" spans="1:65" s="12" customFormat="1" ht="11.25">
      <c r="B707" s="213"/>
      <c r="C707" s="214"/>
      <c r="D707" s="215" t="s">
        <v>191</v>
      </c>
      <c r="E707" s="216" t="s">
        <v>1</v>
      </c>
      <c r="F707" s="217" t="s">
        <v>318</v>
      </c>
      <c r="G707" s="214"/>
      <c r="H707" s="218">
        <v>-10.08</v>
      </c>
      <c r="I707" s="219"/>
      <c r="J707" s="214"/>
      <c r="K707" s="214"/>
      <c r="L707" s="220"/>
      <c r="M707" s="221"/>
      <c r="N707" s="222"/>
      <c r="O707" s="222"/>
      <c r="P707" s="222"/>
      <c r="Q707" s="222"/>
      <c r="R707" s="222"/>
      <c r="S707" s="222"/>
      <c r="T707" s="223"/>
      <c r="AT707" s="224" t="s">
        <v>191</v>
      </c>
      <c r="AU707" s="224" t="s">
        <v>86</v>
      </c>
      <c r="AV707" s="12" t="s">
        <v>91</v>
      </c>
      <c r="AW707" s="12" t="s">
        <v>34</v>
      </c>
      <c r="AX707" s="12" t="s">
        <v>79</v>
      </c>
      <c r="AY707" s="224" t="s">
        <v>184</v>
      </c>
    </row>
    <row r="708" spans="1:65" s="14" customFormat="1" ht="11.25">
      <c r="B708" s="236"/>
      <c r="C708" s="237"/>
      <c r="D708" s="215" t="s">
        <v>191</v>
      </c>
      <c r="E708" s="238" t="s">
        <v>1</v>
      </c>
      <c r="F708" s="239" t="s">
        <v>653</v>
      </c>
      <c r="G708" s="237"/>
      <c r="H708" s="238" t="s">
        <v>1</v>
      </c>
      <c r="I708" s="240"/>
      <c r="J708" s="237"/>
      <c r="K708" s="237"/>
      <c r="L708" s="241"/>
      <c r="M708" s="242"/>
      <c r="N708" s="243"/>
      <c r="O708" s="243"/>
      <c r="P708" s="243"/>
      <c r="Q708" s="243"/>
      <c r="R708" s="243"/>
      <c r="S708" s="243"/>
      <c r="T708" s="244"/>
      <c r="AT708" s="245" t="s">
        <v>191</v>
      </c>
      <c r="AU708" s="245" t="s">
        <v>86</v>
      </c>
      <c r="AV708" s="14" t="s">
        <v>86</v>
      </c>
      <c r="AW708" s="14" t="s">
        <v>34</v>
      </c>
      <c r="AX708" s="14" t="s">
        <v>79</v>
      </c>
      <c r="AY708" s="245" t="s">
        <v>184</v>
      </c>
    </row>
    <row r="709" spans="1:65" s="12" customFormat="1" ht="11.25">
      <c r="B709" s="213"/>
      <c r="C709" s="214"/>
      <c r="D709" s="215" t="s">
        <v>191</v>
      </c>
      <c r="E709" s="216" t="s">
        <v>1</v>
      </c>
      <c r="F709" s="217" t="s">
        <v>685</v>
      </c>
      <c r="G709" s="214"/>
      <c r="H709" s="218">
        <v>-15</v>
      </c>
      <c r="I709" s="219"/>
      <c r="J709" s="214"/>
      <c r="K709" s="214"/>
      <c r="L709" s="220"/>
      <c r="M709" s="221"/>
      <c r="N709" s="222"/>
      <c r="O709" s="222"/>
      <c r="P709" s="222"/>
      <c r="Q709" s="222"/>
      <c r="R709" s="222"/>
      <c r="S709" s="222"/>
      <c r="T709" s="223"/>
      <c r="AT709" s="224" t="s">
        <v>191</v>
      </c>
      <c r="AU709" s="224" t="s">
        <v>86</v>
      </c>
      <c r="AV709" s="12" t="s">
        <v>91</v>
      </c>
      <c r="AW709" s="12" t="s">
        <v>34</v>
      </c>
      <c r="AX709" s="12" t="s">
        <v>79</v>
      </c>
      <c r="AY709" s="224" t="s">
        <v>184</v>
      </c>
    </row>
    <row r="710" spans="1:65" s="12" customFormat="1" ht="11.25">
      <c r="B710" s="213"/>
      <c r="C710" s="214"/>
      <c r="D710" s="215" t="s">
        <v>191</v>
      </c>
      <c r="E710" s="216" t="s">
        <v>1</v>
      </c>
      <c r="F710" s="217" t="s">
        <v>316</v>
      </c>
      <c r="G710" s="214"/>
      <c r="H710" s="218">
        <v>-3</v>
      </c>
      <c r="I710" s="219"/>
      <c r="J710" s="214"/>
      <c r="K710" s="214"/>
      <c r="L710" s="220"/>
      <c r="M710" s="221"/>
      <c r="N710" s="222"/>
      <c r="O710" s="222"/>
      <c r="P710" s="222"/>
      <c r="Q710" s="222"/>
      <c r="R710" s="222"/>
      <c r="S710" s="222"/>
      <c r="T710" s="223"/>
      <c r="AT710" s="224" t="s">
        <v>191</v>
      </c>
      <c r="AU710" s="224" t="s">
        <v>86</v>
      </c>
      <c r="AV710" s="12" t="s">
        <v>91</v>
      </c>
      <c r="AW710" s="12" t="s">
        <v>34</v>
      </c>
      <c r="AX710" s="12" t="s">
        <v>79</v>
      </c>
      <c r="AY710" s="224" t="s">
        <v>184</v>
      </c>
    </row>
    <row r="711" spans="1:65" s="12" customFormat="1" ht="11.25">
      <c r="B711" s="213"/>
      <c r="C711" s="214"/>
      <c r="D711" s="215" t="s">
        <v>191</v>
      </c>
      <c r="E711" s="216" t="s">
        <v>1</v>
      </c>
      <c r="F711" s="217" t="s">
        <v>317</v>
      </c>
      <c r="G711" s="214"/>
      <c r="H711" s="218">
        <v>-1.5</v>
      </c>
      <c r="I711" s="219"/>
      <c r="J711" s="214"/>
      <c r="K711" s="214"/>
      <c r="L711" s="220"/>
      <c r="M711" s="221"/>
      <c r="N711" s="222"/>
      <c r="O711" s="222"/>
      <c r="P711" s="222"/>
      <c r="Q711" s="222"/>
      <c r="R711" s="222"/>
      <c r="S711" s="222"/>
      <c r="T711" s="223"/>
      <c r="AT711" s="224" t="s">
        <v>191</v>
      </c>
      <c r="AU711" s="224" t="s">
        <v>86</v>
      </c>
      <c r="AV711" s="12" t="s">
        <v>91</v>
      </c>
      <c r="AW711" s="12" t="s">
        <v>34</v>
      </c>
      <c r="AX711" s="12" t="s">
        <v>79</v>
      </c>
      <c r="AY711" s="224" t="s">
        <v>184</v>
      </c>
    </row>
    <row r="712" spans="1:65" s="12" customFormat="1" ht="11.25">
      <c r="B712" s="213"/>
      <c r="C712" s="214"/>
      <c r="D712" s="215" t="s">
        <v>191</v>
      </c>
      <c r="E712" s="216" t="s">
        <v>1</v>
      </c>
      <c r="F712" s="217" t="s">
        <v>318</v>
      </c>
      <c r="G712" s="214"/>
      <c r="H712" s="218">
        <v>-10.08</v>
      </c>
      <c r="I712" s="219"/>
      <c r="J712" s="214"/>
      <c r="K712" s="214"/>
      <c r="L712" s="220"/>
      <c r="M712" s="221"/>
      <c r="N712" s="222"/>
      <c r="O712" s="222"/>
      <c r="P712" s="222"/>
      <c r="Q712" s="222"/>
      <c r="R712" s="222"/>
      <c r="S712" s="222"/>
      <c r="T712" s="223"/>
      <c r="AT712" s="224" t="s">
        <v>191</v>
      </c>
      <c r="AU712" s="224" t="s">
        <v>86</v>
      </c>
      <c r="AV712" s="12" t="s">
        <v>91</v>
      </c>
      <c r="AW712" s="12" t="s">
        <v>34</v>
      </c>
      <c r="AX712" s="12" t="s">
        <v>79</v>
      </c>
      <c r="AY712" s="224" t="s">
        <v>184</v>
      </c>
    </row>
    <row r="713" spans="1:65" s="13" customFormat="1" ht="11.25">
      <c r="B713" s="225"/>
      <c r="C713" s="226"/>
      <c r="D713" s="215" t="s">
        <v>191</v>
      </c>
      <c r="E713" s="227" t="s">
        <v>1</v>
      </c>
      <c r="F713" s="228" t="s">
        <v>193</v>
      </c>
      <c r="G713" s="226"/>
      <c r="H713" s="229">
        <v>584.73400000000004</v>
      </c>
      <c r="I713" s="230"/>
      <c r="J713" s="226"/>
      <c r="K713" s="226"/>
      <c r="L713" s="231"/>
      <c r="M713" s="232"/>
      <c r="N713" s="233"/>
      <c r="O713" s="233"/>
      <c r="P713" s="233"/>
      <c r="Q713" s="233"/>
      <c r="R713" s="233"/>
      <c r="S713" s="233"/>
      <c r="T713" s="234"/>
      <c r="AT713" s="235" t="s">
        <v>191</v>
      </c>
      <c r="AU713" s="235" t="s">
        <v>86</v>
      </c>
      <c r="AV713" s="13" t="s">
        <v>190</v>
      </c>
      <c r="AW713" s="13" t="s">
        <v>34</v>
      </c>
      <c r="AX713" s="13" t="s">
        <v>86</v>
      </c>
      <c r="AY713" s="235" t="s">
        <v>184</v>
      </c>
    </row>
    <row r="714" spans="1:65" s="2" customFormat="1" ht="21.75" customHeight="1">
      <c r="A714" s="34"/>
      <c r="B714" s="35"/>
      <c r="C714" s="200" t="s">
        <v>381</v>
      </c>
      <c r="D714" s="200" t="s">
        <v>185</v>
      </c>
      <c r="E714" s="201" t="s">
        <v>686</v>
      </c>
      <c r="F714" s="202" t="s">
        <v>687</v>
      </c>
      <c r="G714" s="203" t="s">
        <v>222</v>
      </c>
      <c r="H714" s="204">
        <v>299.0813</v>
      </c>
      <c r="I714" s="205"/>
      <c r="J714" s="206">
        <f>ROUND(I714*H714,2)</f>
        <v>0</v>
      </c>
      <c r="K714" s="202" t="s">
        <v>1</v>
      </c>
      <c r="L714" s="39"/>
      <c r="M714" s="207" t="s">
        <v>1</v>
      </c>
      <c r="N714" s="208" t="s">
        <v>45</v>
      </c>
      <c r="O714" s="71"/>
      <c r="P714" s="209">
        <f>O714*H714</f>
        <v>0</v>
      </c>
      <c r="Q714" s="209">
        <v>0</v>
      </c>
      <c r="R714" s="209">
        <f>Q714*H714</f>
        <v>0</v>
      </c>
      <c r="S714" s="209">
        <v>0</v>
      </c>
      <c r="T714" s="210">
        <f>S714*H714</f>
        <v>0</v>
      </c>
      <c r="U714" s="34"/>
      <c r="V714" s="34"/>
      <c r="W714" s="34"/>
      <c r="X714" s="34"/>
      <c r="Y714" s="34"/>
      <c r="Z714" s="34"/>
      <c r="AA714" s="34"/>
      <c r="AB714" s="34"/>
      <c r="AC714" s="34"/>
      <c r="AD714" s="34"/>
      <c r="AE714" s="34"/>
      <c r="AR714" s="211" t="s">
        <v>190</v>
      </c>
      <c r="AT714" s="211" t="s">
        <v>185</v>
      </c>
      <c r="AU714" s="211" t="s">
        <v>86</v>
      </c>
      <c r="AY714" s="17" t="s">
        <v>184</v>
      </c>
      <c r="BE714" s="212">
        <f>IF(N714="základní",J714,0)</f>
        <v>0</v>
      </c>
      <c r="BF714" s="212">
        <f>IF(N714="snížená",J714,0)</f>
        <v>0</v>
      </c>
      <c r="BG714" s="212">
        <f>IF(N714="zákl. přenesená",J714,0)</f>
        <v>0</v>
      </c>
      <c r="BH714" s="212">
        <f>IF(N714="sníž. přenesená",J714,0)</f>
        <v>0</v>
      </c>
      <c r="BI714" s="212">
        <f>IF(N714="nulová",J714,0)</f>
        <v>0</v>
      </c>
      <c r="BJ714" s="17" t="s">
        <v>91</v>
      </c>
      <c r="BK714" s="212">
        <f>ROUND(I714*H714,2)</f>
        <v>0</v>
      </c>
      <c r="BL714" s="17" t="s">
        <v>190</v>
      </c>
      <c r="BM714" s="211" t="s">
        <v>688</v>
      </c>
    </row>
    <row r="715" spans="1:65" s="14" customFormat="1" ht="11.25">
      <c r="B715" s="236"/>
      <c r="C715" s="237"/>
      <c r="D715" s="215" t="s">
        <v>191</v>
      </c>
      <c r="E715" s="238" t="s">
        <v>1</v>
      </c>
      <c r="F715" s="239" t="s">
        <v>689</v>
      </c>
      <c r="G715" s="237"/>
      <c r="H715" s="238" t="s">
        <v>1</v>
      </c>
      <c r="I715" s="240"/>
      <c r="J715" s="237"/>
      <c r="K715" s="237"/>
      <c r="L715" s="241"/>
      <c r="M715" s="242"/>
      <c r="N715" s="243"/>
      <c r="O715" s="243"/>
      <c r="P715" s="243"/>
      <c r="Q715" s="243"/>
      <c r="R715" s="243"/>
      <c r="S715" s="243"/>
      <c r="T715" s="244"/>
      <c r="AT715" s="245" t="s">
        <v>191</v>
      </c>
      <c r="AU715" s="245" t="s">
        <v>86</v>
      </c>
      <c r="AV715" s="14" t="s">
        <v>86</v>
      </c>
      <c r="AW715" s="14" t="s">
        <v>34</v>
      </c>
      <c r="AX715" s="14" t="s">
        <v>79</v>
      </c>
      <c r="AY715" s="245" t="s">
        <v>184</v>
      </c>
    </row>
    <row r="716" spans="1:65" s="12" customFormat="1" ht="11.25">
      <c r="B716" s="213"/>
      <c r="C716" s="214"/>
      <c r="D716" s="215" t="s">
        <v>191</v>
      </c>
      <c r="E716" s="216" t="s">
        <v>1</v>
      </c>
      <c r="F716" s="217" t="s">
        <v>690</v>
      </c>
      <c r="G716" s="214"/>
      <c r="H716" s="218">
        <v>69</v>
      </c>
      <c r="I716" s="219"/>
      <c r="J716" s="214"/>
      <c r="K716" s="214"/>
      <c r="L716" s="220"/>
      <c r="M716" s="221"/>
      <c r="N716" s="222"/>
      <c r="O716" s="222"/>
      <c r="P716" s="222"/>
      <c r="Q716" s="222"/>
      <c r="R716" s="222"/>
      <c r="S716" s="222"/>
      <c r="T716" s="223"/>
      <c r="AT716" s="224" t="s">
        <v>191</v>
      </c>
      <c r="AU716" s="224" t="s">
        <v>86</v>
      </c>
      <c r="AV716" s="12" t="s">
        <v>91</v>
      </c>
      <c r="AW716" s="12" t="s">
        <v>34</v>
      </c>
      <c r="AX716" s="12" t="s">
        <v>79</v>
      </c>
      <c r="AY716" s="224" t="s">
        <v>184</v>
      </c>
    </row>
    <row r="717" spans="1:65" s="12" customFormat="1" ht="11.25">
      <c r="B717" s="213"/>
      <c r="C717" s="214"/>
      <c r="D717" s="215" t="s">
        <v>191</v>
      </c>
      <c r="E717" s="216" t="s">
        <v>1</v>
      </c>
      <c r="F717" s="217" t="s">
        <v>691</v>
      </c>
      <c r="G717" s="214"/>
      <c r="H717" s="218">
        <v>104.1713</v>
      </c>
      <c r="I717" s="219"/>
      <c r="J717" s="214"/>
      <c r="K717" s="214"/>
      <c r="L717" s="220"/>
      <c r="M717" s="221"/>
      <c r="N717" s="222"/>
      <c r="O717" s="222"/>
      <c r="P717" s="222"/>
      <c r="Q717" s="222"/>
      <c r="R717" s="222"/>
      <c r="S717" s="222"/>
      <c r="T717" s="223"/>
      <c r="AT717" s="224" t="s">
        <v>191</v>
      </c>
      <c r="AU717" s="224" t="s">
        <v>86</v>
      </c>
      <c r="AV717" s="12" t="s">
        <v>91</v>
      </c>
      <c r="AW717" s="12" t="s">
        <v>34</v>
      </c>
      <c r="AX717" s="12" t="s">
        <v>79</v>
      </c>
      <c r="AY717" s="224" t="s">
        <v>184</v>
      </c>
    </row>
    <row r="718" spans="1:65" s="12" customFormat="1" ht="11.25">
      <c r="B718" s="213"/>
      <c r="C718" s="214"/>
      <c r="D718" s="215" t="s">
        <v>191</v>
      </c>
      <c r="E718" s="216" t="s">
        <v>1</v>
      </c>
      <c r="F718" s="217" t="s">
        <v>692</v>
      </c>
      <c r="G718" s="214"/>
      <c r="H718" s="218">
        <v>125.91</v>
      </c>
      <c r="I718" s="219"/>
      <c r="J718" s="214"/>
      <c r="K718" s="214"/>
      <c r="L718" s="220"/>
      <c r="M718" s="221"/>
      <c r="N718" s="222"/>
      <c r="O718" s="222"/>
      <c r="P718" s="222"/>
      <c r="Q718" s="222"/>
      <c r="R718" s="222"/>
      <c r="S718" s="222"/>
      <c r="T718" s="223"/>
      <c r="AT718" s="224" t="s">
        <v>191</v>
      </c>
      <c r="AU718" s="224" t="s">
        <v>86</v>
      </c>
      <c r="AV718" s="12" t="s">
        <v>91</v>
      </c>
      <c r="AW718" s="12" t="s">
        <v>34</v>
      </c>
      <c r="AX718" s="12" t="s">
        <v>79</v>
      </c>
      <c r="AY718" s="224" t="s">
        <v>184</v>
      </c>
    </row>
    <row r="719" spans="1:65" s="13" customFormat="1" ht="11.25">
      <c r="B719" s="225"/>
      <c r="C719" s="226"/>
      <c r="D719" s="215" t="s">
        <v>191</v>
      </c>
      <c r="E719" s="227" t="s">
        <v>1</v>
      </c>
      <c r="F719" s="228" t="s">
        <v>193</v>
      </c>
      <c r="G719" s="226"/>
      <c r="H719" s="229">
        <v>299.0813</v>
      </c>
      <c r="I719" s="230"/>
      <c r="J719" s="226"/>
      <c r="K719" s="226"/>
      <c r="L719" s="231"/>
      <c r="M719" s="232"/>
      <c r="N719" s="233"/>
      <c r="O719" s="233"/>
      <c r="P719" s="233"/>
      <c r="Q719" s="233"/>
      <c r="R719" s="233"/>
      <c r="S719" s="233"/>
      <c r="T719" s="234"/>
      <c r="AT719" s="235" t="s">
        <v>191</v>
      </c>
      <c r="AU719" s="235" t="s">
        <v>86</v>
      </c>
      <c r="AV719" s="13" t="s">
        <v>190</v>
      </c>
      <c r="AW719" s="13" t="s">
        <v>34</v>
      </c>
      <c r="AX719" s="13" t="s">
        <v>86</v>
      </c>
      <c r="AY719" s="235" t="s">
        <v>184</v>
      </c>
    </row>
    <row r="720" spans="1:65" s="2" customFormat="1" ht="16.5" customHeight="1">
      <c r="A720" s="34"/>
      <c r="B720" s="35"/>
      <c r="C720" s="200" t="s">
        <v>693</v>
      </c>
      <c r="D720" s="200" t="s">
        <v>185</v>
      </c>
      <c r="E720" s="201" t="s">
        <v>694</v>
      </c>
      <c r="F720" s="202" t="s">
        <v>695</v>
      </c>
      <c r="G720" s="203" t="s">
        <v>222</v>
      </c>
      <c r="H720" s="204">
        <v>14.852</v>
      </c>
      <c r="I720" s="205"/>
      <c r="J720" s="206">
        <f>ROUND(I720*H720,2)</f>
        <v>0</v>
      </c>
      <c r="K720" s="202" t="s">
        <v>189</v>
      </c>
      <c r="L720" s="39"/>
      <c r="M720" s="207" t="s">
        <v>1</v>
      </c>
      <c r="N720" s="208" t="s">
        <v>45</v>
      </c>
      <c r="O720" s="71"/>
      <c r="P720" s="209">
        <f>O720*H720</f>
        <v>0</v>
      </c>
      <c r="Q720" s="209">
        <v>0</v>
      </c>
      <c r="R720" s="209">
        <f>Q720*H720</f>
        <v>0</v>
      </c>
      <c r="S720" s="209">
        <v>0</v>
      </c>
      <c r="T720" s="210">
        <f>S720*H720</f>
        <v>0</v>
      </c>
      <c r="U720" s="34"/>
      <c r="V720" s="34"/>
      <c r="W720" s="34"/>
      <c r="X720" s="34"/>
      <c r="Y720" s="34"/>
      <c r="Z720" s="34"/>
      <c r="AA720" s="34"/>
      <c r="AB720" s="34"/>
      <c r="AC720" s="34"/>
      <c r="AD720" s="34"/>
      <c r="AE720" s="34"/>
      <c r="AR720" s="211" t="s">
        <v>190</v>
      </c>
      <c r="AT720" s="211" t="s">
        <v>185</v>
      </c>
      <c r="AU720" s="211" t="s">
        <v>86</v>
      </c>
      <c r="AY720" s="17" t="s">
        <v>184</v>
      </c>
      <c r="BE720" s="212">
        <f>IF(N720="základní",J720,0)</f>
        <v>0</v>
      </c>
      <c r="BF720" s="212">
        <f>IF(N720="snížená",J720,0)</f>
        <v>0</v>
      </c>
      <c r="BG720" s="212">
        <f>IF(N720="zákl. přenesená",J720,0)</f>
        <v>0</v>
      </c>
      <c r="BH720" s="212">
        <f>IF(N720="sníž. přenesená",J720,0)</f>
        <v>0</v>
      </c>
      <c r="BI720" s="212">
        <f>IF(N720="nulová",J720,0)</f>
        <v>0</v>
      </c>
      <c r="BJ720" s="17" t="s">
        <v>91</v>
      </c>
      <c r="BK720" s="212">
        <f>ROUND(I720*H720,2)</f>
        <v>0</v>
      </c>
      <c r="BL720" s="17" t="s">
        <v>190</v>
      </c>
      <c r="BM720" s="211" t="s">
        <v>696</v>
      </c>
    </row>
    <row r="721" spans="2:51" s="14" customFormat="1" ht="11.25">
      <c r="B721" s="236"/>
      <c r="C721" s="237"/>
      <c r="D721" s="215" t="s">
        <v>191</v>
      </c>
      <c r="E721" s="238" t="s">
        <v>1</v>
      </c>
      <c r="F721" s="239" t="s">
        <v>640</v>
      </c>
      <c r="G721" s="237"/>
      <c r="H721" s="238" t="s">
        <v>1</v>
      </c>
      <c r="I721" s="240"/>
      <c r="J721" s="237"/>
      <c r="K721" s="237"/>
      <c r="L721" s="241"/>
      <c r="M721" s="242"/>
      <c r="N721" s="243"/>
      <c r="O721" s="243"/>
      <c r="P721" s="243"/>
      <c r="Q721" s="243"/>
      <c r="R721" s="243"/>
      <c r="S721" s="243"/>
      <c r="T721" s="244"/>
      <c r="AT721" s="245" t="s">
        <v>191</v>
      </c>
      <c r="AU721" s="245" t="s">
        <v>86</v>
      </c>
      <c r="AV721" s="14" t="s">
        <v>86</v>
      </c>
      <c r="AW721" s="14" t="s">
        <v>34</v>
      </c>
      <c r="AX721" s="14" t="s">
        <v>79</v>
      </c>
      <c r="AY721" s="245" t="s">
        <v>184</v>
      </c>
    </row>
    <row r="722" spans="2:51" s="12" customFormat="1" ht="11.25">
      <c r="B722" s="213"/>
      <c r="C722" s="214"/>
      <c r="D722" s="215" t="s">
        <v>191</v>
      </c>
      <c r="E722" s="216" t="s">
        <v>1</v>
      </c>
      <c r="F722" s="217" t="s">
        <v>697</v>
      </c>
      <c r="G722" s="214"/>
      <c r="H722" s="218">
        <v>1.0680000000000001</v>
      </c>
      <c r="I722" s="219"/>
      <c r="J722" s="214"/>
      <c r="K722" s="214"/>
      <c r="L722" s="220"/>
      <c r="M722" s="221"/>
      <c r="N722" s="222"/>
      <c r="O722" s="222"/>
      <c r="P722" s="222"/>
      <c r="Q722" s="222"/>
      <c r="R722" s="222"/>
      <c r="S722" s="222"/>
      <c r="T722" s="223"/>
      <c r="AT722" s="224" t="s">
        <v>191</v>
      </c>
      <c r="AU722" s="224" t="s">
        <v>86</v>
      </c>
      <c r="AV722" s="12" t="s">
        <v>91</v>
      </c>
      <c r="AW722" s="12" t="s">
        <v>34</v>
      </c>
      <c r="AX722" s="12" t="s">
        <v>79</v>
      </c>
      <c r="AY722" s="224" t="s">
        <v>184</v>
      </c>
    </row>
    <row r="723" spans="2:51" s="12" customFormat="1" ht="11.25">
      <c r="B723" s="213"/>
      <c r="C723" s="214"/>
      <c r="D723" s="215" t="s">
        <v>191</v>
      </c>
      <c r="E723" s="216" t="s">
        <v>1</v>
      </c>
      <c r="F723" s="217" t="s">
        <v>698</v>
      </c>
      <c r="G723" s="214"/>
      <c r="H723" s="218">
        <v>3</v>
      </c>
      <c r="I723" s="219"/>
      <c r="J723" s="214"/>
      <c r="K723" s="214"/>
      <c r="L723" s="220"/>
      <c r="M723" s="221"/>
      <c r="N723" s="222"/>
      <c r="O723" s="222"/>
      <c r="P723" s="222"/>
      <c r="Q723" s="222"/>
      <c r="R723" s="222"/>
      <c r="S723" s="222"/>
      <c r="T723" s="223"/>
      <c r="AT723" s="224" t="s">
        <v>191</v>
      </c>
      <c r="AU723" s="224" t="s">
        <v>86</v>
      </c>
      <c r="AV723" s="12" t="s">
        <v>91</v>
      </c>
      <c r="AW723" s="12" t="s">
        <v>34</v>
      </c>
      <c r="AX723" s="12" t="s">
        <v>79</v>
      </c>
      <c r="AY723" s="224" t="s">
        <v>184</v>
      </c>
    </row>
    <row r="724" spans="2:51" s="14" customFormat="1" ht="11.25">
      <c r="B724" s="236"/>
      <c r="C724" s="237"/>
      <c r="D724" s="215" t="s">
        <v>191</v>
      </c>
      <c r="E724" s="238" t="s">
        <v>1</v>
      </c>
      <c r="F724" s="239" t="s">
        <v>644</v>
      </c>
      <c r="G724" s="237"/>
      <c r="H724" s="238" t="s">
        <v>1</v>
      </c>
      <c r="I724" s="240"/>
      <c r="J724" s="237"/>
      <c r="K724" s="237"/>
      <c r="L724" s="241"/>
      <c r="M724" s="242"/>
      <c r="N724" s="243"/>
      <c r="O724" s="243"/>
      <c r="P724" s="243"/>
      <c r="Q724" s="243"/>
      <c r="R724" s="243"/>
      <c r="S724" s="243"/>
      <c r="T724" s="244"/>
      <c r="AT724" s="245" t="s">
        <v>191</v>
      </c>
      <c r="AU724" s="245" t="s">
        <v>86</v>
      </c>
      <c r="AV724" s="14" t="s">
        <v>86</v>
      </c>
      <c r="AW724" s="14" t="s">
        <v>34</v>
      </c>
      <c r="AX724" s="14" t="s">
        <v>79</v>
      </c>
      <c r="AY724" s="245" t="s">
        <v>184</v>
      </c>
    </row>
    <row r="725" spans="2:51" s="12" customFormat="1" ht="11.25">
      <c r="B725" s="213"/>
      <c r="C725" s="214"/>
      <c r="D725" s="215" t="s">
        <v>191</v>
      </c>
      <c r="E725" s="216" t="s">
        <v>1</v>
      </c>
      <c r="F725" s="217" t="s">
        <v>698</v>
      </c>
      <c r="G725" s="214"/>
      <c r="H725" s="218">
        <v>3</v>
      </c>
      <c r="I725" s="219"/>
      <c r="J725" s="214"/>
      <c r="K725" s="214"/>
      <c r="L725" s="220"/>
      <c r="M725" s="221"/>
      <c r="N725" s="222"/>
      <c r="O725" s="222"/>
      <c r="P725" s="222"/>
      <c r="Q725" s="222"/>
      <c r="R725" s="222"/>
      <c r="S725" s="222"/>
      <c r="T725" s="223"/>
      <c r="AT725" s="224" t="s">
        <v>191</v>
      </c>
      <c r="AU725" s="224" t="s">
        <v>86</v>
      </c>
      <c r="AV725" s="12" t="s">
        <v>91</v>
      </c>
      <c r="AW725" s="12" t="s">
        <v>34</v>
      </c>
      <c r="AX725" s="12" t="s">
        <v>79</v>
      </c>
      <c r="AY725" s="224" t="s">
        <v>184</v>
      </c>
    </row>
    <row r="726" spans="2:51" s="12" customFormat="1" ht="11.25">
      <c r="B726" s="213"/>
      <c r="C726" s="214"/>
      <c r="D726" s="215" t="s">
        <v>191</v>
      </c>
      <c r="E726" s="216" t="s">
        <v>1</v>
      </c>
      <c r="F726" s="217" t="s">
        <v>699</v>
      </c>
      <c r="G726" s="214"/>
      <c r="H726" s="218">
        <v>0.67200000000000004</v>
      </c>
      <c r="I726" s="219"/>
      <c r="J726" s="214"/>
      <c r="K726" s="214"/>
      <c r="L726" s="220"/>
      <c r="M726" s="221"/>
      <c r="N726" s="222"/>
      <c r="O726" s="222"/>
      <c r="P726" s="222"/>
      <c r="Q726" s="222"/>
      <c r="R726" s="222"/>
      <c r="S726" s="222"/>
      <c r="T726" s="223"/>
      <c r="AT726" s="224" t="s">
        <v>191</v>
      </c>
      <c r="AU726" s="224" t="s">
        <v>86</v>
      </c>
      <c r="AV726" s="12" t="s">
        <v>91</v>
      </c>
      <c r="AW726" s="12" t="s">
        <v>34</v>
      </c>
      <c r="AX726" s="12" t="s">
        <v>79</v>
      </c>
      <c r="AY726" s="224" t="s">
        <v>184</v>
      </c>
    </row>
    <row r="727" spans="2:51" s="12" customFormat="1" ht="11.25">
      <c r="B727" s="213"/>
      <c r="C727" s="214"/>
      <c r="D727" s="215" t="s">
        <v>191</v>
      </c>
      <c r="E727" s="216" t="s">
        <v>1</v>
      </c>
      <c r="F727" s="217" t="s">
        <v>700</v>
      </c>
      <c r="G727" s="214"/>
      <c r="H727" s="218">
        <v>0.71199999999999997</v>
      </c>
      <c r="I727" s="219"/>
      <c r="J727" s="214"/>
      <c r="K727" s="214"/>
      <c r="L727" s="220"/>
      <c r="M727" s="221"/>
      <c r="N727" s="222"/>
      <c r="O727" s="222"/>
      <c r="P727" s="222"/>
      <c r="Q727" s="222"/>
      <c r="R727" s="222"/>
      <c r="S727" s="222"/>
      <c r="T727" s="223"/>
      <c r="AT727" s="224" t="s">
        <v>191</v>
      </c>
      <c r="AU727" s="224" t="s">
        <v>86</v>
      </c>
      <c r="AV727" s="12" t="s">
        <v>91</v>
      </c>
      <c r="AW727" s="12" t="s">
        <v>34</v>
      </c>
      <c r="AX727" s="12" t="s">
        <v>79</v>
      </c>
      <c r="AY727" s="224" t="s">
        <v>184</v>
      </c>
    </row>
    <row r="728" spans="2:51" s="14" customFormat="1" ht="11.25">
      <c r="B728" s="236"/>
      <c r="C728" s="237"/>
      <c r="D728" s="215" t="s">
        <v>191</v>
      </c>
      <c r="E728" s="238" t="s">
        <v>1</v>
      </c>
      <c r="F728" s="239" t="s">
        <v>647</v>
      </c>
      <c r="G728" s="237"/>
      <c r="H728" s="238" t="s">
        <v>1</v>
      </c>
      <c r="I728" s="240"/>
      <c r="J728" s="237"/>
      <c r="K728" s="237"/>
      <c r="L728" s="241"/>
      <c r="M728" s="242"/>
      <c r="N728" s="243"/>
      <c r="O728" s="243"/>
      <c r="P728" s="243"/>
      <c r="Q728" s="243"/>
      <c r="R728" s="243"/>
      <c r="S728" s="243"/>
      <c r="T728" s="244"/>
      <c r="AT728" s="245" t="s">
        <v>191</v>
      </c>
      <c r="AU728" s="245" t="s">
        <v>86</v>
      </c>
      <c r="AV728" s="14" t="s">
        <v>86</v>
      </c>
      <c r="AW728" s="14" t="s">
        <v>34</v>
      </c>
      <c r="AX728" s="14" t="s">
        <v>79</v>
      </c>
      <c r="AY728" s="245" t="s">
        <v>184</v>
      </c>
    </row>
    <row r="729" spans="2:51" s="12" customFormat="1" ht="11.25">
      <c r="B729" s="213"/>
      <c r="C729" s="214"/>
      <c r="D729" s="215" t="s">
        <v>191</v>
      </c>
      <c r="E729" s="216" t="s">
        <v>1</v>
      </c>
      <c r="F729" s="217" t="s">
        <v>701</v>
      </c>
      <c r="G729" s="214"/>
      <c r="H729" s="218">
        <v>2</v>
      </c>
      <c r="I729" s="219"/>
      <c r="J729" s="214"/>
      <c r="K729" s="214"/>
      <c r="L729" s="220"/>
      <c r="M729" s="221"/>
      <c r="N729" s="222"/>
      <c r="O729" s="222"/>
      <c r="P729" s="222"/>
      <c r="Q729" s="222"/>
      <c r="R729" s="222"/>
      <c r="S729" s="222"/>
      <c r="T729" s="223"/>
      <c r="AT729" s="224" t="s">
        <v>191</v>
      </c>
      <c r="AU729" s="224" t="s">
        <v>86</v>
      </c>
      <c r="AV729" s="12" t="s">
        <v>91</v>
      </c>
      <c r="AW729" s="12" t="s">
        <v>34</v>
      </c>
      <c r="AX729" s="12" t="s">
        <v>79</v>
      </c>
      <c r="AY729" s="224" t="s">
        <v>184</v>
      </c>
    </row>
    <row r="730" spans="2:51" s="12" customFormat="1" ht="11.25">
      <c r="B730" s="213"/>
      <c r="C730" s="214"/>
      <c r="D730" s="215" t="s">
        <v>191</v>
      </c>
      <c r="E730" s="216" t="s">
        <v>1</v>
      </c>
      <c r="F730" s="217" t="s">
        <v>702</v>
      </c>
      <c r="G730" s="214"/>
      <c r="H730" s="218">
        <v>0.8</v>
      </c>
      <c r="I730" s="219"/>
      <c r="J730" s="214"/>
      <c r="K730" s="214"/>
      <c r="L730" s="220"/>
      <c r="M730" s="221"/>
      <c r="N730" s="222"/>
      <c r="O730" s="222"/>
      <c r="P730" s="222"/>
      <c r="Q730" s="222"/>
      <c r="R730" s="222"/>
      <c r="S730" s="222"/>
      <c r="T730" s="223"/>
      <c r="AT730" s="224" t="s">
        <v>191</v>
      </c>
      <c r="AU730" s="224" t="s">
        <v>86</v>
      </c>
      <c r="AV730" s="12" t="s">
        <v>91</v>
      </c>
      <c r="AW730" s="12" t="s">
        <v>34</v>
      </c>
      <c r="AX730" s="12" t="s">
        <v>79</v>
      </c>
      <c r="AY730" s="224" t="s">
        <v>184</v>
      </c>
    </row>
    <row r="731" spans="2:51" s="12" customFormat="1" ht="11.25">
      <c r="B731" s="213"/>
      <c r="C731" s="214"/>
      <c r="D731" s="215" t="s">
        <v>191</v>
      </c>
      <c r="E731" s="216" t="s">
        <v>1</v>
      </c>
      <c r="F731" s="217" t="s">
        <v>703</v>
      </c>
      <c r="G731" s="214"/>
      <c r="H731" s="218">
        <v>0.4</v>
      </c>
      <c r="I731" s="219"/>
      <c r="J731" s="214"/>
      <c r="K731" s="214"/>
      <c r="L731" s="220"/>
      <c r="M731" s="221"/>
      <c r="N731" s="222"/>
      <c r="O731" s="222"/>
      <c r="P731" s="222"/>
      <c r="Q731" s="222"/>
      <c r="R731" s="222"/>
      <c r="S731" s="222"/>
      <c r="T731" s="223"/>
      <c r="AT731" s="224" t="s">
        <v>191</v>
      </c>
      <c r="AU731" s="224" t="s">
        <v>86</v>
      </c>
      <c r="AV731" s="12" t="s">
        <v>91</v>
      </c>
      <c r="AW731" s="12" t="s">
        <v>34</v>
      </c>
      <c r="AX731" s="12" t="s">
        <v>79</v>
      </c>
      <c r="AY731" s="224" t="s">
        <v>184</v>
      </c>
    </row>
    <row r="732" spans="2:51" s="14" customFormat="1" ht="11.25">
      <c r="B732" s="236"/>
      <c r="C732" s="237"/>
      <c r="D732" s="215" t="s">
        <v>191</v>
      </c>
      <c r="E732" s="238" t="s">
        <v>1</v>
      </c>
      <c r="F732" s="239" t="s">
        <v>653</v>
      </c>
      <c r="G732" s="237"/>
      <c r="H732" s="238" t="s">
        <v>1</v>
      </c>
      <c r="I732" s="240"/>
      <c r="J732" s="237"/>
      <c r="K732" s="237"/>
      <c r="L732" s="241"/>
      <c r="M732" s="242"/>
      <c r="N732" s="243"/>
      <c r="O732" s="243"/>
      <c r="P732" s="243"/>
      <c r="Q732" s="243"/>
      <c r="R732" s="243"/>
      <c r="S732" s="243"/>
      <c r="T732" s="244"/>
      <c r="AT732" s="245" t="s">
        <v>191</v>
      </c>
      <c r="AU732" s="245" t="s">
        <v>86</v>
      </c>
      <c r="AV732" s="14" t="s">
        <v>86</v>
      </c>
      <c r="AW732" s="14" t="s">
        <v>34</v>
      </c>
      <c r="AX732" s="14" t="s">
        <v>79</v>
      </c>
      <c r="AY732" s="245" t="s">
        <v>184</v>
      </c>
    </row>
    <row r="733" spans="2:51" s="12" customFormat="1" ht="11.25">
      <c r="B733" s="213"/>
      <c r="C733" s="214"/>
      <c r="D733" s="215" t="s">
        <v>191</v>
      </c>
      <c r="E733" s="216" t="s">
        <v>1</v>
      </c>
      <c r="F733" s="217" t="s">
        <v>701</v>
      </c>
      <c r="G733" s="214"/>
      <c r="H733" s="218">
        <v>2</v>
      </c>
      <c r="I733" s="219"/>
      <c r="J733" s="214"/>
      <c r="K733" s="214"/>
      <c r="L733" s="220"/>
      <c r="M733" s="221"/>
      <c r="N733" s="222"/>
      <c r="O733" s="222"/>
      <c r="P733" s="222"/>
      <c r="Q733" s="222"/>
      <c r="R733" s="222"/>
      <c r="S733" s="222"/>
      <c r="T733" s="223"/>
      <c r="AT733" s="224" t="s">
        <v>191</v>
      </c>
      <c r="AU733" s="224" t="s">
        <v>86</v>
      </c>
      <c r="AV733" s="12" t="s">
        <v>91</v>
      </c>
      <c r="AW733" s="12" t="s">
        <v>34</v>
      </c>
      <c r="AX733" s="12" t="s">
        <v>79</v>
      </c>
      <c r="AY733" s="224" t="s">
        <v>184</v>
      </c>
    </row>
    <row r="734" spans="2:51" s="12" customFormat="1" ht="11.25">
      <c r="B734" s="213"/>
      <c r="C734" s="214"/>
      <c r="D734" s="215" t="s">
        <v>191</v>
      </c>
      <c r="E734" s="216" t="s">
        <v>1</v>
      </c>
      <c r="F734" s="217" t="s">
        <v>702</v>
      </c>
      <c r="G734" s="214"/>
      <c r="H734" s="218">
        <v>0.8</v>
      </c>
      <c r="I734" s="219"/>
      <c r="J734" s="214"/>
      <c r="K734" s="214"/>
      <c r="L734" s="220"/>
      <c r="M734" s="221"/>
      <c r="N734" s="222"/>
      <c r="O734" s="222"/>
      <c r="P734" s="222"/>
      <c r="Q734" s="222"/>
      <c r="R734" s="222"/>
      <c r="S734" s="222"/>
      <c r="T734" s="223"/>
      <c r="AT734" s="224" t="s">
        <v>191</v>
      </c>
      <c r="AU734" s="224" t="s">
        <v>86</v>
      </c>
      <c r="AV734" s="12" t="s">
        <v>91</v>
      </c>
      <c r="AW734" s="12" t="s">
        <v>34</v>
      </c>
      <c r="AX734" s="12" t="s">
        <v>79</v>
      </c>
      <c r="AY734" s="224" t="s">
        <v>184</v>
      </c>
    </row>
    <row r="735" spans="2:51" s="12" customFormat="1" ht="11.25">
      <c r="B735" s="213"/>
      <c r="C735" s="214"/>
      <c r="D735" s="215" t="s">
        <v>191</v>
      </c>
      <c r="E735" s="216" t="s">
        <v>1</v>
      </c>
      <c r="F735" s="217" t="s">
        <v>703</v>
      </c>
      <c r="G735" s="214"/>
      <c r="H735" s="218">
        <v>0.4</v>
      </c>
      <c r="I735" s="219"/>
      <c r="J735" s="214"/>
      <c r="K735" s="214"/>
      <c r="L735" s="220"/>
      <c r="M735" s="221"/>
      <c r="N735" s="222"/>
      <c r="O735" s="222"/>
      <c r="P735" s="222"/>
      <c r="Q735" s="222"/>
      <c r="R735" s="222"/>
      <c r="S735" s="222"/>
      <c r="T735" s="223"/>
      <c r="AT735" s="224" t="s">
        <v>191</v>
      </c>
      <c r="AU735" s="224" t="s">
        <v>86</v>
      </c>
      <c r="AV735" s="12" t="s">
        <v>91</v>
      </c>
      <c r="AW735" s="12" t="s">
        <v>34</v>
      </c>
      <c r="AX735" s="12" t="s">
        <v>79</v>
      </c>
      <c r="AY735" s="224" t="s">
        <v>184</v>
      </c>
    </row>
    <row r="736" spans="2:51" s="13" customFormat="1" ht="11.25">
      <c r="B736" s="225"/>
      <c r="C736" s="226"/>
      <c r="D736" s="215" t="s">
        <v>191</v>
      </c>
      <c r="E736" s="227" t="s">
        <v>1</v>
      </c>
      <c r="F736" s="228" t="s">
        <v>193</v>
      </c>
      <c r="G736" s="226"/>
      <c r="H736" s="229">
        <v>14.852</v>
      </c>
      <c r="I736" s="230"/>
      <c r="J736" s="226"/>
      <c r="K736" s="226"/>
      <c r="L736" s="231"/>
      <c r="M736" s="232"/>
      <c r="N736" s="233"/>
      <c r="O736" s="233"/>
      <c r="P736" s="233"/>
      <c r="Q736" s="233"/>
      <c r="R736" s="233"/>
      <c r="S736" s="233"/>
      <c r="T736" s="234"/>
      <c r="AT736" s="235" t="s">
        <v>191</v>
      </c>
      <c r="AU736" s="235" t="s">
        <v>86</v>
      </c>
      <c r="AV736" s="13" t="s">
        <v>190</v>
      </c>
      <c r="AW736" s="13" t="s">
        <v>34</v>
      </c>
      <c r="AX736" s="13" t="s">
        <v>86</v>
      </c>
      <c r="AY736" s="235" t="s">
        <v>184</v>
      </c>
    </row>
    <row r="737" spans="1:65" s="2" customFormat="1" ht="21.75" customHeight="1">
      <c r="A737" s="34"/>
      <c r="B737" s="35"/>
      <c r="C737" s="200" t="s">
        <v>385</v>
      </c>
      <c r="D737" s="200" t="s">
        <v>185</v>
      </c>
      <c r="E737" s="201" t="s">
        <v>704</v>
      </c>
      <c r="F737" s="202" t="s">
        <v>705</v>
      </c>
      <c r="G737" s="203" t="s">
        <v>222</v>
      </c>
      <c r="H737" s="204">
        <v>47.411999999999999</v>
      </c>
      <c r="I737" s="205"/>
      <c r="J737" s="206">
        <f>ROUND(I737*H737,2)</f>
        <v>0</v>
      </c>
      <c r="K737" s="202" t="s">
        <v>1</v>
      </c>
      <c r="L737" s="39"/>
      <c r="M737" s="207" t="s">
        <v>1</v>
      </c>
      <c r="N737" s="208" t="s">
        <v>45</v>
      </c>
      <c r="O737" s="71"/>
      <c r="P737" s="209">
        <f>O737*H737</f>
        <v>0</v>
      </c>
      <c r="Q737" s="209">
        <v>0</v>
      </c>
      <c r="R737" s="209">
        <f>Q737*H737</f>
        <v>0</v>
      </c>
      <c r="S737" s="209">
        <v>0</v>
      </c>
      <c r="T737" s="210">
        <f>S737*H737</f>
        <v>0</v>
      </c>
      <c r="U737" s="34"/>
      <c r="V737" s="34"/>
      <c r="W737" s="34"/>
      <c r="X737" s="34"/>
      <c r="Y737" s="34"/>
      <c r="Z737" s="34"/>
      <c r="AA737" s="34"/>
      <c r="AB737" s="34"/>
      <c r="AC737" s="34"/>
      <c r="AD737" s="34"/>
      <c r="AE737" s="34"/>
      <c r="AR737" s="211" t="s">
        <v>190</v>
      </c>
      <c r="AT737" s="211" t="s">
        <v>185</v>
      </c>
      <c r="AU737" s="211" t="s">
        <v>86</v>
      </c>
      <c r="AY737" s="17" t="s">
        <v>184</v>
      </c>
      <c r="BE737" s="212">
        <f>IF(N737="základní",J737,0)</f>
        <v>0</v>
      </c>
      <c r="BF737" s="212">
        <f>IF(N737="snížená",J737,0)</f>
        <v>0</v>
      </c>
      <c r="BG737" s="212">
        <f>IF(N737="zákl. přenesená",J737,0)</f>
        <v>0</v>
      </c>
      <c r="BH737" s="212">
        <f>IF(N737="sníž. přenesená",J737,0)</f>
        <v>0</v>
      </c>
      <c r="BI737" s="212">
        <f>IF(N737="nulová",J737,0)</f>
        <v>0</v>
      </c>
      <c r="BJ737" s="17" t="s">
        <v>91</v>
      </c>
      <c r="BK737" s="212">
        <f>ROUND(I737*H737,2)</f>
        <v>0</v>
      </c>
      <c r="BL737" s="17" t="s">
        <v>190</v>
      </c>
      <c r="BM737" s="211" t="s">
        <v>706</v>
      </c>
    </row>
    <row r="738" spans="1:65" s="14" customFormat="1" ht="11.25">
      <c r="B738" s="236"/>
      <c r="C738" s="237"/>
      <c r="D738" s="215" t="s">
        <v>191</v>
      </c>
      <c r="E738" s="238" t="s">
        <v>1</v>
      </c>
      <c r="F738" s="239" t="s">
        <v>640</v>
      </c>
      <c r="G738" s="237"/>
      <c r="H738" s="238" t="s">
        <v>1</v>
      </c>
      <c r="I738" s="240"/>
      <c r="J738" s="237"/>
      <c r="K738" s="237"/>
      <c r="L738" s="241"/>
      <c r="M738" s="242"/>
      <c r="N738" s="243"/>
      <c r="O738" s="243"/>
      <c r="P738" s="243"/>
      <c r="Q738" s="243"/>
      <c r="R738" s="243"/>
      <c r="S738" s="243"/>
      <c r="T738" s="244"/>
      <c r="AT738" s="245" t="s">
        <v>191</v>
      </c>
      <c r="AU738" s="245" t="s">
        <v>86</v>
      </c>
      <c r="AV738" s="14" t="s">
        <v>86</v>
      </c>
      <c r="AW738" s="14" t="s">
        <v>34</v>
      </c>
      <c r="AX738" s="14" t="s">
        <v>79</v>
      </c>
      <c r="AY738" s="245" t="s">
        <v>184</v>
      </c>
    </row>
    <row r="739" spans="1:65" s="12" customFormat="1" ht="11.25">
      <c r="B739" s="213"/>
      <c r="C739" s="214"/>
      <c r="D739" s="215" t="s">
        <v>191</v>
      </c>
      <c r="E739" s="216" t="s">
        <v>1</v>
      </c>
      <c r="F739" s="217" t="s">
        <v>707</v>
      </c>
      <c r="G739" s="214"/>
      <c r="H739" s="218">
        <v>4.6680000000000001</v>
      </c>
      <c r="I739" s="219"/>
      <c r="J739" s="214"/>
      <c r="K739" s="214"/>
      <c r="L739" s="220"/>
      <c r="M739" s="221"/>
      <c r="N739" s="222"/>
      <c r="O739" s="222"/>
      <c r="P739" s="222"/>
      <c r="Q739" s="222"/>
      <c r="R739" s="222"/>
      <c r="S739" s="222"/>
      <c r="T739" s="223"/>
      <c r="AT739" s="224" t="s">
        <v>191</v>
      </c>
      <c r="AU739" s="224" t="s">
        <v>86</v>
      </c>
      <c r="AV739" s="12" t="s">
        <v>91</v>
      </c>
      <c r="AW739" s="12" t="s">
        <v>34</v>
      </c>
      <c r="AX739" s="12" t="s">
        <v>79</v>
      </c>
      <c r="AY739" s="224" t="s">
        <v>184</v>
      </c>
    </row>
    <row r="740" spans="1:65" s="12" customFormat="1" ht="11.25">
      <c r="B740" s="213"/>
      <c r="C740" s="214"/>
      <c r="D740" s="215" t="s">
        <v>191</v>
      </c>
      <c r="E740" s="216" t="s">
        <v>1</v>
      </c>
      <c r="F740" s="217" t="s">
        <v>708</v>
      </c>
      <c r="G740" s="214"/>
      <c r="H740" s="218">
        <v>6.6</v>
      </c>
      <c r="I740" s="219"/>
      <c r="J740" s="214"/>
      <c r="K740" s="214"/>
      <c r="L740" s="220"/>
      <c r="M740" s="221"/>
      <c r="N740" s="222"/>
      <c r="O740" s="222"/>
      <c r="P740" s="222"/>
      <c r="Q740" s="222"/>
      <c r="R740" s="222"/>
      <c r="S740" s="222"/>
      <c r="T740" s="223"/>
      <c r="AT740" s="224" t="s">
        <v>191</v>
      </c>
      <c r="AU740" s="224" t="s">
        <v>86</v>
      </c>
      <c r="AV740" s="12" t="s">
        <v>91</v>
      </c>
      <c r="AW740" s="12" t="s">
        <v>34</v>
      </c>
      <c r="AX740" s="12" t="s">
        <v>79</v>
      </c>
      <c r="AY740" s="224" t="s">
        <v>184</v>
      </c>
    </row>
    <row r="741" spans="1:65" s="14" customFormat="1" ht="11.25">
      <c r="B741" s="236"/>
      <c r="C741" s="237"/>
      <c r="D741" s="215" t="s">
        <v>191</v>
      </c>
      <c r="E741" s="238" t="s">
        <v>1</v>
      </c>
      <c r="F741" s="239" t="s">
        <v>644</v>
      </c>
      <c r="G741" s="237"/>
      <c r="H741" s="238" t="s">
        <v>1</v>
      </c>
      <c r="I741" s="240"/>
      <c r="J741" s="237"/>
      <c r="K741" s="237"/>
      <c r="L741" s="241"/>
      <c r="M741" s="242"/>
      <c r="N741" s="243"/>
      <c r="O741" s="243"/>
      <c r="P741" s="243"/>
      <c r="Q741" s="243"/>
      <c r="R741" s="243"/>
      <c r="S741" s="243"/>
      <c r="T741" s="244"/>
      <c r="AT741" s="245" t="s">
        <v>191</v>
      </c>
      <c r="AU741" s="245" t="s">
        <v>86</v>
      </c>
      <c r="AV741" s="14" t="s">
        <v>86</v>
      </c>
      <c r="AW741" s="14" t="s">
        <v>34</v>
      </c>
      <c r="AX741" s="14" t="s">
        <v>79</v>
      </c>
      <c r="AY741" s="245" t="s">
        <v>184</v>
      </c>
    </row>
    <row r="742" spans="1:65" s="12" customFormat="1" ht="11.25">
      <c r="B742" s="213"/>
      <c r="C742" s="214"/>
      <c r="D742" s="215" t="s">
        <v>191</v>
      </c>
      <c r="E742" s="216" t="s">
        <v>1</v>
      </c>
      <c r="F742" s="217" t="s">
        <v>708</v>
      </c>
      <c r="G742" s="214"/>
      <c r="H742" s="218">
        <v>6.6</v>
      </c>
      <c r="I742" s="219"/>
      <c r="J742" s="214"/>
      <c r="K742" s="214"/>
      <c r="L742" s="220"/>
      <c r="M742" s="221"/>
      <c r="N742" s="222"/>
      <c r="O742" s="222"/>
      <c r="P742" s="222"/>
      <c r="Q742" s="222"/>
      <c r="R742" s="222"/>
      <c r="S742" s="222"/>
      <c r="T742" s="223"/>
      <c r="AT742" s="224" t="s">
        <v>191</v>
      </c>
      <c r="AU742" s="224" t="s">
        <v>86</v>
      </c>
      <c r="AV742" s="12" t="s">
        <v>91</v>
      </c>
      <c r="AW742" s="12" t="s">
        <v>34</v>
      </c>
      <c r="AX742" s="12" t="s">
        <v>79</v>
      </c>
      <c r="AY742" s="224" t="s">
        <v>184</v>
      </c>
    </row>
    <row r="743" spans="1:65" s="12" customFormat="1" ht="11.25">
      <c r="B743" s="213"/>
      <c r="C743" s="214"/>
      <c r="D743" s="215" t="s">
        <v>191</v>
      </c>
      <c r="E743" s="216" t="s">
        <v>1</v>
      </c>
      <c r="F743" s="217" t="s">
        <v>709</v>
      </c>
      <c r="G743" s="214"/>
      <c r="H743" s="218">
        <v>1.8720000000000001</v>
      </c>
      <c r="I743" s="219"/>
      <c r="J743" s="214"/>
      <c r="K743" s="214"/>
      <c r="L743" s="220"/>
      <c r="M743" s="221"/>
      <c r="N743" s="222"/>
      <c r="O743" s="222"/>
      <c r="P743" s="222"/>
      <c r="Q743" s="222"/>
      <c r="R743" s="222"/>
      <c r="S743" s="222"/>
      <c r="T743" s="223"/>
      <c r="AT743" s="224" t="s">
        <v>191</v>
      </c>
      <c r="AU743" s="224" t="s">
        <v>86</v>
      </c>
      <c r="AV743" s="12" t="s">
        <v>91</v>
      </c>
      <c r="AW743" s="12" t="s">
        <v>34</v>
      </c>
      <c r="AX743" s="12" t="s">
        <v>79</v>
      </c>
      <c r="AY743" s="224" t="s">
        <v>184</v>
      </c>
    </row>
    <row r="744" spans="1:65" s="12" customFormat="1" ht="11.25">
      <c r="B744" s="213"/>
      <c r="C744" s="214"/>
      <c r="D744" s="215" t="s">
        <v>191</v>
      </c>
      <c r="E744" s="216" t="s">
        <v>1</v>
      </c>
      <c r="F744" s="217" t="s">
        <v>710</v>
      </c>
      <c r="G744" s="214"/>
      <c r="H744" s="218">
        <v>3.1120000000000001</v>
      </c>
      <c r="I744" s="219"/>
      <c r="J744" s="214"/>
      <c r="K744" s="214"/>
      <c r="L744" s="220"/>
      <c r="M744" s="221"/>
      <c r="N744" s="222"/>
      <c r="O744" s="222"/>
      <c r="P744" s="222"/>
      <c r="Q744" s="222"/>
      <c r="R744" s="222"/>
      <c r="S744" s="222"/>
      <c r="T744" s="223"/>
      <c r="AT744" s="224" t="s">
        <v>191</v>
      </c>
      <c r="AU744" s="224" t="s">
        <v>86</v>
      </c>
      <c r="AV744" s="12" t="s">
        <v>91</v>
      </c>
      <c r="AW744" s="12" t="s">
        <v>34</v>
      </c>
      <c r="AX744" s="12" t="s">
        <v>79</v>
      </c>
      <c r="AY744" s="224" t="s">
        <v>184</v>
      </c>
    </row>
    <row r="745" spans="1:65" s="14" customFormat="1" ht="11.25">
      <c r="B745" s="236"/>
      <c r="C745" s="237"/>
      <c r="D745" s="215" t="s">
        <v>191</v>
      </c>
      <c r="E745" s="238" t="s">
        <v>1</v>
      </c>
      <c r="F745" s="239" t="s">
        <v>647</v>
      </c>
      <c r="G745" s="237"/>
      <c r="H745" s="238" t="s">
        <v>1</v>
      </c>
      <c r="I745" s="240"/>
      <c r="J745" s="237"/>
      <c r="K745" s="237"/>
      <c r="L745" s="241"/>
      <c r="M745" s="242"/>
      <c r="N745" s="243"/>
      <c r="O745" s="243"/>
      <c r="P745" s="243"/>
      <c r="Q745" s="243"/>
      <c r="R745" s="243"/>
      <c r="S745" s="243"/>
      <c r="T745" s="244"/>
      <c r="AT745" s="245" t="s">
        <v>191</v>
      </c>
      <c r="AU745" s="245" t="s">
        <v>86</v>
      </c>
      <c r="AV745" s="14" t="s">
        <v>86</v>
      </c>
      <c r="AW745" s="14" t="s">
        <v>34</v>
      </c>
      <c r="AX745" s="14" t="s">
        <v>79</v>
      </c>
      <c r="AY745" s="245" t="s">
        <v>184</v>
      </c>
    </row>
    <row r="746" spans="1:65" s="12" customFormat="1" ht="11.25">
      <c r="B746" s="213"/>
      <c r="C746" s="214"/>
      <c r="D746" s="215" t="s">
        <v>191</v>
      </c>
      <c r="E746" s="216" t="s">
        <v>1</v>
      </c>
      <c r="F746" s="217" t="s">
        <v>711</v>
      </c>
      <c r="G746" s="214"/>
      <c r="H746" s="218">
        <v>4.4000000000000004</v>
      </c>
      <c r="I746" s="219"/>
      <c r="J746" s="214"/>
      <c r="K746" s="214"/>
      <c r="L746" s="220"/>
      <c r="M746" s="221"/>
      <c r="N746" s="222"/>
      <c r="O746" s="222"/>
      <c r="P746" s="222"/>
      <c r="Q746" s="222"/>
      <c r="R746" s="222"/>
      <c r="S746" s="222"/>
      <c r="T746" s="223"/>
      <c r="AT746" s="224" t="s">
        <v>191</v>
      </c>
      <c r="AU746" s="224" t="s">
        <v>86</v>
      </c>
      <c r="AV746" s="12" t="s">
        <v>91</v>
      </c>
      <c r="AW746" s="12" t="s">
        <v>34</v>
      </c>
      <c r="AX746" s="12" t="s">
        <v>79</v>
      </c>
      <c r="AY746" s="224" t="s">
        <v>184</v>
      </c>
    </row>
    <row r="747" spans="1:65" s="12" customFormat="1" ht="11.25">
      <c r="B747" s="213"/>
      <c r="C747" s="214"/>
      <c r="D747" s="215" t="s">
        <v>191</v>
      </c>
      <c r="E747" s="216" t="s">
        <v>1</v>
      </c>
      <c r="F747" s="217" t="s">
        <v>712</v>
      </c>
      <c r="G747" s="214"/>
      <c r="H747" s="218">
        <v>1.2</v>
      </c>
      <c r="I747" s="219"/>
      <c r="J747" s="214"/>
      <c r="K747" s="214"/>
      <c r="L747" s="220"/>
      <c r="M747" s="221"/>
      <c r="N747" s="222"/>
      <c r="O747" s="222"/>
      <c r="P747" s="222"/>
      <c r="Q747" s="222"/>
      <c r="R747" s="222"/>
      <c r="S747" s="222"/>
      <c r="T747" s="223"/>
      <c r="AT747" s="224" t="s">
        <v>191</v>
      </c>
      <c r="AU747" s="224" t="s">
        <v>86</v>
      </c>
      <c r="AV747" s="12" t="s">
        <v>91</v>
      </c>
      <c r="AW747" s="12" t="s">
        <v>34</v>
      </c>
      <c r="AX747" s="12" t="s">
        <v>79</v>
      </c>
      <c r="AY747" s="224" t="s">
        <v>184</v>
      </c>
    </row>
    <row r="748" spans="1:65" s="12" customFormat="1" ht="11.25">
      <c r="B748" s="213"/>
      <c r="C748" s="214"/>
      <c r="D748" s="215" t="s">
        <v>191</v>
      </c>
      <c r="E748" s="216" t="s">
        <v>1</v>
      </c>
      <c r="F748" s="217" t="s">
        <v>713</v>
      </c>
      <c r="G748" s="214"/>
      <c r="H748" s="218">
        <v>1.6</v>
      </c>
      <c r="I748" s="219"/>
      <c r="J748" s="214"/>
      <c r="K748" s="214"/>
      <c r="L748" s="220"/>
      <c r="M748" s="221"/>
      <c r="N748" s="222"/>
      <c r="O748" s="222"/>
      <c r="P748" s="222"/>
      <c r="Q748" s="222"/>
      <c r="R748" s="222"/>
      <c r="S748" s="222"/>
      <c r="T748" s="223"/>
      <c r="AT748" s="224" t="s">
        <v>191</v>
      </c>
      <c r="AU748" s="224" t="s">
        <v>86</v>
      </c>
      <c r="AV748" s="12" t="s">
        <v>91</v>
      </c>
      <c r="AW748" s="12" t="s">
        <v>34</v>
      </c>
      <c r="AX748" s="12" t="s">
        <v>79</v>
      </c>
      <c r="AY748" s="224" t="s">
        <v>184</v>
      </c>
    </row>
    <row r="749" spans="1:65" s="12" customFormat="1" ht="11.25">
      <c r="B749" s="213"/>
      <c r="C749" s="214"/>
      <c r="D749" s="215" t="s">
        <v>191</v>
      </c>
      <c r="E749" s="216" t="s">
        <v>1</v>
      </c>
      <c r="F749" s="217" t="s">
        <v>714</v>
      </c>
      <c r="G749" s="214"/>
      <c r="H749" s="218">
        <v>4.68</v>
      </c>
      <c r="I749" s="219"/>
      <c r="J749" s="214"/>
      <c r="K749" s="214"/>
      <c r="L749" s="220"/>
      <c r="M749" s="221"/>
      <c r="N749" s="222"/>
      <c r="O749" s="222"/>
      <c r="P749" s="222"/>
      <c r="Q749" s="222"/>
      <c r="R749" s="222"/>
      <c r="S749" s="222"/>
      <c r="T749" s="223"/>
      <c r="AT749" s="224" t="s">
        <v>191</v>
      </c>
      <c r="AU749" s="224" t="s">
        <v>86</v>
      </c>
      <c r="AV749" s="12" t="s">
        <v>91</v>
      </c>
      <c r="AW749" s="12" t="s">
        <v>34</v>
      </c>
      <c r="AX749" s="12" t="s">
        <v>79</v>
      </c>
      <c r="AY749" s="224" t="s">
        <v>184</v>
      </c>
    </row>
    <row r="750" spans="1:65" s="14" customFormat="1" ht="11.25">
      <c r="B750" s="236"/>
      <c r="C750" s="237"/>
      <c r="D750" s="215" t="s">
        <v>191</v>
      </c>
      <c r="E750" s="238" t="s">
        <v>1</v>
      </c>
      <c r="F750" s="239" t="s">
        <v>653</v>
      </c>
      <c r="G750" s="237"/>
      <c r="H750" s="238" t="s">
        <v>1</v>
      </c>
      <c r="I750" s="240"/>
      <c r="J750" s="237"/>
      <c r="K750" s="237"/>
      <c r="L750" s="241"/>
      <c r="M750" s="242"/>
      <c r="N750" s="243"/>
      <c r="O750" s="243"/>
      <c r="P750" s="243"/>
      <c r="Q750" s="243"/>
      <c r="R750" s="243"/>
      <c r="S750" s="243"/>
      <c r="T750" s="244"/>
      <c r="AT750" s="245" t="s">
        <v>191</v>
      </c>
      <c r="AU750" s="245" t="s">
        <v>86</v>
      </c>
      <c r="AV750" s="14" t="s">
        <v>86</v>
      </c>
      <c r="AW750" s="14" t="s">
        <v>34</v>
      </c>
      <c r="AX750" s="14" t="s">
        <v>79</v>
      </c>
      <c r="AY750" s="245" t="s">
        <v>184</v>
      </c>
    </row>
    <row r="751" spans="1:65" s="12" customFormat="1" ht="11.25">
      <c r="B751" s="213"/>
      <c r="C751" s="214"/>
      <c r="D751" s="215" t="s">
        <v>191</v>
      </c>
      <c r="E751" s="216" t="s">
        <v>1</v>
      </c>
      <c r="F751" s="217" t="s">
        <v>711</v>
      </c>
      <c r="G751" s="214"/>
      <c r="H751" s="218">
        <v>4.4000000000000004</v>
      </c>
      <c r="I751" s="219"/>
      <c r="J751" s="214"/>
      <c r="K751" s="214"/>
      <c r="L751" s="220"/>
      <c r="M751" s="221"/>
      <c r="N751" s="222"/>
      <c r="O751" s="222"/>
      <c r="P751" s="222"/>
      <c r="Q751" s="222"/>
      <c r="R751" s="222"/>
      <c r="S751" s="222"/>
      <c r="T751" s="223"/>
      <c r="AT751" s="224" t="s">
        <v>191</v>
      </c>
      <c r="AU751" s="224" t="s">
        <v>86</v>
      </c>
      <c r="AV751" s="12" t="s">
        <v>91</v>
      </c>
      <c r="AW751" s="12" t="s">
        <v>34</v>
      </c>
      <c r="AX751" s="12" t="s">
        <v>79</v>
      </c>
      <c r="AY751" s="224" t="s">
        <v>184</v>
      </c>
    </row>
    <row r="752" spans="1:65" s="12" customFormat="1" ht="11.25">
      <c r="B752" s="213"/>
      <c r="C752" s="214"/>
      <c r="D752" s="215" t="s">
        <v>191</v>
      </c>
      <c r="E752" s="216" t="s">
        <v>1</v>
      </c>
      <c r="F752" s="217" t="s">
        <v>715</v>
      </c>
      <c r="G752" s="214"/>
      <c r="H752" s="218">
        <v>2</v>
      </c>
      <c r="I752" s="219"/>
      <c r="J752" s="214"/>
      <c r="K752" s="214"/>
      <c r="L752" s="220"/>
      <c r="M752" s="221"/>
      <c r="N752" s="222"/>
      <c r="O752" s="222"/>
      <c r="P752" s="222"/>
      <c r="Q752" s="222"/>
      <c r="R752" s="222"/>
      <c r="S752" s="222"/>
      <c r="T752" s="223"/>
      <c r="AT752" s="224" t="s">
        <v>191</v>
      </c>
      <c r="AU752" s="224" t="s">
        <v>86</v>
      </c>
      <c r="AV752" s="12" t="s">
        <v>91</v>
      </c>
      <c r="AW752" s="12" t="s">
        <v>34</v>
      </c>
      <c r="AX752" s="12" t="s">
        <v>79</v>
      </c>
      <c r="AY752" s="224" t="s">
        <v>184</v>
      </c>
    </row>
    <row r="753" spans="1:65" s="12" customFormat="1" ht="11.25">
      <c r="B753" s="213"/>
      <c r="C753" s="214"/>
      <c r="D753" s="215" t="s">
        <v>191</v>
      </c>
      <c r="E753" s="216" t="s">
        <v>1</v>
      </c>
      <c r="F753" s="217" t="s">
        <v>713</v>
      </c>
      <c r="G753" s="214"/>
      <c r="H753" s="218">
        <v>1.6</v>
      </c>
      <c r="I753" s="219"/>
      <c r="J753" s="214"/>
      <c r="K753" s="214"/>
      <c r="L753" s="220"/>
      <c r="M753" s="221"/>
      <c r="N753" s="222"/>
      <c r="O753" s="222"/>
      <c r="P753" s="222"/>
      <c r="Q753" s="222"/>
      <c r="R753" s="222"/>
      <c r="S753" s="222"/>
      <c r="T753" s="223"/>
      <c r="AT753" s="224" t="s">
        <v>191</v>
      </c>
      <c r="AU753" s="224" t="s">
        <v>86</v>
      </c>
      <c r="AV753" s="12" t="s">
        <v>91</v>
      </c>
      <c r="AW753" s="12" t="s">
        <v>34</v>
      </c>
      <c r="AX753" s="12" t="s">
        <v>79</v>
      </c>
      <c r="AY753" s="224" t="s">
        <v>184</v>
      </c>
    </row>
    <row r="754" spans="1:65" s="12" customFormat="1" ht="11.25">
      <c r="B754" s="213"/>
      <c r="C754" s="214"/>
      <c r="D754" s="215" t="s">
        <v>191</v>
      </c>
      <c r="E754" s="216" t="s">
        <v>1</v>
      </c>
      <c r="F754" s="217" t="s">
        <v>714</v>
      </c>
      <c r="G754" s="214"/>
      <c r="H754" s="218">
        <v>4.68</v>
      </c>
      <c r="I754" s="219"/>
      <c r="J754" s="214"/>
      <c r="K754" s="214"/>
      <c r="L754" s="220"/>
      <c r="M754" s="221"/>
      <c r="N754" s="222"/>
      <c r="O754" s="222"/>
      <c r="P754" s="222"/>
      <c r="Q754" s="222"/>
      <c r="R754" s="222"/>
      <c r="S754" s="222"/>
      <c r="T754" s="223"/>
      <c r="AT754" s="224" t="s">
        <v>191</v>
      </c>
      <c r="AU754" s="224" t="s">
        <v>86</v>
      </c>
      <c r="AV754" s="12" t="s">
        <v>91</v>
      </c>
      <c r="AW754" s="12" t="s">
        <v>34</v>
      </c>
      <c r="AX754" s="12" t="s">
        <v>79</v>
      </c>
      <c r="AY754" s="224" t="s">
        <v>184</v>
      </c>
    </row>
    <row r="755" spans="1:65" s="13" customFormat="1" ht="11.25">
      <c r="B755" s="225"/>
      <c r="C755" s="226"/>
      <c r="D755" s="215" t="s">
        <v>191</v>
      </c>
      <c r="E755" s="227" t="s">
        <v>1</v>
      </c>
      <c r="F755" s="228" t="s">
        <v>193</v>
      </c>
      <c r="G755" s="226"/>
      <c r="H755" s="229">
        <v>47.411999999999999</v>
      </c>
      <c r="I755" s="230"/>
      <c r="J755" s="226"/>
      <c r="K755" s="226"/>
      <c r="L755" s="231"/>
      <c r="M755" s="232"/>
      <c r="N755" s="233"/>
      <c r="O755" s="233"/>
      <c r="P755" s="233"/>
      <c r="Q755" s="233"/>
      <c r="R755" s="233"/>
      <c r="S755" s="233"/>
      <c r="T755" s="234"/>
      <c r="AT755" s="235" t="s">
        <v>191</v>
      </c>
      <c r="AU755" s="235" t="s">
        <v>86</v>
      </c>
      <c r="AV755" s="13" t="s">
        <v>190</v>
      </c>
      <c r="AW755" s="13" t="s">
        <v>34</v>
      </c>
      <c r="AX755" s="13" t="s">
        <v>86</v>
      </c>
      <c r="AY755" s="235" t="s">
        <v>184</v>
      </c>
    </row>
    <row r="756" spans="1:65" s="2" customFormat="1" ht="16.5" customHeight="1">
      <c r="A756" s="34"/>
      <c r="B756" s="35"/>
      <c r="C756" s="200" t="s">
        <v>716</v>
      </c>
      <c r="D756" s="200" t="s">
        <v>185</v>
      </c>
      <c r="E756" s="201" t="s">
        <v>717</v>
      </c>
      <c r="F756" s="202" t="s">
        <v>718</v>
      </c>
      <c r="G756" s="203" t="s">
        <v>222</v>
      </c>
      <c r="H756" s="204">
        <v>299.0813</v>
      </c>
      <c r="I756" s="205"/>
      <c r="J756" s="206">
        <f>ROUND(I756*H756,2)</f>
        <v>0</v>
      </c>
      <c r="K756" s="202" t="s">
        <v>189</v>
      </c>
      <c r="L756" s="39"/>
      <c r="M756" s="207" t="s">
        <v>1</v>
      </c>
      <c r="N756" s="208" t="s">
        <v>45</v>
      </c>
      <c r="O756" s="71"/>
      <c r="P756" s="209">
        <f>O756*H756</f>
        <v>0</v>
      </c>
      <c r="Q756" s="209">
        <v>0</v>
      </c>
      <c r="R756" s="209">
        <f>Q756*H756</f>
        <v>0</v>
      </c>
      <c r="S756" s="209">
        <v>0</v>
      </c>
      <c r="T756" s="210">
        <f>S756*H756</f>
        <v>0</v>
      </c>
      <c r="U756" s="34"/>
      <c r="V756" s="34"/>
      <c r="W756" s="34"/>
      <c r="X756" s="34"/>
      <c r="Y756" s="34"/>
      <c r="Z756" s="34"/>
      <c r="AA756" s="34"/>
      <c r="AB756" s="34"/>
      <c r="AC756" s="34"/>
      <c r="AD756" s="34"/>
      <c r="AE756" s="34"/>
      <c r="AR756" s="211" t="s">
        <v>190</v>
      </c>
      <c r="AT756" s="211" t="s">
        <v>185</v>
      </c>
      <c r="AU756" s="211" t="s">
        <v>86</v>
      </c>
      <c r="AY756" s="17" t="s">
        <v>184</v>
      </c>
      <c r="BE756" s="212">
        <f>IF(N756="základní",J756,0)</f>
        <v>0</v>
      </c>
      <c r="BF756" s="212">
        <f>IF(N756="snížená",J756,0)</f>
        <v>0</v>
      </c>
      <c r="BG756" s="212">
        <f>IF(N756="zákl. přenesená",J756,0)</f>
        <v>0</v>
      </c>
      <c r="BH756" s="212">
        <f>IF(N756="sníž. přenesená",J756,0)</f>
        <v>0</v>
      </c>
      <c r="BI756" s="212">
        <f>IF(N756="nulová",J756,0)</f>
        <v>0</v>
      </c>
      <c r="BJ756" s="17" t="s">
        <v>91</v>
      </c>
      <c r="BK756" s="212">
        <f>ROUND(I756*H756,2)</f>
        <v>0</v>
      </c>
      <c r="BL756" s="17" t="s">
        <v>190</v>
      </c>
      <c r="BM756" s="211" t="s">
        <v>719</v>
      </c>
    </row>
    <row r="757" spans="1:65" s="14" customFormat="1" ht="11.25">
      <c r="B757" s="236"/>
      <c r="C757" s="237"/>
      <c r="D757" s="215" t="s">
        <v>191</v>
      </c>
      <c r="E757" s="238" t="s">
        <v>1</v>
      </c>
      <c r="F757" s="239" t="s">
        <v>689</v>
      </c>
      <c r="G757" s="237"/>
      <c r="H757" s="238" t="s">
        <v>1</v>
      </c>
      <c r="I757" s="240"/>
      <c r="J757" s="237"/>
      <c r="K757" s="237"/>
      <c r="L757" s="241"/>
      <c r="M757" s="242"/>
      <c r="N757" s="243"/>
      <c r="O757" s="243"/>
      <c r="P757" s="243"/>
      <c r="Q757" s="243"/>
      <c r="R757" s="243"/>
      <c r="S757" s="243"/>
      <c r="T757" s="244"/>
      <c r="AT757" s="245" t="s">
        <v>191</v>
      </c>
      <c r="AU757" s="245" t="s">
        <v>86</v>
      </c>
      <c r="AV757" s="14" t="s">
        <v>86</v>
      </c>
      <c r="AW757" s="14" t="s">
        <v>34</v>
      </c>
      <c r="AX757" s="14" t="s">
        <v>79</v>
      </c>
      <c r="AY757" s="245" t="s">
        <v>184</v>
      </c>
    </row>
    <row r="758" spans="1:65" s="12" customFormat="1" ht="11.25">
      <c r="B758" s="213"/>
      <c r="C758" s="214"/>
      <c r="D758" s="215" t="s">
        <v>191</v>
      </c>
      <c r="E758" s="216" t="s">
        <v>1</v>
      </c>
      <c r="F758" s="217" t="s">
        <v>690</v>
      </c>
      <c r="G758" s="214"/>
      <c r="H758" s="218">
        <v>69</v>
      </c>
      <c r="I758" s="219"/>
      <c r="J758" s="214"/>
      <c r="K758" s="214"/>
      <c r="L758" s="220"/>
      <c r="M758" s="221"/>
      <c r="N758" s="222"/>
      <c r="O758" s="222"/>
      <c r="P758" s="222"/>
      <c r="Q758" s="222"/>
      <c r="R758" s="222"/>
      <c r="S758" s="222"/>
      <c r="T758" s="223"/>
      <c r="AT758" s="224" t="s">
        <v>191</v>
      </c>
      <c r="AU758" s="224" t="s">
        <v>86</v>
      </c>
      <c r="AV758" s="12" t="s">
        <v>91</v>
      </c>
      <c r="AW758" s="12" t="s">
        <v>34</v>
      </c>
      <c r="AX758" s="12" t="s">
        <v>79</v>
      </c>
      <c r="AY758" s="224" t="s">
        <v>184</v>
      </c>
    </row>
    <row r="759" spans="1:65" s="12" customFormat="1" ht="11.25">
      <c r="B759" s="213"/>
      <c r="C759" s="214"/>
      <c r="D759" s="215" t="s">
        <v>191</v>
      </c>
      <c r="E759" s="216" t="s">
        <v>1</v>
      </c>
      <c r="F759" s="217" t="s">
        <v>691</v>
      </c>
      <c r="G759" s="214"/>
      <c r="H759" s="218">
        <v>104.1713</v>
      </c>
      <c r="I759" s="219"/>
      <c r="J759" s="214"/>
      <c r="K759" s="214"/>
      <c r="L759" s="220"/>
      <c r="M759" s="221"/>
      <c r="N759" s="222"/>
      <c r="O759" s="222"/>
      <c r="P759" s="222"/>
      <c r="Q759" s="222"/>
      <c r="R759" s="222"/>
      <c r="S759" s="222"/>
      <c r="T759" s="223"/>
      <c r="AT759" s="224" t="s">
        <v>191</v>
      </c>
      <c r="AU759" s="224" t="s">
        <v>86</v>
      </c>
      <c r="AV759" s="12" t="s">
        <v>91</v>
      </c>
      <c r="AW759" s="12" t="s">
        <v>34</v>
      </c>
      <c r="AX759" s="12" t="s">
        <v>79</v>
      </c>
      <c r="AY759" s="224" t="s">
        <v>184</v>
      </c>
    </row>
    <row r="760" spans="1:65" s="12" customFormat="1" ht="11.25">
      <c r="B760" s="213"/>
      <c r="C760" s="214"/>
      <c r="D760" s="215" t="s">
        <v>191</v>
      </c>
      <c r="E760" s="216" t="s">
        <v>1</v>
      </c>
      <c r="F760" s="217" t="s">
        <v>692</v>
      </c>
      <c r="G760" s="214"/>
      <c r="H760" s="218">
        <v>125.91</v>
      </c>
      <c r="I760" s="219"/>
      <c r="J760" s="214"/>
      <c r="K760" s="214"/>
      <c r="L760" s="220"/>
      <c r="M760" s="221"/>
      <c r="N760" s="222"/>
      <c r="O760" s="222"/>
      <c r="P760" s="222"/>
      <c r="Q760" s="222"/>
      <c r="R760" s="222"/>
      <c r="S760" s="222"/>
      <c r="T760" s="223"/>
      <c r="AT760" s="224" t="s">
        <v>191</v>
      </c>
      <c r="AU760" s="224" t="s">
        <v>86</v>
      </c>
      <c r="AV760" s="12" t="s">
        <v>91</v>
      </c>
      <c r="AW760" s="12" t="s">
        <v>34</v>
      </c>
      <c r="AX760" s="12" t="s">
        <v>79</v>
      </c>
      <c r="AY760" s="224" t="s">
        <v>184</v>
      </c>
    </row>
    <row r="761" spans="1:65" s="13" customFormat="1" ht="11.25">
      <c r="B761" s="225"/>
      <c r="C761" s="226"/>
      <c r="D761" s="215" t="s">
        <v>191</v>
      </c>
      <c r="E761" s="227" t="s">
        <v>1</v>
      </c>
      <c r="F761" s="228" t="s">
        <v>193</v>
      </c>
      <c r="G761" s="226"/>
      <c r="H761" s="229">
        <v>299.0813</v>
      </c>
      <c r="I761" s="230"/>
      <c r="J761" s="226"/>
      <c r="K761" s="226"/>
      <c r="L761" s="231"/>
      <c r="M761" s="232"/>
      <c r="N761" s="233"/>
      <c r="O761" s="233"/>
      <c r="P761" s="233"/>
      <c r="Q761" s="233"/>
      <c r="R761" s="233"/>
      <c r="S761" s="233"/>
      <c r="T761" s="234"/>
      <c r="AT761" s="235" t="s">
        <v>191</v>
      </c>
      <c r="AU761" s="235" t="s">
        <v>86</v>
      </c>
      <c r="AV761" s="13" t="s">
        <v>190</v>
      </c>
      <c r="AW761" s="13" t="s">
        <v>34</v>
      </c>
      <c r="AX761" s="13" t="s">
        <v>86</v>
      </c>
      <c r="AY761" s="235" t="s">
        <v>184</v>
      </c>
    </row>
    <row r="762" spans="1:65" s="2" customFormat="1" ht="16.5" customHeight="1">
      <c r="A762" s="34"/>
      <c r="B762" s="35"/>
      <c r="C762" s="200" t="s">
        <v>393</v>
      </c>
      <c r="D762" s="200" t="s">
        <v>185</v>
      </c>
      <c r="E762" s="201" t="s">
        <v>720</v>
      </c>
      <c r="F762" s="202" t="s">
        <v>721</v>
      </c>
      <c r="G762" s="203" t="s">
        <v>252</v>
      </c>
      <c r="H762" s="204">
        <v>97.3</v>
      </c>
      <c r="I762" s="205"/>
      <c r="J762" s="206">
        <f>ROUND(I762*H762,2)</f>
        <v>0</v>
      </c>
      <c r="K762" s="202" t="s">
        <v>189</v>
      </c>
      <c r="L762" s="39"/>
      <c r="M762" s="207" t="s">
        <v>1</v>
      </c>
      <c r="N762" s="208" t="s">
        <v>45</v>
      </c>
      <c r="O762" s="71"/>
      <c r="P762" s="209">
        <f>O762*H762</f>
        <v>0</v>
      </c>
      <c r="Q762" s="209">
        <v>0</v>
      </c>
      <c r="R762" s="209">
        <f>Q762*H762</f>
        <v>0</v>
      </c>
      <c r="S762" s="209">
        <v>0</v>
      </c>
      <c r="T762" s="210">
        <f>S762*H762</f>
        <v>0</v>
      </c>
      <c r="U762" s="34"/>
      <c r="V762" s="34"/>
      <c r="W762" s="34"/>
      <c r="X762" s="34"/>
      <c r="Y762" s="34"/>
      <c r="Z762" s="34"/>
      <c r="AA762" s="34"/>
      <c r="AB762" s="34"/>
      <c r="AC762" s="34"/>
      <c r="AD762" s="34"/>
      <c r="AE762" s="34"/>
      <c r="AR762" s="211" t="s">
        <v>190</v>
      </c>
      <c r="AT762" s="211" t="s">
        <v>185</v>
      </c>
      <c r="AU762" s="211" t="s">
        <v>86</v>
      </c>
      <c r="AY762" s="17" t="s">
        <v>184</v>
      </c>
      <c r="BE762" s="212">
        <f>IF(N762="základní",J762,0)</f>
        <v>0</v>
      </c>
      <c r="BF762" s="212">
        <f>IF(N762="snížená",J762,0)</f>
        <v>0</v>
      </c>
      <c r="BG762" s="212">
        <f>IF(N762="zákl. přenesená",J762,0)</f>
        <v>0</v>
      </c>
      <c r="BH762" s="212">
        <f>IF(N762="sníž. přenesená",J762,0)</f>
        <v>0</v>
      </c>
      <c r="BI762" s="212">
        <f>IF(N762="nulová",J762,0)</f>
        <v>0</v>
      </c>
      <c r="BJ762" s="17" t="s">
        <v>91</v>
      </c>
      <c r="BK762" s="212">
        <f>ROUND(I762*H762,2)</f>
        <v>0</v>
      </c>
      <c r="BL762" s="17" t="s">
        <v>190</v>
      </c>
      <c r="BM762" s="211" t="s">
        <v>722</v>
      </c>
    </row>
    <row r="763" spans="1:65" s="12" customFormat="1" ht="11.25">
      <c r="B763" s="213"/>
      <c r="C763" s="214"/>
      <c r="D763" s="215" t="s">
        <v>191</v>
      </c>
      <c r="E763" s="216" t="s">
        <v>1</v>
      </c>
      <c r="F763" s="217" t="s">
        <v>723</v>
      </c>
      <c r="G763" s="214"/>
      <c r="H763" s="218">
        <v>97.3</v>
      </c>
      <c r="I763" s="219"/>
      <c r="J763" s="214"/>
      <c r="K763" s="214"/>
      <c r="L763" s="220"/>
      <c r="M763" s="221"/>
      <c r="N763" s="222"/>
      <c r="O763" s="222"/>
      <c r="P763" s="222"/>
      <c r="Q763" s="222"/>
      <c r="R763" s="222"/>
      <c r="S763" s="222"/>
      <c r="T763" s="223"/>
      <c r="AT763" s="224" t="s">
        <v>191</v>
      </c>
      <c r="AU763" s="224" t="s">
        <v>86</v>
      </c>
      <c r="AV763" s="12" t="s">
        <v>91</v>
      </c>
      <c r="AW763" s="12" t="s">
        <v>34</v>
      </c>
      <c r="AX763" s="12" t="s">
        <v>79</v>
      </c>
      <c r="AY763" s="224" t="s">
        <v>184</v>
      </c>
    </row>
    <row r="764" spans="1:65" s="13" customFormat="1" ht="11.25">
      <c r="B764" s="225"/>
      <c r="C764" s="226"/>
      <c r="D764" s="215" t="s">
        <v>191</v>
      </c>
      <c r="E764" s="227" t="s">
        <v>1</v>
      </c>
      <c r="F764" s="228" t="s">
        <v>193</v>
      </c>
      <c r="G764" s="226"/>
      <c r="H764" s="229">
        <v>97.3</v>
      </c>
      <c r="I764" s="230"/>
      <c r="J764" s="226"/>
      <c r="K764" s="226"/>
      <c r="L764" s="231"/>
      <c r="M764" s="232"/>
      <c r="N764" s="233"/>
      <c r="O764" s="233"/>
      <c r="P764" s="233"/>
      <c r="Q764" s="233"/>
      <c r="R764" s="233"/>
      <c r="S764" s="233"/>
      <c r="T764" s="234"/>
      <c r="AT764" s="235" t="s">
        <v>191</v>
      </c>
      <c r="AU764" s="235" t="s">
        <v>86</v>
      </c>
      <c r="AV764" s="13" t="s">
        <v>190</v>
      </c>
      <c r="AW764" s="13" t="s">
        <v>34</v>
      </c>
      <c r="AX764" s="13" t="s">
        <v>86</v>
      </c>
      <c r="AY764" s="235" t="s">
        <v>184</v>
      </c>
    </row>
    <row r="765" spans="1:65" s="2" customFormat="1" ht="21.75" customHeight="1">
      <c r="A765" s="34"/>
      <c r="B765" s="35"/>
      <c r="C765" s="200" t="s">
        <v>724</v>
      </c>
      <c r="D765" s="200" t="s">
        <v>185</v>
      </c>
      <c r="E765" s="201" t="s">
        <v>725</v>
      </c>
      <c r="F765" s="202" t="s">
        <v>726</v>
      </c>
      <c r="G765" s="203" t="s">
        <v>252</v>
      </c>
      <c r="H765" s="204">
        <v>237.06</v>
      </c>
      <c r="I765" s="205"/>
      <c r="J765" s="206">
        <f>ROUND(I765*H765,2)</f>
        <v>0</v>
      </c>
      <c r="K765" s="202" t="s">
        <v>189</v>
      </c>
      <c r="L765" s="39"/>
      <c r="M765" s="207" t="s">
        <v>1</v>
      </c>
      <c r="N765" s="208" t="s">
        <v>45</v>
      </c>
      <c r="O765" s="71"/>
      <c r="P765" s="209">
        <f>O765*H765</f>
        <v>0</v>
      </c>
      <c r="Q765" s="209">
        <v>0</v>
      </c>
      <c r="R765" s="209">
        <f>Q765*H765</f>
        <v>0</v>
      </c>
      <c r="S765" s="209">
        <v>0</v>
      </c>
      <c r="T765" s="210">
        <f>S765*H765</f>
        <v>0</v>
      </c>
      <c r="U765" s="34"/>
      <c r="V765" s="34"/>
      <c r="W765" s="34"/>
      <c r="X765" s="34"/>
      <c r="Y765" s="34"/>
      <c r="Z765" s="34"/>
      <c r="AA765" s="34"/>
      <c r="AB765" s="34"/>
      <c r="AC765" s="34"/>
      <c r="AD765" s="34"/>
      <c r="AE765" s="34"/>
      <c r="AR765" s="211" t="s">
        <v>190</v>
      </c>
      <c r="AT765" s="211" t="s">
        <v>185</v>
      </c>
      <c r="AU765" s="211" t="s">
        <v>86</v>
      </c>
      <c r="AY765" s="17" t="s">
        <v>184</v>
      </c>
      <c r="BE765" s="212">
        <f>IF(N765="základní",J765,0)</f>
        <v>0</v>
      </c>
      <c r="BF765" s="212">
        <f>IF(N765="snížená",J765,0)</f>
        <v>0</v>
      </c>
      <c r="BG765" s="212">
        <f>IF(N765="zákl. přenesená",J765,0)</f>
        <v>0</v>
      </c>
      <c r="BH765" s="212">
        <f>IF(N765="sníž. přenesená",J765,0)</f>
        <v>0</v>
      </c>
      <c r="BI765" s="212">
        <f>IF(N765="nulová",J765,0)</f>
        <v>0</v>
      </c>
      <c r="BJ765" s="17" t="s">
        <v>91</v>
      </c>
      <c r="BK765" s="212">
        <f>ROUND(I765*H765,2)</f>
        <v>0</v>
      </c>
      <c r="BL765" s="17" t="s">
        <v>190</v>
      </c>
      <c r="BM765" s="211" t="s">
        <v>727</v>
      </c>
    </row>
    <row r="766" spans="1:65" s="14" customFormat="1" ht="11.25">
      <c r="B766" s="236"/>
      <c r="C766" s="237"/>
      <c r="D766" s="215" t="s">
        <v>191</v>
      </c>
      <c r="E766" s="238" t="s">
        <v>1</v>
      </c>
      <c r="F766" s="239" t="s">
        <v>640</v>
      </c>
      <c r="G766" s="237"/>
      <c r="H766" s="238" t="s">
        <v>1</v>
      </c>
      <c r="I766" s="240"/>
      <c r="J766" s="237"/>
      <c r="K766" s="237"/>
      <c r="L766" s="241"/>
      <c r="M766" s="242"/>
      <c r="N766" s="243"/>
      <c r="O766" s="243"/>
      <c r="P766" s="243"/>
      <c r="Q766" s="243"/>
      <c r="R766" s="243"/>
      <c r="S766" s="243"/>
      <c r="T766" s="244"/>
      <c r="AT766" s="245" t="s">
        <v>191</v>
      </c>
      <c r="AU766" s="245" t="s">
        <v>86</v>
      </c>
      <c r="AV766" s="14" t="s">
        <v>86</v>
      </c>
      <c r="AW766" s="14" t="s">
        <v>34</v>
      </c>
      <c r="AX766" s="14" t="s">
        <v>79</v>
      </c>
      <c r="AY766" s="245" t="s">
        <v>184</v>
      </c>
    </row>
    <row r="767" spans="1:65" s="12" customFormat="1" ht="11.25">
      <c r="B767" s="213"/>
      <c r="C767" s="214"/>
      <c r="D767" s="215" t="s">
        <v>191</v>
      </c>
      <c r="E767" s="216" t="s">
        <v>1</v>
      </c>
      <c r="F767" s="217" t="s">
        <v>728</v>
      </c>
      <c r="G767" s="214"/>
      <c r="H767" s="218">
        <v>23.34</v>
      </c>
      <c r="I767" s="219"/>
      <c r="J767" s="214"/>
      <c r="K767" s="214"/>
      <c r="L767" s="220"/>
      <c r="M767" s="221"/>
      <c r="N767" s="222"/>
      <c r="O767" s="222"/>
      <c r="P767" s="222"/>
      <c r="Q767" s="222"/>
      <c r="R767" s="222"/>
      <c r="S767" s="222"/>
      <c r="T767" s="223"/>
      <c r="AT767" s="224" t="s">
        <v>191</v>
      </c>
      <c r="AU767" s="224" t="s">
        <v>86</v>
      </c>
      <c r="AV767" s="12" t="s">
        <v>91</v>
      </c>
      <c r="AW767" s="12" t="s">
        <v>34</v>
      </c>
      <c r="AX767" s="12" t="s">
        <v>79</v>
      </c>
      <c r="AY767" s="224" t="s">
        <v>184</v>
      </c>
    </row>
    <row r="768" spans="1:65" s="12" customFormat="1" ht="11.25">
      <c r="B768" s="213"/>
      <c r="C768" s="214"/>
      <c r="D768" s="215" t="s">
        <v>191</v>
      </c>
      <c r="E768" s="216" t="s">
        <v>1</v>
      </c>
      <c r="F768" s="217" t="s">
        <v>729</v>
      </c>
      <c r="G768" s="214"/>
      <c r="H768" s="218">
        <v>33</v>
      </c>
      <c r="I768" s="219"/>
      <c r="J768" s="214"/>
      <c r="K768" s="214"/>
      <c r="L768" s="220"/>
      <c r="M768" s="221"/>
      <c r="N768" s="222"/>
      <c r="O768" s="222"/>
      <c r="P768" s="222"/>
      <c r="Q768" s="222"/>
      <c r="R768" s="222"/>
      <c r="S768" s="222"/>
      <c r="T768" s="223"/>
      <c r="AT768" s="224" t="s">
        <v>191</v>
      </c>
      <c r="AU768" s="224" t="s">
        <v>86</v>
      </c>
      <c r="AV768" s="12" t="s">
        <v>91</v>
      </c>
      <c r="AW768" s="12" t="s">
        <v>34</v>
      </c>
      <c r="AX768" s="12" t="s">
        <v>79</v>
      </c>
      <c r="AY768" s="224" t="s">
        <v>184</v>
      </c>
    </row>
    <row r="769" spans="1:65" s="14" customFormat="1" ht="11.25">
      <c r="B769" s="236"/>
      <c r="C769" s="237"/>
      <c r="D769" s="215" t="s">
        <v>191</v>
      </c>
      <c r="E769" s="238" t="s">
        <v>1</v>
      </c>
      <c r="F769" s="239" t="s">
        <v>644</v>
      </c>
      <c r="G769" s="237"/>
      <c r="H769" s="238" t="s">
        <v>1</v>
      </c>
      <c r="I769" s="240"/>
      <c r="J769" s="237"/>
      <c r="K769" s="237"/>
      <c r="L769" s="241"/>
      <c r="M769" s="242"/>
      <c r="N769" s="243"/>
      <c r="O769" s="243"/>
      <c r="P769" s="243"/>
      <c r="Q769" s="243"/>
      <c r="R769" s="243"/>
      <c r="S769" s="243"/>
      <c r="T769" s="244"/>
      <c r="AT769" s="245" t="s">
        <v>191</v>
      </c>
      <c r="AU769" s="245" t="s">
        <v>86</v>
      </c>
      <c r="AV769" s="14" t="s">
        <v>86</v>
      </c>
      <c r="AW769" s="14" t="s">
        <v>34</v>
      </c>
      <c r="AX769" s="14" t="s">
        <v>79</v>
      </c>
      <c r="AY769" s="245" t="s">
        <v>184</v>
      </c>
    </row>
    <row r="770" spans="1:65" s="12" customFormat="1" ht="11.25">
      <c r="B770" s="213"/>
      <c r="C770" s="214"/>
      <c r="D770" s="215" t="s">
        <v>191</v>
      </c>
      <c r="E770" s="216" t="s">
        <v>1</v>
      </c>
      <c r="F770" s="217" t="s">
        <v>729</v>
      </c>
      <c r="G770" s="214"/>
      <c r="H770" s="218">
        <v>33</v>
      </c>
      <c r="I770" s="219"/>
      <c r="J770" s="214"/>
      <c r="K770" s="214"/>
      <c r="L770" s="220"/>
      <c r="M770" s="221"/>
      <c r="N770" s="222"/>
      <c r="O770" s="222"/>
      <c r="P770" s="222"/>
      <c r="Q770" s="222"/>
      <c r="R770" s="222"/>
      <c r="S770" s="222"/>
      <c r="T770" s="223"/>
      <c r="AT770" s="224" t="s">
        <v>191</v>
      </c>
      <c r="AU770" s="224" t="s">
        <v>86</v>
      </c>
      <c r="AV770" s="12" t="s">
        <v>91</v>
      </c>
      <c r="AW770" s="12" t="s">
        <v>34</v>
      </c>
      <c r="AX770" s="12" t="s">
        <v>79</v>
      </c>
      <c r="AY770" s="224" t="s">
        <v>184</v>
      </c>
    </row>
    <row r="771" spans="1:65" s="12" customFormat="1" ht="11.25">
      <c r="B771" s="213"/>
      <c r="C771" s="214"/>
      <c r="D771" s="215" t="s">
        <v>191</v>
      </c>
      <c r="E771" s="216" t="s">
        <v>1</v>
      </c>
      <c r="F771" s="217" t="s">
        <v>730</v>
      </c>
      <c r="G771" s="214"/>
      <c r="H771" s="218">
        <v>9.36</v>
      </c>
      <c r="I771" s="219"/>
      <c r="J771" s="214"/>
      <c r="K771" s="214"/>
      <c r="L771" s="220"/>
      <c r="M771" s="221"/>
      <c r="N771" s="222"/>
      <c r="O771" s="222"/>
      <c r="P771" s="222"/>
      <c r="Q771" s="222"/>
      <c r="R771" s="222"/>
      <c r="S771" s="222"/>
      <c r="T771" s="223"/>
      <c r="AT771" s="224" t="s">
        <v>191</v>
      </c>
      <c r="AU771" s="224" t="s">
        <v>86</v>
      </c>
      <c r="AV771" s="12" t="s">
        <v>91</v>
      </c>
      <c r="AW771" s="12" t="s">
        <v>34</v>
      </c>
      <c r="AX771" s="12" t="s">
        <v>79</v>
      </c>
      <c r="AY771" s="224" t="s">
        <v>184</v>
      </c>
    </row>
    <row r="772" spans="1:65" s="12" customFormat="1" ht="11.25">
      <c r="B772" s="213"/>
      <c r="C772" s="214"/>
      <c r="D772" s="215" t="s">
        <v>191</v>
      </c>
      <c r="E772" s="216" t="s">
        <v>1</v>
      </c>
      <c r="F772" s="217" t="s">
        <v>731</v>
      </c>
      <c r="G772" s="214"/>
      <c r="H772" s="218">
        <v>15.56</v>
      </c>
      <c r="I772" s="219"/>
      <c r="J772" s="214"/>
      <c r="K772" s="214"/>
      <c r="L772" s="220"/>
      <c r="M772" s="221"/>
      <c r="N772" s="222"/>
      <c r="O772" s="222"/>
      <c r="P772" s="222"/>
      <c r="Q772" s="222"/>
      <c r="R772" s="222"/>
      <c r="S772" s="222"/>
      <c r="T772" s="223"/>
      <c r="AT772" s="224" t="s">
        <v>191</v>
      </c>
      <c r="AU772" s="224" t="s">
        <v>86</v>
      </c>
      <c r="AV772" s="12" t="s">
        <v>91</v>
      </c>
      <c r="AW772" s="12" t="s">
        <v>34</v>
      </c>
      <c r="AX772" s="12" t="s">
        <v>79</v>
      </c>
      <c r="AY772" s="224" t="s">
        <v>184</v>
      </c>
    </row>
    <row r="773" spans="1:65" s="14" customFormat="1" ht="11.25">
      <c r="B773" s="236"/>
      <c r="C773" s="237"/>
      <c r="D773" s="215" t="s">
        <v>191</v>
      </c>
      <c r="E773" s="238" t="s">
        <v>1</v>
      </c>
      <c r="F773" s="239" t="s">
        <v>647</v>
      </c>
      <c r="G773" s="237"/>
      <c r="H773" s="238" t="s">
        <v>1</v>
      </c>
      <c r="I773" s="240"/>
      <c r="J773" s="237"/>
      <c r="K773" s="237"/>
      <c r="L773" s="241"/>
      <c r="M773" s="242"/>
      <c r="N773" s="243"/>
      <c r="O773" s="243"/>
      <c r="P773" s="243"/>
      <c r="Q773" s="243"/>
      <c r="R773" s="243"/>
      <c r="S773" s="243"/>
      <c r="T773" s="244"/>
      <c r="AT773" s="245" t="s">
        <v>191</v>
      </c>
      <c r="AU773" s="245" t="s">
        <v>86</v>
      </c>
      <c r="AV773" s="14" t="s">
        <v>86</v>
      </c>
      <c r="AW773" s="14" t="s">
        <v>34</v>
      </c>
      <c r="AX773" s="14" t="s">
        <v>79</v>
      </c>
      <c r="AY773" s="245" t="s">
        <v>184</v>
      </c>
    </row>
    <row r="774" spans="1:65" s="12" customFormat="1" ht="11.25">
      <c r="B774" s="213"/>
      <c r="C774" s="214"/>
      <c r="D774" s="215" t="s">
        <v>191</v>
      </c>
      <c r="E774" s="216" t="s">
        <v>1</v>
      </c>
      <c r="F774" s="217" t="s">
        <v>732</v>
      </c>
      <c r="G774" s="214"/>
      <c r="H774" s="218">
        <v>22</v>
      </c>
      <c r="I774" s="219"/>
      <c r="J774" s="214"/>
      <c r="K774" s="214"/>
      <c r="L774" s="220"/>
      <c r="M774" s="221"/>
      <c r="N774" s="222"/>
      <c r="O774" s="222"/>
      <c r="P774" s="222"/>
      <c r="Q774" s="222"/>
      <c r="R774" s="222"/>
      <c r="S774" s="222"/>
      <c r="T774" s="223"/>
      <c r="AT774" s="224" t="s">
        <v>191</v>
      </c>
      <c r="AU774" s="224" t="s">
        <v>86</v>
      </c>
      <c r="AV774" s="12" t="s">
        <v>91</v>
      </c>
      <c r="AW774" s="12" t="s">
        <v>34</v>
      </c>
      <c r="AX774" s="12" t="s">
        <v>79</v>
      </c>
      <c r="AY774" s="224" t="s">
        <v>184</v>
      </c>
    </row>
    <row r="775" spans="1:65" s="12" customFormat="1" ht="11.25">
      <c r="B775" s="213"/>
      <c r="C775" s="214"/>
      <c r="D775" s="215" t="s">
        <v>191</v>
      </c>
      <c r="E775" s="216" t="s">
        <v>1</v>
      </c>
      <c r="F775" s="217" t="s">
        <v>733</v>
      </c>
      <c r="G775" s="214"/>
      <c r="H775" s="218">
        <v>6</v>
      </c>
      <c r="I775" s="219"/>
      <c r="J775" s="214"/>
      <c r="K775" s="214"/>
      <c r="L775" s="220"/>
      <c r="M775" s="221"/>
      <c r="N775" s="222"/>
      <c r="O775" s="222"/>
      <c r="P775" s="222"/>
      <c r="Q775" s="222"/>
      <c r="R775" s="222"/>
      <c r="S775" s="222"/>
      <c r="T775" s="223"/>
      <c r="AT775" s="224" t="s">
        <v>191</v>
      </c>
      <c r="AU775" s="224" t="s">
        <v>86</v>
      </c>
      <c r="AV775" s="12" t="s">
        <v>91</v>
      </c>
      <c r="AW775" s="12" t="s">
        <v>34</v>
      </c>
      <c r="AX775" s="12" t="s">
        <v>79</v>
      </c>
      <c r="AY775" s="224" t="s">
        <v>184</v>
      </c>
    </row>
    <row r="776" spans="1:65" s="12" customFormat="1" ht="11.25">
      <c r="B776" s="213"/>
      <c r="C776" s="214"/>
      <c r="D776" s="215" t="s">
        <v>191</v>
      </c>
      <c r="E776" s="216" t="s">
        <v>1</v>
      </c>
      <c r="F776" s="217" t="s">
        <v>734</v>
      </c>
      <c r="G776" s="214"/>
      <c r="H776" s="218">
        <v>8</v>
      </c>
      <c r="I776" s="219"/>
      <c r="J776" s="214"/>
      <c r="K776" s="214"/>
      <c r="L776" s="220"/>
      <c r="M776" s="221"/>
      <c r="N776" s="222"/>
      <c r="O776" s="222"/>
      <c r="P776" s="222"/>
      <c r="Q776" s="222"/>
      <c r="R776" s="222"/>
      <c r="S776" s="222"/>
      <c r="T776" s="223"/>
      <c r="AT776" s="224" t="s">
        <v>191</v>
      </c>
      <c r="AU776" s="224" t="s">
        <v>86</v>
      </c>
      <c r="AV776" s="12" t="s">
        <v>91</v>
      </c>
      <c r="AW776" s="12" t="s">
        <v>34</v>
      </c>
      <c r="AX776" s="12" t="s">
        <v>79</v>
      </c>
      <c r="AY776" s="224" t="s">
        <v>184</v>
      </c>
    </row>
    <row r="777" spans="1:65" s="12" customFormat="1" ht="11.25">
      <c r="B777" s="213"/>
      <c r="C777" s="214"/>
      <c r="D777" s="215" t="s">
        <v>191</v>
      </c>
      <c r="E777" s="216" t="s">
        <v>1</v>
      </c>
      <c r="F777" s="217" t="s">
        <v>735</v>
      </c>
      <c r="G777" s="214"/>
      <c r="H777" s="218">
        <v>23.4</v>
      </c>
      <c r="I777" s="219"/>
      <c r="J777" s="214"/>
      <c r="K777" s="214"/>
      <c r="L777" s="220"/>
      <c r="M777" s="221"/>
      <c r="N777" s="222"/>
      <c r="O777" s="222"/>
      <c r="P777" s="222"/>
      <c r="Q777" s="222"/>
      <c r="R777" s="222"/>
      <c r="S777" s="222"/>
      <c r="T777" s="223"/>
      <c r="AT777" s="224" t="s">
        <v>191</v>
      </c>
      <c r="AU777" s="224" t="s">
        <v>86</v>
      </c>
      <c r="AV777" s="12" t="s">
        <v>91</v>
      </c>
      <c r="AW777" s="12" t="s">
        <v>34</v>
      </c>
      <c r="AX777" s="12" t="s">
        <v>79</v>
      </c>
      <c r="AY777" s="224" t="s">
        <v>184</v>
      </c>
    </row>
    <row r="778" spans="1:65" s="14" customFormat="1" ht="11.25">
      <c r="B778" s="236"/>
      <c r="C778" s="237"/>
      <c r="D778" s="215" t="s">
        <v>191</v>
      </c>
      <c r="E778" s="238" t="s">
        <v>1</v>
      </c>
      <c r="F778" s="239" t="s">
        <v>653</v>
      </c>
      <c r="G778" s="237"/>
      <c r="H778" s="238" t="s">
        <v>1</v>
      </c>
      <c r="I778" s="240"/>
      <c r="J778" s="237"/>
      <c r="K778" s="237"/>
      <c r="L778" s="241"/>
      <c r="M778" s="242"/>
      <c r="N778" s="243"/>
      <c r="O778" s="243"/>
      <c r="P778" s="243"/>
      <c r="Q778" s="243"/>
      <c r="R778" s="243"/>
      <c r="S778" s="243"/>
      <c r="T778" s="244"/>
      <c r="AT778" s="245" t="s">
        <v>191</v>
      </c>
      <c r="AU778" s="245" t="s">
        <v>86</v>
      </c>
      <c r="AV778" s="14" t="s">
        <v>86</v>
      </c>
      <c r="AW778" s="14" t="s">
        <v>34</v>
      </c>
      <c r="AX778" s="14" t="s">
        <v>79</v>
      </c>
      <c r="AY778" s="245" t="s">
        <v>184</v>
      </c>
    </row>
    <row r="779" spans="1:65" s="12" customFormat="1" ht="11.25">
      <c r="B779" s="213"/>
      <c r="C779" s="214"/>
      <c r="D779" s="215" t="s">
        <v>191</v>
      </c>
      <c r="E779" s="216" t="s">
        <v>1</v>
      </c>
      <c r="F779" s="217" t="s">
        <v>732</v>
      </c>
      <c r="G779" s="214"/>
      <c r="H779" s="218">
        <v>22</v>
      </c>
      <c r="I779" s="219"/>
      <c r="J779" s="214"/>
      <c r="K779" s="214"/>
      <c r="L779" s="220"/>
      <c r="M779" s="221"/>
      <c r="N779" s="222"/>
      <c r="O779" s="222"/>
      <c r="P779" s="222"/>
      <c r="Q779" s="222"/>
      <c r="R779" s="222"/>
      <c r="S779" s="222"/>
      <c r="T779" s="223"/>
      <c r="AT779" s="224" t="s">
        <v>191</v>
      </c>
      <c r="AU779" s="224" t="s">
        <v>86</v>
      </c>
      <c r="AV779" s="12" t="s">
        <v>91</v>
      </c>
      <c r="AW779" s="12" t="s">
        <v>34</v>
      </c>
      <c r="AX779" s="12" t="s">
        <v>79</v>
      </c>
      <c r="AY779" s="224" t="s">
        <v>184</v>
      </c>
    </row>
    <row r="780" spans="1:65" s="12" customFormat="1" ht="11.25">
      <c r="B780" s="213"/>
      <c r="C780" s="214"/>
      <c r="D780" s="215" t="s">
        <v>191</v>
      </c>
      <c r="E780" s="216" t="s">
        <v>1</v>
      </c>
      <c r="F780" s="217" t="s">
        <v>736</v>
      </c>
      <c r="G780" s="214"/>
      <c r="H780" s="218">
        <v>10</v>
      </c>
      <c r="I780" s="219"/>
      <c r="J780" s="214"/>
      <c r="K780" s="214"/>
      <c r="L780" s="220"/>
      <c r="M780" s="221"/>
      <c r="N780" s="222"/>
      <c r="O780" s="222"/>
      <c r="P780" s="222"/>
      <c r="Q780" s="222"/>
      <c r="R780" s="222"/>
      <c r="S780" s="222"/>
      <c r="T780" s="223"/>
      <c r="AT780" s="224" t="s">
        <v>191</v>
      </c>
      <c r="AU780" s="224" t="s">
        <v>86</v>
      </c>
      <c r="AV780" s="12" t="s">
        <v>91</v>
      </c>
      <c r="AW780" s="12" t="s">
        <v>34</v>
      </c>
      <c r="AX780" s="12" t="s">
        <v>79</v>
      </c>
      <c r="AY780" s="224" t="s">
        <v>184</v>
      </c>
    </row>
    <row r="781" spans="1:65" s="12" customFormat="1" ht="11.25">
      <c r="B781" s="213"/>
      <c r="C781" s="214"/>
      <c r="D781" s="215" t="s">
        <v>191</v>
      </c>
      <c r="E781" s="216" t="s">
        <v>1</v>
      </c>
      <c r="F781" s="217" t="s">
        <v>734</v>
      </c>
      <c r="G781" s="214"/>
      <c r="H781" s="218">
        <v>8</v>
      </c>
      <c r="I781" s="219"/>
      <c r="J781" s="214"/>
      <c r="K781" s="214"/>
      <c r="L781" s="220"/>
      <c r="M781" s="221"/>
      <c r="N781" s="222"/>
      <c r="O781" s="222"/>
      <c r="P781" s="222"/>
      <c r="Q781" s="222"/>
      <c r="R781" s="222"/>
      <c r="S781" s="222"/>
      <c r="T781" s="223"/>
      <c r="AT781" s="224" t="s">
        <v>191</v>
      </c>
      <c r="AU781" s="224" t="s">
        <v>86</v>
      </c>
      <c r="AV781" s="12" t="s">
        <v>91</v>
      </c>
      <c r="AW781" s="12" t="s">
        <v>34</v>
      </c>
      <c r="AX781" s="12" t="s">
        <v>79</v>
      </c>
      <c r="AY781" s="224" t="s">
        <v>184</v>
      </c>
    </row>
    <row r="782" spans="1:65" s="12" customFormat="1" ht="11.25">
      <c r="B782" s="213"/>
      <c r="C782" s="214"/>
      <c r="D782" s="215" t="s">
        <v>191</v>
      </c>
      <c r="E782" s="216" t="s">
        <v>1</v>
      </c>
      <c r="F782" s="217" t="s">
        <v>735</v>
      </c>
      <c r="G782" s="214"/>
      <c r="H782" s="218">
        <v>23.4</v>
      </c>
      <c r="I782" s="219"/>
      <c r="J782" s="214"/>
      <c r="K782" s="214"/>
      <c r="L782" s="220"/>
      <c r="M782" s="221"/>
      <c r="N782" s="222"/>
      <c r="O782" s="222"/>
      <c r="P782" s="222"/>
      <c r="Q782" s="222"/>
      <c r="R782" s="222"/>
      <c r="S782" s="222"/>
      <c r="T782" s="223"/>
      <c r="AT782" s="224" t="s">
        <v>191</v>
      </c>
      <c r="AU782" s="224" t="s">
        <v>86</v>
      </c>
      <c r="AV782" s="12" t="s">
        <v>91</v>
      </c>
      <c r="AW782" s="12" t="s">
        <v>34</v>
      </c>
      <c r="AX782" s="12" t="s">
        <v>79</v>
      </c>
      <c r="AY782" s="224" t="s">
        <v>184</v>
      </c>
    </row>
    <row r="783" spans="1:65" s="13" customFormat="1" ht="11.25">
      <c r="B783" s="225"/>
      <c r="C783" s="226"/>
      <c r="D783" s="215" t="s">
        <v>191</v>
      </c>
      <c r="E783" s="227" t="s">
        <v>1</v>
      </c>
      <c r="F783" s="228" t="s">
        <v>193</v>
      </c>
      <c r="G783" s="226"/>
      <c r="H783" s="229">
        <v>237.06</v>
      </c>
      <c r="I783" s="230"/>
      <c r="J783" s="226"/>
      <c r="K783" s="226"/>
      <c r="L783" s="231"/>
      <c r="M783" s="232"/>
      <c r="N783" s="233"/>
      <c r="O783" s="233"/>
      <c r="P783" s="233"/>
      <c r="Q783" s="233"/>
      <c r="R783" s="233"/>
      <c r="S783" s="233"/>
      <c r="T783" s="234"/>
      <c r="AT783" s="235" t="s">
        <v>191</v>
      </c>
      <c r="AU783" s="235" t="s">
        <v>86</v>
      </c>
      <c r="AV783" s="13" t="s">
        <v>190</v>
      </c>
      <c r="AW783" s="13" t="s">
        <v>34</v>
      </c>
      <c r="AX783" s="13" t="s">
        <v>86</v>
      </c>
      <c r="AY783" s="235" t="s">
        <v>184</v>
      </c>
    </row>
    <row r="784" spans="1:65" s="2" customFormat="1" ht="21.75" customHeight="1">
      <c r="A784" s="34"/>
      <c r="B784" s="35"/>
      <c r="C784" s="200" t="s">
        <v>397</v>
      </c>
      <c r="D784" s="200" t="s">
        <v>185</v>
      </c>
      <c r="E784" s="201" t="s">
        <v>737</v>
      </c>
      <c r="F784" s="202" t="s">
        <v>738</v>
      </c>
      <c r="G784" s="203" t="s">
        <v>222</v>
      </c>
      <c r="H784" s="204">
        <v>165.27680000000001</v>
      </c>
      <c r="I784" s="205"/>
      <c r="J784" s="206">
        <f>ROUND(I784*H784,2)</f>
        <v>0</v>
      </c>
      <c r="K784" s="202" t="s">
        <v>189</v>
      </c>
      <c r="L784" s="39"/>
      <c r="M784" s="207" t="s">
        <v>1</v>
      </c>
      <c r="N784" s="208" t="s">
        <v>45</v>
      </c>
      <c r="O784" s="71"/>
      <c r="P784" s="209">
        <f>O784*H784</f>
        <v>0</v>
      </c>
      <c r="Q784" s="209">
        <v>0</v>
      </c>
      <c r="R784" s="209">
        <f>Q784*H784</f>
        <v>0</v>
      </c>
      <c r="S784" s="209">
        <v>0</v>
      </c>
      <c r="T784" s="210">
        <f>S784*H784</f>
        <v>0</v>
      </c>
      <c r="U784" s="34"/>
      <c r="V784" s="34"/>
      <c r="W784" s="34"/>
      <c r="X784" s="34"/>
      <c r="Y784" s="34"/>
      <c r="Z784" s="34"/>
      <c r="AA784" s="34"/>
      <c r="AB784" s="34"/>
      <c r="AC784" s="34"/>
      <c r="AD784" s="34"/>
      <c r="AE784" s="34"/>
      <c r="AR784" s="211" t="s">
        <v>190</v>
      </c>
      <c r="AT784" s="211" t="s">
        <v>185</v>
      </c>
      <c r="AU784" s="211" t="s">
        <v>86</v>
      </c>
      <c r="AY784" s="17" t="s">
        <v>184</v>
      </c>
      <c r="BE784" s="212">
        <f>IF(N784="základní",J784,0)</f>
        <v>0</v>
      </c>
      <c r="BF784" s="212">
        <f>IF(N784="snížená",J784,0)</f>
        <v>0</v>
      </c>
      <c r="BG784" s="212">
        <f>IF(N784="zákl. přenesená",J784,0)</f>
        <v>0</v>
      </c>
      <c r="BH784" s="212">
        <f>IF(N784="sníž. přenesená",J784,0)</f>
        <v>0</v>
      </c>
      <c r="BI784" s="212">
        <f>IF(N784="nulová",J784,0)</f>
        <v>0</v>
      </c>
      <c r="BJ784" s="17" t="s">
        <v>91</v>
      </c>
      <c r="BK784" s="212">
        <f>ROUND(I784*H784,2)</f>
        <v>0</v>
      </c>
      <c r="BL784" s="17" t="s">
        <v>190</v>
      </c>
      <c r="BM784" s="211" t="s">
        <v>739</v>
      </c>
    </row>
    <row r="785" spans="1:65" s="14" customFormat="1" ht="11.25">
      <c r="B785" s="236"/>
      <c r="C785" s="237"/>
      <c r="D785" s="215" t="s">
        <v>191</v>
      </c>
      <c r="E785" s="238" t="s">
        <v>1</v>
      </c>
      <c r="F785" s="239" t="s">
        <v>311</v>
      </c>
      <c r="G785" s="237"/>
      <c r="H785" s="238" t="s">
        <v>1</v>
      </c>
      <c r="I785" s="240"/>
      <c r="J785" s="237"/>
      <c r="K785" s="237"/>
      <c r="L785" s="241"/>
      <c r="M785" s="242"/>
      <c r="N785" s="243"/>
      <c r="O785" s="243"/>
      <c r="P785" s="243"/>
      <c r="Q785" s="243"/>
      <c r="R785" s="243"/>
      <c r="S785" s="243"/>
      <c r="T785" s="244"/>
      <c r="AT785" s="245" t="s">
        <v>191</v>
      </c>
      <c r="AU785" s="245" t="s">
        <v>86</v>
      </c>
      <c r="AV785" s="14" t="s">
        <v>86</v>
      </c>
      <c r="AW785" s="14" t="s">
        <v>34</v>
      </c>
      <c r="AX785" s="14" t="s">
        <v>79</v>
      </c>
      <c r="AY785" s="245" t="s">
        <v>184</v>
      </c>
    </row>
    <row r="786" spans="1:65" s="12" customFormat="1" ht="11.25">
      <c r="B786" s="213"/>
      <c r="C786" s="214"/>
      <c r="D786" s="215" t="s">
        <v>191</v>
      </c>
      <c r="E786" s="216" t="s">
        <v>1</v>
      </c>
      <c r="F786" s="217" t="s">
        <v>740</v>
      </c>
      <c r="G786" s="214"/>
      <c r="H786" s="218">
        <v>59.619199999999999</v>
      </c>
      <c r="I786" s="219"/>
      <c r="J786" s="214"/>
      <c r="K786" s="214"/>
      <c r="L786" s="220"/>
      <c r="M786" s="221"/>
      <c r="N786" s="222"/>
      <c r="O786" s="222"/>
      <c r="P786" s="222"/>
      <c r="Q786" s="222"/>
      <c r="R786" s="222"/>
      <c r="S786" s="222"/>
      <c r="T786" s="223"/>
      <c r="AT786" s="224" t="s">
        <v>191</v>
      </c>
      <c r="AU786" s="224" t="s">
        <v>86</v>
      </c>
      <c r="AV786" s="12" t="s">
        <v>91</v>
      </c>
      <c r="AW786" s="12" t="s">
        <v>34</v>
      </c>
      <c r="AX786" s="12" t="s">
        <v>79</v>
      </c>
      <c r="AY786" s="224" t="s">
        <v>184</v>
      </c>
    </row>
    <row r="787" spans="1:65" s="12" customFormat="1" ht="11.25">
      <c r="B787" s="213"/>
      <c r="C787" s="214"/>
      <c r="D787" s="215" t="s">
        <v>191</v>
      </c>
      <c r="E787" s="216" t="s">
        <v>1</v>
      </c>
      <c r="F787" s="217" t="s">
        <v>741</v>
      </c>
      <c r="G787" s="214"/>
      <c r="H787" s="218">
        <v>-4.2</v>
      </c>
      <c r="I787" s="219"/>
      <c r="J787" s="214"/>
      <c r="K787" s="214"/>
      <c r="L787" s="220"/>
      <c r="M787" s="221"/>
      <c r="N787" s="222"/>
      <c r="O787" s="222"/>
      <c r="P787" s="222"/>
      <c r="Q787" s="222"/>
      <c r="R787" s="222"/>
      <c r="S787" s="222"/>
      <c r="T787" s="223"/>
      <c r="AT787" s="224" t="s">
        <v>191</v>
      </c>
      <c r="AU787" s="224" t="s">
        <v>86</v>
      </c>
      <c r="AV787" s="12" t="s">
        <v>91</v>
      </c>
      <c r="AW787" s="12" t="s">
        <v>34</v>
      </c>
      <c r="AX787" s="12" t="s">
        <v>79</v>
      </c>
      <c r="AY787" s="224" t="s">
        <v>184</v>
      </c>
    </row>
    <row r="788" spans="1:65" s="12" customFormat="1" ht="11.25">
      <c r="B788" s="213"/>
      <c r="C788" s="214"/>
      <c r="D788" s="215" t="s">
        <v>191</v>
      </c>
      <c r="E788" s="216" t="s">
        <v>1</v>
      </c>
      <c r="F788" s="217" t="s">
        <v>742</v>
      </c>
      <c r="G788" s="214"/>
      <c r="H788" s="218">
        <v>51.608800000000002</v>
      </c>
      <c r="I788" s="219"/>
      <c r="J788" s="214"/>
      <c r="K788" s="214"/>
      <c r="L788" s="220"/>
      <c r="M788" s="221"/>
      <c r="N788" s="222"/>
      <c r="O788" s="222"/>
      <c r="P788" s="222"/>
      <c r="Q788" s="222"/>
      <c r="R788" s="222"/>
      <c r="S788" s="222"/>
      <c r="T788" s="223"/>
      <c r="AT788" s="224" t="s">
        <v>191</v>
      </c>
      <c r="AU788" s="224" t="s">
        <v>86</v>
      </c>
      <c r="AV788" s="12" t="s">
        <v>91</v>
      </c>
      <c r="AW788" s="12" t="s">
        <v>34</v>
      </c>
      <c r="AX788" s="12" t="s">
        <v>79</v>
      </c>
      <c r="AY788" s="224" t="s">
        <v>184</v>
      </c>
    </row>
    <row r="789" spans="1:65" s="12" customFormat="1" ht="11.25">
      <c r="B789" s="213"/>
      <c r="C789" s="214"/>
      <c r="D789" s="215" t="s">
        <v>191</v>
      </c>
      <c r="E789" s="216" t="s">
        <v>1</v>
      </c>
      <c r="F789" s="217" t="s">
        <v>743</v>
      </c>
      <c r="G789" s="214"/>
      <c r="H789" s="218">
        <v>-2.8</v>
      </c>
      <c r="I789" s="219"/>
      <c r="J789" s="214"/>
      <c r="K789" s="214"/>
      <c r="L789" s="220"/>
      <c r="M789" s="221"/>
      <c r="N789" s="222"/>
      <c r="O789" s="222"/>
      <c r="P789" s="222"/>
      <c r="Q789" s="222"/>
      <c r="R789" s="222"/>
      <c r="S789" s="222"/>
      <c r="T789" s="223"/>
      <c r="AT789" s="224" t="s">
        <v>191</v>
      </c>
      <c r="AU789" s="224" t="s">
        <v>86</v>
      </c>
      <c r="AV789" s="12" t="s">
        <v>91</v>
      </c>
      <c r="AW789" s="12" t="s">
        <v>34</v>
      </c>
      <c r="AX789" s="12" t="s">
        <v>79</v>
      </c>
      <c r="AY789" s="224" t="s">
        <v>184</v>
      </c>
    </row>
    <row r="790" spans="1:65" s="12" customFormat="1" ht="11.25">
      <c r="B790" s="213"/>
      <c r="C790" s="214"/>
      <c r="D790" s="215" t="s">
        <v>191</v>
      </c>
      <c r="E790" s="216" t="s">
        <v>1</v>
      </c>
      <c r="F790" s="217" t="s">
        <v>744</v>
      </c>
      <c r="G790" s="214"/>
      <c r="H790" s="218">
        <v>65.248800000000003</v>
      </c>
      <c r="I790" s="219"/>
      <c r="J790" s="214"/>
      <c r="K790" s="214"/>
      <c r="L790" s="220"/>
      <c r="M790" s="221"/>
      <c r="N790" s="222"/>
      <c r="O790" s="222"/>
      <c r="P790" s="222"/>
      <c r="Q790" s="222"/>
      <c r="R790" s="222"/>
      <c r="S790" s="222"/>
      <c r="T790" s="223"/>
      <c r="AT790" s="224" t="s">
        <v>191</v>
      </c>
      <c r="AU790" s="224" t="s">
        <v>86</v>
      </c>
      <c r="AV790" s="12" t="s">
        <v>91</v>
      </c>
      <c r="AW790" s="12" t="s">
        <v>34</v>
      </c>
      <c r="AX790" s="12" t="s">
        <v>79</v>
      </c>
      <c r="AY790" s="224" t="s">
        <v>184</v>
      </c>
    </row>
    <row r="791" spans="1:65" s="12" customFormat="1" ht="11.25">
      <c r="B791" s="213"/>
      <c r="C791" s="214"/>
      <c r="D791" s="215" t="s">
        <v>191</v>
      </c>
      <c r="E791" s="216" t="s">
        <v>1</v>
      </c>
      <c r="F791" s="217" t="s">
        <v>741</v>
      </c>
      <c r="G791" s="214"/>
      <c r="H791" s="218">
        <v>-4.2</v>
      </c>
      <c r="I791" s="219"/>
      <c r="J791" s="214"/>
      <c r="K791" s="214"/>
      <c r="L791" s="220"/>
      <c r="M791" s="221"/>
      <c r="N791" s="222"/>
      <c r="O791" s="222"/>
      <c r="P791" s="222"/>
      <c r="Q791" s="222"/>
      <c r="R791" s="222"/>
      <c r="S791" s="222"/>
      <c r="T791" s="223"/>
      <c r="AT791" s="224" t="s">
        <v>191</v>
      </c>
      <c r="AU791" s="224" t="s">
        <v>86</v>
      </c>
      <c r="AV791" s="12" t="s">
        <v>91</v>
      </c>
      <c r="AW791" s="12" t="s">
        <v>34</v>
      </c>
      <c r="AX791" s="12" t="s">
        <v>79</v>
      </c>
      <c r="AY791" s="224" t="s">
        <v>184</v>
      </c>
    </row>
    <row r="792" spans="1:65" s="13" customFormat="1" ht="11.25">
      <c r="B792" s="225"/>
      <c r="C792" s="226"/>
      <c r="D792" s="215" t="s">
        <v>191</v>
      </c>
      <c r="E792" s="227" t="s">
        <v>1</v>
      </c>
      <c r="F792" s="228" t="s">
        <v>193</v>
      </c>
      <c r="G792" s="226"/>
      <c r="H792" s="229">
        <v>165.27680000000001</v>
      </c>
      <c r="I792" s="230"/>
      <c r="J792" s="226"/>
      <c r="K792" s="226"/>
      <c r="L792" s="231"/>
      <c r="M792" s="232"/>
      <c r="N792" s="233"/>
      <c r="O792" s="233"/>
      <c r="P792" s="233"/>
      <c r="Q792" s="233"/>
      <c r="R792" s="233"/>
      <c r="S792" s="233"/>
      <c r="T792" s="234"/>
      <c r="AT792" s="235" t="s">
        <v>191</v>
      </c>
      <c r="AU792" s="235" t="s">
        <v>86</v>
      </c>
      <c r="AV792" s="13" t="s">
        <v>190</v>
      </c>
      <c r="AW792" s="13" t="s">
        <v>34</v>
      </c>
      <c r="AX792" s="13" t="s">
        <v>86</v>
      </c>
      <c r="AY792" s="235" t="s">
        <v>184</v>
      </c>
    </row>
    <row r="793" spans="1:65" s="2" customFormat="1" ht="16.5" customHeight="1">
      <c r="A793" s="34"/>
      <c r="B793" s="35"/>
      <c r="C793" s="200" t="s">
        <v>745</v>
      </c>
      <c r="D793" s="200" t="s">
        <v>185</v>
      </c>
      <c r="E793" s="201" t="s">
        <v>746</v>
      </c>
      <c r="F793" s="202" t="s">
        <v>747</v>
      </c>
      <c r="G793" s="203" t="s">
        <v>222</v>
      </c>
      <c r="H793" s="204">
        <v>946.07500000000005</v>
      </c>
      <c r="I793" s="205"/>
      <c r="J793" s="206">
        <f>ROUND(I793*H793,2)</f>
        <v>0</v>
      </c>
      <c r="K793" s="202" t="s">
        <v>189</v>
      </c>
      <c r="L793" s="39"/>
      <c r="M793" s="207" t="s">
        <v>1</v>
      </c>
      <c r="N793" s="208" t="s">
        <v>45</v>
      </c>
      <c r="O793" s="71"/>
      <c r="P793" s="209">
        <f>O793*H793</f>
        <v>0</v>
      </c>
      <c r="Q793" s="209">
        <v>0</v>
      </c>
      <c r="R793" s="209">
        <f>Q793*H793</f>
        <v>0</v>
      </c>
      <c r="S793" s="209">
        <v>0</v>
      </c>
      <c r="T793" s="210">
        <f>S793*H793</f>
        <v>0</v>
      </c>
      <c r="U793" s="34"/>
      <c r="V793" s="34"/>
      <c r="W793" s="34"/>
      <c r="X793" s="34"/>
      <c r="Y793" s="34"/>
      <c r="Z793" s="34"/>
      <c r="AA793" s="34"/>
      <c r="AB793" s="34"/>
      <c r="AC793" s="34"/>
      <c r="AD793" s="34"/>
      <c r="AE793" s="34"/>
      <c r="AR793" s="211" t="s">
        <v>190</v>
      </c>
      <c r="AT793" s="211" t="s">
        <v>185</v>
      </c>
      <c r="AU793" s="211" t="s">
        <v>86</v>
      </c>
      <c r="AY793" s="17" t="s">
        <v>184</v>
      </c>
      <c r="BE793" s="212">
        <f>IF(N793="základní",J793,0)</f>
        <v>0</v>
      </c>
      <c r="BF793" s="212">
        <f>IF(N793="snížená",J793,0)</f>
        <v>0</v>
      </c>
      <c r="BG793" s="212">
        <f>IF(N793="zákl. přenesená",J793,0)</f>
        <v>0</v>
      </c>
      <c r="BH793" s="212">
        <f>IF(N793="sníž. přenesená",J793,0)</f>
        <v>0</v>
      </c>
      <c r="BI793" s="212">
        <f>IF(N793="nulová",J793,0)</f>
        <v>0</v>
      </c>
      <c r="BJ793" s="17" t="s">
        <v>91</v>
      </c>
      <c r="BK793" s="212">
        <f>ROUND(I793*H793,2)</f>
        <v>0</v>
      </c>
      <c r="BL793" s="17" t="s">
        <v>190</v>
      </c>
      <c r="BM793" s="211" t="s">
        <v>748</v>
      </c>
    </row>
    <row r="794" spans="1:65" s="12" customFormat="1" ht="11.25">
      <c r="B794" s="213"/>
      <c r="C794" s="214"/>
      <c r="D794" s="215" t="s">
        <v>191</v>
      </c>
      <c r="E794" s="216" t="s">
        <v>1</v>
      </c>
      <c r="F794" s="217" t="s">
        <v>661</v>
      </c>
      <c r="G794" s="214"/>
      <c r="H794" s="218">
        <v>946.07500000000005</v>
      </c>
      <c r="I794" s="219"/>
      <c r="J794" s="214"/>
      <c r="K794" s="214"/>
      <c r="L794" s="220"/>
      <c r="M794" s="221"/>
      <c r="N794" s="222"/>
      <c r="O794" s="222"/>
      <c r="P794" s="222"/>
      <c r="Q794" s="222"/>
      <c r="R794" s="222"/>
      <c r="S794" s="222"/>
      <c r="T794" s="223"/>
      <c r="AT794" s="224" t="s">
        <v>191</v>
      </c>
      <c r="AU794" s="224" t="s">
        <v>86</v>
      </c>
      <c r="AV794" s="12" t="s">
        <v>91</v>
      </c>
      <c r="AW794" s="12" t="s">
        <v>34</v>
      </c>
      <c r="AX794" s="12" t="s">
        <v>79</v>
      </c>
      <c r="AY794" s="224" t="s">
        <v>184</v>
      </c>
    </row>
    <row r="795" spans="1:65" s="13" customFormat="1" ht="11.25">
      <c r="B795" s="225"/>
      <c r="C795" s="226"/>
      <c r="D795" s="215" t="s">
        <v>191</v>
      </c>
      <c r="E795" s="227" t="s">
        <v>1</v>
      </c>
      <c r="F795" s="228" t="s">
        <v>193</v>
      </c>
      <c r="G795" s="226"/>
      <c r="H795" s="229">
        <v>946.07500000000005</v>
      </c>
      <c r="I795" s="230"/>
      <c r="J795" s="226"/>
      <c r="K795" s="226"/>
      <c r="L795" s="231"/>
      <c r="M795" s="232"/>
      <c r="N795" s="233"/>
      <c r="O795" s="233"/>
      <c r="P795" s="233"/>
      <c r="Q795" s="233"/>
      <c r="R795" s="233"/>
      <c r="S795" s="233"/>
      <c r="T795" s="234"/>
      <c r="AT795" s="235" t="s">
        <v>191</v>
      </c>
      <c r="AU795" s="235" t="s">
        <v>86</v>
      </c>
      <c r="AV795" s="13" t="s">
        <v>190</v>
      </c>
      <c r="AW795" s="13" t="s">
        <v>34</v>
      </c>
      <c r="AX795" s="13" t="s">
        <v>86</v>
      </c>
      <c r="AY795" s="235" t="s">
        <v>184</v>
      </c>
    </row>
    <row r="796" spans="1:65" s="2" customFormat="1" ht="33" customHeight="1">
      <c r="A796" s="34"/>
      <c r="B796" s="35"/>
      <c r="C796" s="200" t="s">
        <v>402</v>
      </c>
      <c r="D796" s="200" t="s">
        <v>185</v>
      </c>
      <c r="E796" s="201" t="s">
        <v>749</v>
      </c>
      <c r="F796" s="202" t="s">
        <v>750</v>
      </c>
      <c r="G796" s="203" t="s">
        <v>222</v>
      </c>
      <c r="H796" s="204">
        <v>74.061599999999999</v>
      </c>
      <c r="I796" s="205"/>
      <c r="J796" s="206">
        <f>ROUND(I796*H796,2)</f>
        <v>0</v>
      </c>
      <c r="K796" s="202" t="s">
        <v>297</v>
      </c>
      <c r="L796" s="39"/>
      <c r="M796" s="207" t="s">
        <v>1</v>
      </c>
      <c r="N796" s="208" t="s">
        <v>45</v>
      </c>
      <c r="O796" s="71"/>
      <c r="P796" s="209">
        <f>O796*H796</f>
        <v>0</v>
      </c>
      <c r="Q796" s="209">
        <v>0</v>
      </c>
      <c r="R796" s="209">
        <f>Q796*H796</f>
        <v>0</v>
      </c>
      <c r="S796" s="209">
        <v>0</v>
      </c>
      <c r="T796" s="210">
        <f>S796*H796</f>
        <v>0</v>
      </c>
      <c r="U796" s="34"/>
      <c r="V796" s="34"/>
      <c r="W796" s="34"/>
      <c r="X796" s="34"/>
      <c r="Y796" s="34"/>
      <c r="Z796" s="34"/>
      <c r="AA796" s="34"/>
      <c r="AB796" s="34"/>
      <c r="AC796" s="34"/>
      <c r="AD796" s="34"/>
      <c r="AE796" s="34"/>
      <c r="AR796" s="211" t="s">
        <v>190</v>
      </c>
      <c r="AT796" s="211" t="s">
        <v>185</v>
      </c>
      <c r="AU796" s="211" t="s">
        <v>86</v>
      </c>
      <c r="AY796" s="17" t="s">
        <v>184</v>
      </c>
      <c r="BE796" s="212">
        <f>IF(N796="základní",J796,0)</f>
        <v>0</v>
      </c>
      <c r="BF796" s="212">
        <f>IF(N796="snížená",J796,0)</f>
        <v>0</v>
      </c>
      <c r="BG796" s="212">
        <f>IF(N796="zákl. přenesená",J796,0)</f>
        <v>0</v>
      </c>
      <c r="BH796" s="212">
        <f>IF(N796="sníž. přenesená",J796,0)</f>
        <v>0</v>
      </c>
      <c r="BI796" s="212">
        <f>IF(N796="nulová",J796,0)</f>
        <v>0</v>
      </c>
      <c r="BJ796" s="17" t="s">
        <v>91</v>
      </c>
      <c r="BK796" s="212">
        <f>ROUND(I796*H796,2)</f>
        <v>0</v>
      </c>
      <c r="BL796" s="17" t="s">
        <v>190</v>
      </c>
      <c r="BM796" s="211" t="s">
        <v>751</v>
      </c>
    </row>
    <row r="797" spans="1:65" s="12" customFormat="1" ht="11.25">
      <c r="B797" s="213"/>
      <c r="C797" s="214"/>
      <c r="D797" s="215" t="s">
        <v>191</v>
      </c>
      <c r="E797" s="216" t="s">
        <v>1</v>
      </c>
      <c r="F797" s="217" t="s">
        <v>752</v>
      </c>
      <c r="G797" s="214"/>
      <c r="H797" s="218">
        <v>79.867199999999997</v>
      </c>
      <c r="I797" s="219"/>
      <c r="J797" s="214"/>
      <c r="K797" s="214"/>
      <c r="L797" s="220"/>
      <c r="M797" s="221"/>
      <c r="N797" s="222"/>
      <c r="O797" s="222"/>
      <c r="P797" s="222"/>
      <c r="Q797" s="222"/>
      <c r="R797" s="222"/>
      <c r="S797" s="222"/>
      <c r="T797" s="223"/>
      <c r="AT797" s="224" t="s">
        <v>191</v>
      </c>
      <c r="AU797" s="224" t="s">
        <v>86</v>
      </c>
      <c r="AV797" s="12" t="s">
        <v>91</v>
      </c>
      <c r="AW797" s="12" t="s">
        <v>34</v>
      </c>
      <c r="AX797" s="12" t="s">
        <v>79</v>
      </c>
      <c r="AY797" s="224" t="s">
        <v>184</v>
      </c>
    </row>
    <row r="798" spans="1:65" s="12" customFormat="1" ht="11.25">
      <c r="B798" s="213"/>
      <c r="C798" s="214"/>
      <c r="D798" s="215" t="s">
        <v>191</v>
      </c>
      <c r="E798" s="216" t="s">
        <v>1</v>
      </c>
      <c r="F798" s="217" t="s">
        <v>753</v>
      </c>
      <c r="G798" s="214"/>
      <c r="H798" s="218">
        <v>1.65</v>
      </c>
      <c r="I798" s="219"/>
      <c r="J798" s="214"/>
      <c r="K798" s="214"/>
      <c r="L798" s="220"/>
      <c r="M798" s="221"/>
      <c r="N798" s="222"/>
      <c r="O798" s="222"/>
      <c r="P798" s="222"/>
      <c r="Q798" s="222"/>
      <c r="R798" s="222"/>
      <c r="S798" s="222"/>
      <c r="T798" s="223"/>
      <c r="AT798" s="224" t="s">
        <v>191</v>
      </c>
      <c r="AU798" s="224" t="s">
        <v>86</v>
      </c>
      <c r="AV798" s="12" t="s">
        <v>91</v>
      </c>
      <c r="AW798" s="12" t="s">
        <v>34</v>
      </c>
      <c r="AX798" s="12" t="s">
        <v>79</v>
      </c>
      <c r="AY798" s="224" t="s">
        <v>184</v>
      </c>
    </row>
    <row r="799" spans="1:65" s="12" customFormat="1" ht="11.25">
      <c r="B799" s="213"/>
      <c r="C799" s="214"/>
      <c r="D799" s="215" t="s">
        <v>191</v>
      </c>
      <c r="E799" s="216" t="s">
        <v>1</v>
      </c>
      <c r="F799" s="217" t="s">
        <v>754</v>
      </c>
      <c r="G799" s="214"/>
      <c r="H799" s="218">
        <v>-7.4555999999999996</v>
      </c>
      <c r="I799" s="219"/>
      <c r="J799" s="214"/>
      <c r="K799" s="214"/>
      <c r="L799" s="220"/>
      <c r="M799" s="221"/>
      <c r="N799" s="222"/>
      <c r="O799" s="222"/>
      <c r="P799" s="222"/>
      <c r="Q799" s="222"/>
      <c r="R799" s="222"/>
      <c r="S799" s="222"/>
      <c r="T799" s="223"/>
      <c r="AT799" s="224" t="s">
        <v>191</v>
      </c>
      <c r="AU799" s="224" t="s">
        <v>86</v>
      </c>
      <c r="AV799" s="12" t="s">
        <v>91</v>
      </c>
      <c r="AW799" s="12" t="s">
        <v>34</v>
      </c>
      <c r="AX799" s="12" t="s">
        <v>79</v>
      </c>
      <c r="AY799" s="224" t="s">
        <v>184</v>
      </c>
    </row>
    <row r="800" spans="1:65" s="13" customFormat="1" ht="11.25">
      <c r="B800" s="225"/>
      <c r="C800" s="226"/>
      <c r="D800" s="215" t="s">
        <v>191</v>
      </c>
      <c r="E800" s="227" t="s">
        <v>1</v>
      </c>
      <c r="F800" s="228" t="s">
        <v>193</v>
      </c>
      <c r="G800" s="226"/>
      <c r="H800" s="229">
        <v>74.061599999999999</v>
      </c>
      <c r="I800" s="230"/>
      <c r="J800" s="226"/>
      <c r="K800" s="226"/>
      <c r="L800" s="231"/>
      <c r="M800" s="232"/>
      <c r="N800" s="233"/>
      <c r="O800" s="233"/>
      <c r="P800" s="233"/>
      <c r="Q800" s="233"/>
      <c r="R800" s="233"/>
      <c r="S800" s="233"/>
      <c r="T800" s="234"/>
      <c r="AT800" s="235" t="s">
        <v>191</v>
      </c>
      <c r="AU800" s="235" t="s">
        <v>86</v>
      </c>
      <c r="AV800" s="13" t="s">
        <v>190</v>
      </c>
      <c r="AW800" s="13" t="s">
        <v>34</v>
      </c>
      <c r="AX800" s="13" t="s">
        <v>86</v>
      </c>
      <c r="AY800" s="235" t="s">
        <v>184</v>
      </c>
    </row>
    <row r="801" spans="1:65" s="11" customFormat="1" ht="25.9" customHeight="1">
      <c r="B801" s="186"/>
      <c r="C801" s="187"/>
      <c r="D801" s="188" t="s">
        <v>78</v>
      </c>
      <c r="E801" s="189" t="s">
        <v>558</v>
      </c>
      <c r="F801" s="189" t="s">
        <v>755</v>
      </c>
      <c r="G801" s="187"/>
      <c r="H801" s="187"/>
      <c r="I801" s="190"/>
      <c r="J801" s="191">
        <f>BK801</f>
        <v>0</v>
      </c>
      <c r="K801" s="187"/>
      <c r="L801" s="192"/>
      <c r="M801" s="193"/>
      <c r="N801" s="194"/>
      <c r="O801" s="194"/>
      <c r="P801" s="195">
        <f>SUM(P802:P852)</f>
        <v>0</v>
      </c>
      <c r="Q801" s="194"/>
      <c r="R801" s="195">
        <f>SUM(R802:R852)</f>
        <v>0</v>
      </c>
      <c r="S801" s="194"/>
      <c r="T801" s="196">
        <f>SUM(T802:T852)</f>
        <v>0</v>
      </c>
      <c r="AR801" s="197" t="s">
        <v>86</v>
      </c>
      <c r="AT801" s="198" t="s">
        <v>78</v>
      </c>
      <c r="AU801" s="198" t="s">
        <v>79</v>
      </c>
      <c r="AY801" s="197" t="s">
        <v>184</v>
      </c>
      <c r="BK801" s="199">
        <f>SUM(BK802:BK852)</f>
        <v>0</v>
      </c>
    </row>
    <row r="802" spans="1:65" s="2" customFormat="1" ht="16.5" customHeight="1">
      <c r="A802" s="34"/>
      <c r="B802" s="35"/>
      <c r="C802" s="200" t="s">
        <v>756</v>
      </c>
      <c r="D802" s="200" t="s">
        <v>185</v>
      </c>
      <c r="E802" s="201" t="s">
        <v>757</v>
      </c>
      <c r="F802" s="202" t="s">
        <v>758</v>
      </c>
      <c r="G802" s="203" t="s">
        <v>252</v>
      </c>
      <c r="H802" s="204">
        <v>28.56</v>
      </c>
      <c r="I802" s="205"/>
      <c r="J802" s="206">
        <f>ROUND(I802*H802,2)</f>
        <v>0</v>
      </c>
      <c r="K802" s="202" t="s">
        <v>189</v>
      </c>
      <c r="L802" s="39"/>
      <c r="M802" s="207" t="s">
        <v>1</v>
      </c>
      <c r="N802" s="208" t="s">
        <v>45</v>
      </c>
      <c r="O802" s="71"/>
      <c r="P802" s="209">
        <f>O802*H802</f>
        <v>0</v>
      </c>
      <c r="Q802" s="209">
        <v>0</v>
      </c>
      <c r="R802" s="209">
        <f>Q802*H802</f>
        <v>0</v>
      </c>
      <c r="S802" s="209">
        <v>0</v>
      </c>
      <c r="T802" s="210">
        <f>S802*H802</f>
        <v>0</v>
      </c>
      <c r="U802" s="34"/>
      <c r="V802" s="34"/>
      <c r="W802" s="34"/>
      <c r="X802" s="34"/>
      <c r="Y802" s="34"/>
      <c r="Z802" s="34"/>
      <c r="AA802" s="34"/>
      <c r="AB802" s="34"/>
      <c r="AC802" s="34"/>
      <c r="AD802" s="34"/>
      <c r="AE802" s="34"/>
      <c r="AR802" s="211" t="s">
        <v>190</v>
      </c>
      <c r="AT802" s="211" t="s">
        <v>185</v>
      </c>
      <c r="AU802" s="211" t="s">
        <v>86</v>
      </c>
      <c r="AY802" s="17" t="s">
        <v>184</v>
      </c>
      <c r="BE802" s="212">
        <f>IF(N802="základní",J802,0)</f>
        <v>0</v>
      </c>
      <c r="BF802" s="212">
        <f>IF(N802="snížená",J802,0)</f>
        <v>0</v>
      </c>
      <c r="BG802" s="212">
        <f>IF(N802="zákl. přenesená",J802,0)</f>
        <v>0</v>
      </c>
      <c r="BH802" s="212">
        <f>IF(N802="sníž. přenesená",J802,0)</f>
        <v>0</v>
      </c>
      <c r="BI802" s="212">
        <f>IF(N802="nulová",J802,0)</f>
        <v>0</v>
      </c>
      <c r="BJ802" s="17" t="s">
        <v>91</v>
      </c>
      <c r="BK802" s="212">
        <f>ROUND(I802*H802,2)</f>
        <v>0</v>
      </c>
      <c r="BL802" s="17" t="s">
        <v>190</v>
      </c>
      <c r="BM802" s="211" t="s">
        <v>759</v>
      </c>
    </row>
    <row r="803" spans="1:65" s="12" customFormat="1" ht="11.25">
      <c r="B803" s="213"/>
      <c r="C803" s="214"/>
      <c r="D803" s="215" t="s">
        <v>191</v>
      </c>
      <c r="E803" s="216" t="s">
        <v>1</v>
      </c>
      <c r="F803" s="217" t="s">
        <v>760</v>
      </c>
      <c r="G803" s="214"/>
      <c r="H803" s="218">
        <v>28.56</v>
      </c>
      <c r="I803" s="219"/>
      <c r="J803" s="214"/>
      <c r="K803" s="214"/>
      <c r="L803" s="220"/>
      <c r="M803" s="221"/>
      <c r="N803" s="222"/>
      <c r="O803" s="222"/>
      <c r="P803" s="222"/>
      <c r="Q803" s="222"/>
      <c r="R803" s="222"/>
      <c r="S803" s="222"/>
      <c r="T803" s="223"/>
      <c r="AT803" s="224" t="s">
        <v>191</v>
      </c>
      <c r="AU803" s="224" t="s">
        <v>86</v>
      </c>
      <c r="AV803" s="12" t="s">
        <v>91</v>
      </c>
      <c r="AW803" s="12" t="s">
        <v>34</v>
      </c>
      <c r="AX803" s="12" t="s">
        <v>79</v>
      </c>
      <c r="AY803" s="224" t="s">
        <v>184</v>
      </c>
    </row>
    <row r="804" spans="1:65" s="13" customFormat="1" ht="11.25">
      <c r="B804" s="225"/>
      <c r="C804" s="226"/>
      <c r="D804" s="215" t="s">
        <v>191</v>
      </c>
      <c r="E804" s="227" t="s">
        <v>1</v>
      </c>
      <c r="F804" s="228" t="s">
        <v>193</v>
      </c>
      <c r="G804" s="226"/>
      <c r="H804" s="229">
        <v>28.56</v>
      </c>
      <c r="I804" s="230"/>
      <c r="J804" s="226"/>
      <c r="K804" s="226"/>
      <c r="L804" s="231"/>
      <c r="M804" s="232"/>
      <c r="N804" s="233"/>
      <c r="O804" s="233"/>
      <c r="P804" s="233"/>
      <c r="Q804" s="233"/>
      <c r="R804" s="233"/>
      <c r="S804" s="233"/>
      <c r="T804" s="234"/>
      <c r="AT804" s="235" t="s">
        <v>191</v>
      </c>
      <c r="AU804" s="235" t="s">
        <v>86</v>
      </c>
      <c r="AV804" s="13" t="s">
        <v>190</v>
      </c>
      <c r="AW804" s="13" t="s">
        <v>34</v>
      </c>
      <c r="AX804" s="13" t="s">
        <v>86</v>
      </c>
      <c r="AY804" s="235" t="s">
        <v>184</v>
      </c>
    </row>
    <row r="805" spans="1:65" s="2" customFormat="1" ht="16.5" customHeight="1">
      <c r="A805" s="34"/>
      <c r="B805" s="35"/>
      <c r="C805" s="200" t="s">
        <v>410</v>
      </c>
      <c r="D805" s="200" t="s">
        <v>185</v>
      </c>
      <c r="E805" s="201" t="s">
        <v>761</v>
      </c>
      <c r="F805" s="202" t="s">
        <v>762</v>
      </c>
      <c r="G805" s="203" t="s">
        <v>188</v>
      </c>
      <c r="H805" s="204">
        <v>14.0457</v>
      </c>
      <c r="I805" s="205"/>
      <c r="J805" s="206">
        <f>ROUND(I805*H805,2)</f>
        <v>0</v>
      </c>
      <c r="K805" s="202" t="s">
        <v>189</v>
      </c>
      <c r="L805" s="39"/>
      <c r="M805" s="207" t="s">
        <v>1</v>
      </c>
      <c r="N805" s="208" t="s">
        <v>45</v>
      </c>
      <c r="O805" s="71"/>
      <c r="P805" s="209">
        <f>O805*H805</f>
        <v>0</v>
      </c>
      <c r="Q805" s="209">
        <v>0</v>
      </c>
      <c r="R805" s="209">
        <f>Q805*H805</f>
        <v>0</v>
      </c>
      <c r="S805" s="209">
        <v>0</v>
      </c>
      <c r="T805" s="210">
        <f>S805*H805</f>
        <v>0</v>
      </c>
      <c r="U805" s="34"/>
      <c r="V805" s="34"/>
      <c r="W805" s="34"/>
      <c r="X805" s="34"/>
      <c r="Y805" s="34"/>
      <c r="Z805" s="34"/>
      <c r="AA805" s="34"/>
      <c r="AB805" s="34"/>
      <c r="AC805" s="34"/>
      <c r="AD805" s="34"/>
      <c r="AE805" s="34"/>
      <c r="AR805" s="211" t="s">
        <v>190</v>
      </c>
      <c r="AT805" s="211" t="s">
        <v>185</v>
      </c>
      <c r="AU805" s="211" t="s">
        <v>86</v>
      </c>
      <c r="AY805" s="17" t="s">
        <v>184</v>
      </c>
      <c r="BE805" s="212">
        <f>IF(N805="základní",J805,0)</f>
        <v>0</v>
      </c>
      <c r="BF805" s="212">
        <f>IF(N805="snížená",J805,0)</f>
        <v>0</v>
      </c>
      <c r="BG805" s="212">
        <f>IF(N805="zákl. přenesená",J805,0)</f>
        <v>0</v>
      </c>
      <c r="BH805" s="212">
        <f>IF(N805="sníž. přenesená",J805,0)</f>
        <v>0</v>
      </c>
      <c r="BI805" s="212">
        <f>IF(N805="nulová",J805,0)</f>
        <v>0</v>
      </c>
      <c r="BJ805" s="17" t="s">
        <v>91</v>
      </c>
      <c r="BK805" s="212">
        <f>ROUND(I805*H805,2)</f>
        <v>0</v>
      </c>
      <c r="BL805" s="17" t="s">
        <v>190</v>
      </c>
      <c r="BM805" s="211" t="s">
        <v>763</v>
      </c>
    </row>
    <row r="806" spans="1:65" s="14" customFormat="1" ht="11.25">
      <c r="B806" s="236"/>
      <c r="C806" s="237"/>
      <c r="D806" s="215" t="s">
        <v>191</v>
      </c>
      <c r="E806" s="238" t="s">
        <v>1</v>
      </c>
      <c r="F806" s="239" t="s">
        <v>311</v>
      </c>
      <c r="G806" s="237"/>
      <c r="H806" s="238" t="s">
        <v>1</v>
      </c>
      <c r="I806" s="240"/>
      <c r="J806" s="237"/>
      <c r="K806" s="237"/>
      <c r="L806" s="241"/>
      <c r="M806" s="242"/>
      <c r="N806" s="243"/>
      <c r="O806" s="243"/>
      <c r="P806" s="243"/>
      <c r="Q806" s="243"/>
      <c r="R806" s="243"/>
      <c r="S806" s="243"/>
      <c r="T806" s="244"/>
      <c r="AT806" s="245" t="s">
        <v>191</v>
      </c>
      <c r="AU806" s="245" t="s">
        <v>86</v>
      </c>
      <c r="AV806" s="14" t="s">
        <v>86</v>
      </c>
      <c r="AW806" s="14" t="s">
        <v>34</v>
      </c>
      <c r="AX806" s="14" t="s">
        <v>79</v>
      </c>
      <c r="AY806" s="245" t="s">
        <v>184</v>
      </c>
    </row>
    <row r="807" spans="1:65" s="12" customFormat="1" ht="11.25">
      <c r="B807" s="213"/>
      <c r="C807" s="214"/>
      <c r="D807" s="215" t="s">
        <v>191</v>
      </c>
      <c r="E807" s="216" t="s">
        <v>1</v>
      </c>
      <c r="F807" s="217" t="s">
        <v>764</v>
      </c>
      <c r="G807" s="214"/>
      <c r="H807" s="218">
        <v>14.0457</v>
      </c>
      <c r="I807" s="219"/>
      <c r="J807" s="214"/>
      <c r="K807" s="214"/>
      <c r="L807" s="220"/>
      <c r="M807" s="221"/>
      <c r="N807" s="222"/>
      <c r="O807" s="222"/>
      <c r="P807" s="222"/>
      <c r="Q807" s="222"/>
      <c r="R807" s="222"/>
      <c r="S807" s="222"/>
      <c r="T807" s="223"/>
      <c r="AT807" s="224" t="s">
        <v>191</v>
      </c>
      <c r="AU807" s="224" t="s">
        <v>86</v>
      </c>
      <c r="AV807" s="12" t="s">
        <v>91</v>
      </c>
      <c r="AW807" s="12" t="s">
        <v>34</v>
      </c>
      <c r="AX807" s="12" t="s">
        <v>79</v>
      </c>
      <c r="AY807" s="224" t="s">
        <v>184</v>
      </c>
    </row>
    <row r="808" spans="1:65" s="13" customFormat="1" ht="11.25">
      <c r="B808" s="225"/>
      <c r="C808" s="226"/>
      <c r="D808" s="215" t="s">
        <v>191</v>
      </c>
      <c r="E808" s="227" t="s">
        <v>1</v>
      </c>
      <c r="F808" s="228" t="s">
        <v>193</v>
      </c>
      <c r="G808" s="226"/>
      <c r="H808" s="229">
        <v>14.0457</v>
      </c>
      <c r="I808" s="230"/>
      <c r="J808" s="226"/>
      <c r="K808" s="226"/>
      <c r="L808" s="231"/>
      <c r="M808" s="232"/>
      <c r="N808" s="233"/>
      <c r="O808" s="233"/>
      <c r="P808" s="233"/>
      <c r="Q808" s="233"/>
      <c r="R808" s="233"/>
      <c r="S808" s="233"/>
      <c r="T808" s="234"/>
      <c r="AT808" s="235" t="s">
        <v>191</v>
      </c>
      <c r="AU808" s="235" t="s">
        <v>86</v>
      </c>
      <c r="AV808" s="13" t="s">
        <v>190</v>
      </c>
      <c r="AW808" s="13" t="s">
        <v>34</v>
      </c>
      <c r="AX808" s="13" t="s">
        <v>86</v>
      </c>
      <c r="AY808" s="235" t="s">
        <v>184</v>
      </c>
    </row>
    <row r="809" spans="1:65" s="2" customFormat="1" ht="16.5" customHeight="1">
      <c r="A809" s="34"/>
      <c r="B809" s="35"/>
      <c r="C809" s="200" t="s">
        <v>765</v>
      </c>
      <c r="D809" s="200" t="s">
        <v>185</v>
      </c>
      <c r="E809" s="201" t="s">
        <v>766</v>
      </c>
      <c r="F809" s="202" t="s">
        <v>767</v>
      </c>
      <c r="G809" s="203" t="s">
        <v>188</v>
      </c>
      <c r="H809" s="204">
        <v>6.3E-2</v>
      </c>
      <c r="I809" s="205"/>
      <c r="J809" s="206">
        <f>ROUND(I809*H809,2)</f>
        <v>0</v>
      </c>
      <c r="K809" s="202" t="s">
        <v>189</v>
      </c>
      <c r="L809" s="39"/>
      <c r="M809" s="207" t="s">
        <v>1</v>
      </c>
      <c r="N809" s="208" t="s">
        <v>45</v>
      </c>
      <c r="O809" s="71"/>
      <c r="P809" s="209">
        <f>O809*H809</f>
        <v>0</v>
      </c>
      <c r="Q809" s="209">
        <v>0</v>
      </c>
      <c r="R809" s="209">
        <f>Q809*H809</f>
        <v>0</v>
      </c>
      <c r="S809" s="209">
        <v>0</v>
      </c>
      <c r="T809" s="210">
        <f>S809*H809</f>
        <v>0</v>
      </c>
      <c r="U809" s="34"/>
      <c r="V809" s="34"/>
      <c r="W809" s="34"/>
      <c r="X809" s="34"/>
      <c r="Y809" s="34"/>
      <c r="Z809" s="34"/>
      <c r="AA809" s="34"/>
      <c r="AB809" s="34"/>
      <c r="AC809" s="34"/>
      <c r="AD809" s="34"/>
      <c r="AE809" s="34"/>
      <c r="AR809" s="211" t="s">
        <v>190</v>
      </c>
      <c r="AT809" s="211" t="s">
        <v>185</v>
      </c>
      <c r="AU809" s="211" t="s">
        <v>86</v>
      </c>
      <c r="AY809" s="17" t="s">
        <v>184</v>
      </c>
      <c r="BE809" s="212">
        <f>IF(N809="základní",J809,0)</f>
        <v>0</v>
      </c>
      <c r="BF809" s="212">
        <f>IF(N809="snížená",J809,0)</f>
        <v>0</v>
      </c>
      <c r="BG809" s="212">
        <f>IF(N809="zákl. přenesená",J809,0)</f>
        <v>0</v>
      </c>
      <c r="BH809" s="212">
        <f>IF(N809="sníž. přenesená",J809,0)</f>
        <v>0</v>
      </c>
      <c r="BI809" s="212">
        <f>IF(N809="nulová",J809,0)</f>
        <v>0</v>
      </c>
      <c r="BJ809" s="17" t="s">
        <v>91</v>
      </c>
      <c r="BK809" s="212">
        <f>ROUND(I809*H809,2)</f>
        <v>0</v>
      </c>
      <c r="BL809" s="17" t="s">
        <v>190</v>
      </c>
      <c r="BM809" s="211" t="s">
        <v>768</v>
      </c>
    </row>
    <row r="810" spans="1:65" s="14" customFormat="1" ht="11.25">
      <c r="B810" s="236"/>
      <c r="C810" s="237"/>
      <c r="D810" s="215" t="s">
        <v>191</v>
      </c>
      <c r="E810" s="238" t="s">
        <v>1</v>
      </c>
      <c r="F810" s="239" t="s">
        <v>769</v>
      </c>
      <c r="G810" s="237"/>
      <c r="H810" s="238" t="s">
        <v>1</v>
      </c>
      <c r="I810" s="240"/>
      <c r="J810" s="237"/>
      <c r="K810" s="237"/>
      <c r="L810" s="241"/>
      <c r="M810" s="242"/>
      <c r="N810" s="243"/>
      <c r="O810" s="243"/>
      <c r="P810" s="243"/>
      <c r="Q810" s="243"/>
      <c r="R810" s="243"/>
      <c r="S810" s="243"/>
      <c r="T810" s="244"/>
      <c r="AT810" s="245" t="s">
        <v>191</v>
      </c>
      <c r="AU810" s="245" t="s">
        <v>86</v>
      </c>
      <c r="AV810" s="14" t="s">
        <v>86</v>
      </c>
      <c r="AW810" s="14" t="s">
        <v>34</v>
      </c>
      <c r="AX810" s="14" t="s">
        <v>79</v>
      </c>
      <c r="AY810" s="245" t="s">
        <v>184</v>
      </c>
    </row>
    <row r="811" spans="1:65" s="12" customFormat="1" ht="11.25">
      <c r="B811" s="213"/>
      <c r="C811" s="214"/>
      <c r="D811" s="215" t="s">
        <v>191</v>
      </c>
      <c r="E811" s="216" t="s">
        <v>1</v>
      </c>
      <c r="F811" s="217" t="s">
        <v>770</v>
      </c>
      <c r="G811" s="214"/>
      <c r="H811" s="218">
        <v>6.3E-2</v>
      </c>
      <c r="I811" s="219"/>
      <c r="J811" s="214"/>
      <c r="K811" s="214"/>
      <c r="L811" s="220"/>
      <c r="M811" s="221"/>
      <c r="N811" s="222"/>
      <c r="O811" s="222"/>
      <c r="P811" s="222"/>
      <c r="Q811" s="222"/>
      <c r="R811" s="222"/>
      <c r="S811" s="222"/>
      <c r="T811" s="223"/>
      <c r="AT811" s="224" t="s">
        <v>191</v>
      </c>
      <c r="AU811" s="224" t="s">
        <v>86</v>
      </c>
      <c r="AV811" s="12" t="s">
        <v>91</v>
      </c>
      <c r="AW811" s="12" t="s">
        <v>34</v>
      </c>
      <c r="AX811" s="12" t="s">
        <v>79</v>
      </c>
      <c r="AY811" s="224" t="s">
        <v>184</v>
      </c>
    </row>
    <row r="812" spans="1:65" s="13" customFormat="1" ht="11.25">
      <c r="B812" s="225"/>
      <c r="C812" s="226"/>
      <c r="D812" s="215" t="s">
        <v>191</v>
      </c>
      <c r="E812" s="227" t="s">
        <v>1</v>
      </c>
      <c r="F812" s="228" t="s">
        <v>193</v>
      </c>
      <c r="G812" s="226"/>
      <c r="H812" s="229">
        <v>6.3E-2</v>
      </c>
      <c r="I812" s="230"/>
      <c r="J812" s="226"/>
      <c r="K812" s="226"/>
      <c r="L812" s="231"/>
      <c r="M812" s="232"/>
      <c r="N812" s="233"/>
      <c r="O812" s="233"/>
      <c r="P812" s="233"/>
      <c r="Q812" s="233"/>
      <c r="R812" s="233"/>
      <c r="S812" s="233"/>
      <c r="T812" s="234"/>
      <c r="AT812" s="235" t="s">
        <v>191</v>
      </c>
      <c r="AU812" s="235" t="s">
        <v>86</v>
      </c>
      <c r="AV812" s="13" t="s">
        <v>190</v>
      </c>
      <c r="AW812" s="13" t="s">
        <v>34</v>
      </c>
      <c r="AX812" s="13" t="s">
        <v>86</v>
      </c>
      <c r="AY812" s="235" t="s">
        <v>184</v>
      </c>
    </row>
    <row r="813" spans="1:65" s="2" customFormat="1" ht="16.5" customHeight="1">
      <c r="A813" s="34"/>
      <c r="B813" s="35"/>
      <c r="C813" s="200" t="s">
        <v>416</v>
      </c>
      <c r="D813" s="200" t="s">
        <v>185</v>
      </c>
      <c r="E813" s="201" t="s">
        <v>771</v>
      </c>
      <c r="F813" s="202" t="s">
        <v>772</v>
      </c>
      <c r="G813" s="203" t="s">
        <v>188</v>
      </c>
      <c r="H813" s="204">
        <v>20.004799999999999</v>
      </c>
      <c r="I813" s="205"/>
      <c r="J813" s="206">
        <f>ROUND(I813*H813,2)</f>
        <v>0</v>
      </c>
      <c r="K813" s="202" t="s">
        <v>189</v>
      </c>
      <c r="L813" s="39"/>
      <c r="M813" s="207" t="s">
        <v>1</v>
      </c>
      <c r="N813" s="208" t="s">
        <v>45</v>
      </c>
      <c r="O813" s="71"/>
      <c r="P813" s="209">
        <f>O813*H813</f>
        <v>0</v>
      </c>
      <c r="Q813" s="209">
        <v>0</v>
      </c>
      <c r="R813" s="209">
        <f>Q813*H813</f>
        <v>0</v>
      </c>
      <c r="S813" s="209">
        <v>0</v>
      </c>
      <c r="T813" s="210">
        <f>S813*H813</f>
        <v>0</v>
      </c>
      <c r="U813" s="34"/>
      <c r="V813" s="34"/>
      <c r="W813" s="34"/>
      <c r="X813" s="34"/>
      <c r="Y813" s="34"/>
      <c r="Z813" s="34"/>
      <c r="AA813" s="34"/>
      <c r="AB813" s="34"/>
      <c r="AC813" s="34"/>
      <c r="AD813" s="34"/>
      <c r="AE813" s="34"/>
      <c r="AR813" s="211" t="s">
        <v>190</v>
      </c>
      <c r="AT813" s="211" t="s">
        <v>185</v>
      </c>
      <c r="AU813" s="211" t="s">
        <v>86</v>
      </c>
      <c r="AY813" s="17" t="s">
        <v>184</v>
      </c>
      <c r="BE813" s="212">
        <f>IF(N813="základní",J813,0)</f>
        <v>0</v>
      </c>
      <c r="BF813" s="212">
        <f>IF(N813="snížená",J813,0)</f>
        <v>0</v>
      </c>
      <c r="BG813" s="212">
        <f>IF(N813="zákl. přenesená",J813,0)</f>
        <v>0</v>
      </c>
      <c r="BH813" s="212">
        <f>IF(N813="sníž. přenesená",J813,0)</f>
        <v>0</v>
      </c>
      <c r="BI813" s="212">
        <f>IF(N813="nulová",J813,0)</f>
        <v>0</v>
      </c>
      <c r="BJ813" s="17" t="s">
        <v>91</v>
      </c>
      <c r="BK813" s="212">
        <f>ROUND(I813*H813,2)</f>
        <v>0</v>
      </c>
      <c r="BL813" s="17" t="s">
        <v>190</v>
      </c>
      <c r="BM813" s="211" t="s">
        <v>773</v>
      </c>
    </row>
    <row r="814" spans="1:65" s="14" customFormat="1" ht="11.25">
      <c r="B814" s="236"/>
      <c r="C814" s="237"/>
      <c r="D814" s="215" t="s">
        <v>191</v>
      </c>
      <c r="E814" s="238" t="s">
        <v>1</v>
      </c>
      <c r="F814" s="239" t="s">
        <v>774</v>
      </c>
      <c r="G814" s="237"/>
      <c r="H814" s="238" t="s">
        <v>1</v>
      </c>
      <c r="I814" s="240"/>
      <c r="J814" s="237"/>
      <c r="K814" s="237"/>
      <c r="L814" s="241"/>
      <c r="M814" s="242"/>
      <c r="N814" s="243"/>
      <c r="O814" s="243"/>
      <c r="P814" s="243"/>
      <c r="Q814" s="243"/>
      <c r="R814" s="243"/>
      <c r="S814" s="243"/>
      <c r="T814" s="244"/>
      <c r="AT814" s="245" t="s">
        <v>191</v>
      </c>
      <c r="AU814" s="245" t="s">
        <v>86</v>
      </c>
      <c r="AV814" s="14" t="s">
        <v>86</v>
      </c>
      <c r="AW814" s="14" t="s">
        <v>34</v>
      </c>
      <c r="AX814" s="14" t="s">
        <v>79</v>
      </c>
      <c r="AY814" s="245" t="s">
        <v>184</v>
      </c>
    </row>
    <row r="815" spans="1:65" s="12" customFormat="1" ht="11.25">
      <c r="B815" s="213"/>
      <c r="C815" s="214"/>
      <c r="D815" s="215" t="s">
        <v>191</v>
      </c>
      <c r="E815" s="216" t="s">
        <v>1</v>
      </c>
      <c r="F815" s="217" t="s">
        <v>775</v>
      </c>
      <c r="G815" s="214"/>
      <c r="H815" s="218">
        <v>15.04</v>
      </c>
      <c r="I815" s="219"/>
      <c r="J815" s="214"/>
      <c r="K815" s="214"/>
      <c r="L815" s="220"/>
      <c r="M815" s="221"/>
      <c r="N815" s="222"/>
      <c r="O815" s="222"/>
      <c r="P815" s="222"/>
      <c r="Q815" s="222"/>
      <c r="R815" s="222"/>
      <c r="S815" s="222"/>
      <c r="T815" s="223"/>
      <c r="AT815" s="224" t="s">
        <v>191</v>
      </c>
      <c r="AU815" s="224" t="s">
        <v>86</v>
      </c>
      <c r="AV815" s="12" t="s">
        <v>91</v>
      </c>
      <c r="AW815" s="12" t="s">
        <v>34</v>
      </c>
      <c r="AX815" s="12" t="s">
        <v>79</v>
      </c>
      <c r="AY815" s="224" t="s">
        <v>184</v>
      </c>
    </row>
    <row r="816" spans="1:65" s="14" customFormat="1" ht="11.25">
      <c r="B816" s="236"/>
      <c r="C816" s="237"/>
      <c r="D816" s="215" t="s">
        <v>191</v>
      </c>
      <c r="E816" s="238" t="s">
        <v>1</v>
      </c>
      <c r="F816" s="239" t="s">
        <v>776</v>
      </c>
      <c r="G816" s="237"/>
      <c r="H816" s="238" t="s">
        <v>1</v>
      </c>
      <c r="I816" s="240"/>
      <c r="J816" s="237"/>
      <c r="K816" s="237"/>
      <c r="L816" s="241"/>
      <c r="M816" s="242"/>
      <c r="N816" s="243"/>
      <c r="O816" s="243"/>
      <c r="P816" s="243"/>
      <c r="Q816" s="243"/>
      <c r="R816" s="243"/>
      <c r="S816" s="243"/>
      <c r="T816" s="244"/>
      <c r="AT816" s="245" t="s">
        <v>191</v>
      </c>
      <c r="AU816" s="245" t="s">
        <v>86</v>
      </c>
      <c r="AV816" s="14" t="s">
        <v>86</v>
      </c>
      <c r="AW816" s="14" t="s">
        <v>34</v>
      </c>
      <c r="AX816" s="14" t="s">
        <v>79</v>
      </c>
      <c r="AY816" s="245" t="s">
        <v>184</v>
      </c>
    </row>
    <row r="817" spans="1:65" s="12" customFormat="1" ht="11.25">
      <c r="B817" s="213"/>
      <c r="C817" s="214"/>
      <c r="D817" s="215" t="s">
        <v>191</v>
      </c>
      <c r="E817" s="216" t="s">
        <v>1</v>
      </c>
      <c r="F817" s="217" t="s">
        <v>777</v>
      </c>
      <c r="G817" s="214"/>
      <c r="H817" s="218">
        <v>2.9487999999999999</v>
      </c>
      <c r="I817" s="219"/>
      <c r="J817" s="214"/>
      <c r="K817" s="214"/>
      <c r="L817" s="220"/>
      <c r="M817" s="221"/>
      <c r="N817" s="222"/>
      <c r="O817" s="222"/>
      <c r="P817" s="222"/>
      <c r="Q817" s="222"/>
      <c r="R817" s="222"/>
      <c r="S817" s="222"/>
      <c r="T817" s="223"/>
      <c r="AT817" s="224" t="s">
        <v>191</v>
      </c>
      <c r="AU817" s="224" t="s">
        <v>86</v>
      </c>
      <c r="AV817" s="12" t="s">
        <v>91</v>
      </c>
      <c r="AW817" s="12" t="s">
        <v>34</v>
      </c>
      <c r="AX817" s="12" t="s">
        <v>79</v>
      </c>
      <c r="AY817" s="224" t="s">
        <v>184</v>
      </c>
    </row>
    <row r="818" spans="1:65" s="14" customFormat="1" ht="11.25">
      <c r="B818" s="236"/>
      <c r="C818" s="237"/>
      <c r="D818" s="215" t="s">
        <v>191</v>
      </c>
      <c r="E818" s="238" t="s">
        <v>1</v>
      </c>
      <c r="F818" s="239" t="s">
        <v>778</v>
      </c>
      <c r="G818" s="237"/>
      <c r="H818" s="238" t="s">
        <v>1</v>
      </c>
      <c r="I818" s="240"/>
      <c r="J818" s="237"/>
      <c r="K818" s="237"/>
      <c r="L818" s="241"/>
      <c r="M818" s="242"/>
      <c r="N818" s="243"/>
      <c r="O818" s="243"/>
      <c r="P818" s="243"/>
      <c r="Q818" s="243"/>
      <c r="R818" s="243"/>
      <c r="S818" s="243"/>
      <c r="T818" s="244"/>
      <c r="AT818" s="245" t="s">
        <v>191</v>
      </c>
      <c r="AU818" s="245" t="s">
        <v>86</v>
      </c>
      <c r="AV818" s="14" t="s">
        <v>86</v>
      </c>
      <c r="AW818" s="14" t="s">
        <v>34</v>
      </c>
      <c r="AX818" s="14" t="s">
        <v>79</v>
      </c>
      <c r="AY818" s="245" t="s">
        <v>184</v>
      </c>
    </row>
    <row r="819" spans="1:65" s="12" customFormat="1" ht="11.25">
      <c r="B819" s="213"/>
      <c r="C819" s="214"/>
      <c r="D819" s="215" t="s">
        <v>191</v>
      </c>
      <c r="E819" s="216" t="s">
        <v>1</v>
      </c>
      <c r="F819" s="217" t="s">
        <v>779</v>
      </c>
      <c r="G819" s="214"/>
      <c r="H819" s="218">
        <v>2.016</v>
      </c>
      <c r="I819" s="219"/>
      <c r="J819" s="214"/>
      <c r="K819" s="214"/>
      <c r="L819" s="220"/>
      <c r="M819" s="221"/>
      <c r="N819" s="222"/>
      <c r="O819" s="222"/>
      <c r="P819" s="222"/>
      <c r="Q819" s="222"/>
      <c r="R819" s="222"/>
      <c r="S819" s="222"/>
      <c r="T819" s="223"/>
      <c r="AT819" s="224" t="s">
        <v>191</v>
      </c>
      <c r="AU819" s="224" t="s">
        <v>86</v>
      </c>
      <c r="AV819" s="12" t="s">
        <v>91</v>
      </c>
      <c r="AW819" s="12" t="s">
        <v>34</v>
      </c>
      <c r="AX819" s="12" t="s">
        <v>79</v>
      </c>
      <c r="AY819" s="224" t="s">
        <v>184</v>
      </c>
    </row>
    <row r="820" spans="1:65" s="13" customFormat="1" ht="11.25">
      <c r="B820" s="225"/>
      <c r="C820" s="226"/>
      <c r="D820" s="215" t="s">
        <v>191</v>
      </c>
      <c r="E820" s="227" t="s">
        <v>1</v>
      </c>
      <c r="F820" s="228" t="s">
        <v>193</v>
      </c>
      <c r="G820" s="226"/>
      <c r="H820" s="229">
        <v>20.004799999999999</v>
      </c>
      <c r="I820" s="230"/>
      <c r="J820" s="226"/>
      <c r="K820" s="226"/>
      <c r="L820" s="231"/>
      <c r="M820" s="232"/>
      <c r="N820" s="233"/>
      <c r="O820" s="233"/>
      <c r="P820" s="233"/>
      <c r="Q820" s="233"/>
      <c r="R820" s="233"/>
      <c r="S820" s="233"/>
      <c r="T820" s="234"/>
      <c r="AT820" s="235" t="s">
        <v>191</v>
      </c>
      <c r="AU820" s="235" t="s">
        <v>86</v>
      </c>
      <c r="AV820" s="13" t="s">
        <v>190</v>
      </c>
      <c r="AW820" s="13" t="s">
        <v>34</v>
      </c>
      <c r="AX820" s="13" t="s">
        <v>86</v>
      </c>
      <c r="AY820" s="235" t="s">
        <v>184</v>
      </c>
    </row>
    <row r="821" spans="1:65" s="2" customFormat="1" ht="16.5" customHeight="1">
      <c r="A821" s="34"/>
      <c r="B821" s="35"/>
      <c r="C821" s="200" t="s">
        <v>780</v>
      </c>
      <c r="D821" s="200" t="s">
        <v>185</v>
      </c>
      <c r="E821" s="201" t="s">
        <v>781</v>
      </c>
      <c r="F821" s="202" t="s">
        <v>782</v>
      </c>
      <c r="G821" s="203" t="s">
        <v>188</v>
      </c>
      <c r="H821" s="204">
        <v>10.35</v>
      </c>
      <c r="I821" s="205"/>
      <c r="J821" s="206">
        <f>ROUND(I821*H821,2)</f>
        <v>0</v>
      </c>
      <c r="K821" s="202" t="s">
        <v>189</v>
      </c>
      <c r="L821" s="39"/>
      <c r="M821" s="207" t="s">
        <v>1</v>
      </c>
      <c r="N821" s="208" t="s">
        <v>45</v>
      </c>
      <c r="O821" s="71"/>
      <c r="P821" s="209">
        <f>O821*H821</f>
        <v>0</v>
      </c>
      <c r="Q821" s="209">
        <v>0</v>
      </c>
      <c r="R821" s="209">
        <f>Q821*H821</f>
        <v>0</v>
      </c>
      <c r="S821" s="209">
        <v>0</v>
      </c>
      <c r="T821" s="210">
        <f>S821*H821</f>
        <v>0</v>
      </c>
      <c r="U821" s="34"/>
      <c r="V821" s="34"/>
      <c r="W821" s="34"/>
      <c r="X821" s="34"/>
      <c r="Y821" s="34"/>
      <c r="Z821" s="34"/>
      <c r="AA821" s="34"/>
      <c r="AB821" s="34"/>
      <c r="AC821" s="34"/>
      <c r="AD821" s="34"/>
      <c r="AE821" s="34"/>
      <c r="AR821" s="211" t="s">
        <v>190</v>
      </c>
      <c r="AT821" s="211" t="s">
        <v>185</v>
      </c>
      <c r="AU821" s="211" t="s">
        <v>86</v>
      </c>
      <c r="AY821" s="17" t="s">
        <v>184</v>
      </c>
      <c r="BE821" s="212">
        <f>IF(N821="základní",J821,0)</f>
        <v>0</v>
      </c>
      <c r="BF821" s="212">
        <f>IF(N821="snížená",J821,0)</f>
        <v>0</v>
      </c>
      <c r="BG821" s="212">
        <f>IF(N821="zákl. přenesená",J821,0)</f>
        <v>0</v>
      </c>
      <c r="BH821" s="212">
        <f>IF(N821="sníž. přenesená",J821,0)</f>
        <v>0</v>
      </c>
      <c r="BI821" s="212">
        <f>IF(N821="nulová",J821,0)</f>
        <v>0</v>
      </c>
      <c r="BJ821" s="17" t="s">
        <v>91</v>
      </c>
      <c r="BK821" s="212">
        <f>ROUND(I821*H821,2)</f>
        <v>0</v>
      </c>
      <c r="BL821" s="17" t="s">
        <v>190</v>
      </c>
      <c r="BM821" s="211" t="s">
        <v>783</v>
      </c>
    </row>
    <row r="822" spans="1:65" s="12" customFormat="1" ht="11.25">
      <c r="B822" s="213"/>
      <c r="C822" s="214"/>
      <c r="D822" s="215" t="s">
        <v>191</v>
      </c>
      <c r="E822" s="216" t="s">
        <v>1</v>
      </c>
      <c r="F822" s="217" t="s">
        <v>784</v>
      </c>
      <c r="G822" s="214"/>
      <c r="H822" s="218">
        <v>10.35</v>
      </c>
      <c r="I822" s="219"/>
      <c r="J822" s="214"/>
      <c r="K822" s="214"/>
      <c r="L822" s="220"/>
      <c r="M822" s="221"/>
      <c r="N822" s="222"/>
      <c r="O822" s="222"/>
      <c r="P822" s="222"/>
      <c r="Q822" s="222"/>
      <c r="R822" s="222"/>
      <c r="S822" s="222"/>
      <c r="T822" s="223"/>
      <c r="AT822" s="224" t="s">
        <v>191</v>
      </c>
      <c r="AU822" s="224" t="s">
        <v>86</v>
      </c>
      <c r="AV822" s="12" t="s">
        <v>91</v>
      </c>
      <c r="AW822" s="12" t="s">
        <v>34</v>
      </c>
      <c r="AX822" s="12" t="s">
        <v>79</v>
      </c>
      <c r="AY822" s="224" t="s">
        <v>184</v>
      </c>
    </row>
    <row r="823" spans="1:65" s="13" customFormat="1" ht="11.25">
      <c r="B823" s="225"/>
      <c r="C823" s="226"/>
      <c r="D823" s="215" t="s">
        <v>191</v>
      </c>
      <c r="E823" s="227" t="s">
        <v>1</v>
      </c>
      <c r="F823" s="228" t="s">
        <v>193</v>
      </c>
      <c r="G823" s="226"/>
      <c r="H823" s="229">
        <v>10.35</v>
      </c>
      <c r="I823" s="230"/>
      <c r="J823" s="226"/>
      <c r="K823" s="226"/>
      <c r="L823" s="231"/>
      <c r="M823" s="232"/>
      <c r="N823" s="233"/>
      <c r="O823" s="233"/>
      <c r="P823" s="233"/>
      <c r="Q823" s="233"/>
      <c r="R823" s="233"/>
      <c r="S823" s="233"/>
      <c r="T823" s="234"/>
      <c r="AT823" s="235" t="s">
        <v>191</v>
      </c>
      <c r="AU823" s="235" t="s">
        <v>86</v>
      </c>
      <c r="AV823" s="13" t="s">
        <v>190</v>
      </c>
      <c r="AW823" s="13" t="s">
        <v>34</v>
      </c>
      <c r="AX823" s="13" t="s">
        <v>86</v>
      </c>
      <c r="AY823" s="235" t="s">
        <v>184</v>
      </c>
    </row>
    <row r="824" spans="1:65" s="2" customFormat="1" ht="16.5" customHeight="1">
      <c r="A824" s="34"/>
      <c r="B824" s="35"/>
      <c r="C824" s="200" t="s">
        <v>423</v>
      </c>
      <c r="D824" s="200" t="s">
        <v>185</v>
      </c>
      <c r="E824" s="201" t="s">
        <v>785</v>
      </c>
      <c r="F824" s="202" t="s">
        <v>786</v>
      </c>
      <c r="G824" s="203" t="s">
        <v>222</v>
      </c>
      <c r="H824" s="204">
        <v>509.6</v>
      </c>
      <c r="I824" s="205"/>
      <c r="J824" s="206">
        <f>ROUND(I824*H824,2)</f>
        <v>0</v>
      </c>
      <c r="K824" s="202" t="s">
        <v>189</v>
      </c>
      <c r="L824" s="39"/>
      <c r="M824" s="207" t="s">
        <v>1</v>
      </c>
      <c r="N824" s="208" t="s">
        <v>45</v>
      </c>
      <c r="O824" s="71"/>
      <c r="P824" s="209">
        <f>O824*H824</f>
        <v>0</v>
      </c>
      <c r="Q824" s="209">
        <v>0</v>
      </c>
      <c r="R824" s="209">
        <f>Q824*H824</f>
        <v>0</v>
      </c>
      <c r="S824" s="209">
        <v>0</v>
      </c>
      <c r="T824" s="210">
        <f>S824*H824</f>
        <v>0</v>
      </c>
      <c r="U824" s="34"/>
      <c r="V824" s="34"/>
      <c r="W824" s="34"/>
      <c r="X824" s="34"/>
      <c r="Y824" s="34"/>
      <c r="Z824" s="34"/>
      <c r="AA824" s="34"/>
      <c r="AB824" s="34"/>
      <c r="AC824" s="34"/>
      <c r="AD824" s="34"/>
      <c r="AE824" s="34"/>
      <c r="AR824" s="211" t="s">
        <v>190</v>
      </c>
      <c r="AT824" s="211" t="s">
        <v>185</v>
      </c>
      <c r="AU824" s="211" t="s">
        <v>86</v>
      </c>
      <c r="AY824" s="17" t="s">
        <v>184</v>
      </c>
      <c r="BE824" s="212">
        <f>IF(N824="základní",J824,0)</f>
        <v>0</v>
      </c>
      <c r="BF824" s="212">
        <f>IF(N824="snížená",J824,0)</f>
        <v>0</v>
      </c>
      <c r="BG824" s="212">
        <f>IF(N824="zákl. přenesená",J824,0)</f>
        <v>0</v>
      </c>
      <c r="BH824" s="212">
        <f>IF(N824="sníž. přenesená",J824,0)</f>
        <v>0</v>
      </c>
      <c r="BI824" s="212">
        <f>IF(N824="nulová",J824,0)</f>
        <v>0</v>
      </c>
      <c r="BJ824" s="17" t="s">
        <v>91</v>
      </c>
      <c r="BK824" s="212">
        <f>ROUND(I824*H824,2)</f>
        <v>0</v>
      </c>
      <c r="BL824" s="17" t="s">
        <v>190</v>
      </c>
      <c r="BM824" s="211" t="s">
        <v>787</v>
      </c>
    </row>
    <row r="825" spans="1:65" s="14" customFormat="1" ht="11.25">
      <c r="B825" s="236"/>
      <c r="C825" s="237"/>
      <c r="D825" s="215" t="s">
        <v>191</v>
      </c>
      <c r="E825" s="238" t="s">
        <v>1</v>
      </c>
      <c r="F825" s="239" t="s">
        <v>774</v>
      </c>
      <c r="G825" s="237"/>
      <c r="H825" s="238" t="s">
        <v>1</v>
      </c>
      <c r="I825" s="240"/>
      <c r="J825" s="237"/>
      <c r="K825" s="237"/>
      <c r="L825" s="241"/>
      <c r="M825" s="242"/>
      <c r="N825" s="243"/>
      <c r="O825" s="243"/>
      <c r="P825" s="243"/>
      <c r="Q825" s="243"/>
      <c r="R825" s="243"/>
      <c r="S825" s="243"/>
      <c r="T825" s="244"/>
      <c r="AT825" s="245" t="s">
        <v>191</v>
      </c>
      <c r="AU825" s="245" t="s">
        <v>86</v>
      </c>
      <c r="AV825" s="14" t="s">
        <v>86</v>
      </c>
      <c r="AW825" s="14" t="s">
        <v>34</v>
      </c>
      <c r="AX825" s="14" t="s">
        <v>79</v>
      </c>
      <c r="AY825" s="245" t="s">
        <v>184</v>
      </c>
    </row>
    <row r="826" spans="1:65" s="12" customFormat="1" ht="11.25">
      <c r="B826" s="213"/>
      <c r="C826" s="214"/>
      <c r="D826" s="215" t="s">
        <v>191</v>
      </c>
      <c r="E826" s="216" t="s">
        <v>1</v>
      </c>
      <c r="F826" s="217" t="s">
        <v>788</v>
      </c>
      <c r="G826" s="214"/>
      <c r="H826" s="218">
        <v>376</v>
      </c>
      <c r="I826" s="219"/>
      <c r="J826" s="214"/>
      <c r="K826" s="214"/>
      <c r="L826" s="220"/>
      <c r="M826" s="221"/>
      <c r="N826" s="222"/>
      <c r="O826" s="222"/>
      <c r="P826" s="222"/>
      <c r="Q826" s="222"/>
      <c r="R826" s="222"/>
      <c r="S826" s="222"/>
      <c r="T826" s="223"/>
      <c r="AT826" s="224" t="s">
        <v>191</v>
      </c>
      <c r="AU826" s="224" t="s">
        <v>86</v>
      </c>
      <c r="AV826" s="12" t="s">
        <v>91</v>
      </c>
      <c r="AW826" s="12" t="s">
        <v>34</v>
      </c>
      <c r="AX826" s="12" t="s">
        <v>79</v>
      </c>
      <c r="AY826" s="224" t="s">
        <v>184</v>
      </c>
    </row>
    <row r="827" spans="1:65" s="14" customFormat="1" ht="11.25">
      <c r="B827" s="236"/>
      <c r="C827" s="237"/>
      <c r="D827" s="215" t="s">
        <v>191</v>
      </c>
      <c r="E827" s="238" t="s">
        <v>1</v>
      </c>
      <c r="F827" s="239" t="s">
        <v>776</v>
      </c>
      <c r="G827" s="237"/>
      <c r="H827" s="238" t="s">
        <v>1</v>
      </c>
      <c r="I827" s="240"/>
      <c r="J827" s="237"/>
      <c r="K827" s="237"/>
      <c r="L827" s="241"/>
      <c r="M827" s="242"/>
      <c r="N827" s="243"/>
      <c r="O827" s="243"/>
      <c r="P827" s="243"/>
      <c r="Q827" s="243"/>
      <c r="R827" s="243"/>
      <c r="S827" s="243"/>
      <c r="T827" s="244"/>
      <c r="AT827" s="245" t="s">
        <v>191</v>
      </c>
      <c r="AU827" s="245" t="s">
        <v>86</v>
      </c>
      <c r="AV827" s="14" t="s">
        <v>86</v>
      </c>
      <c r="AW827" s="14" t="s">
        <v>34</v>
      </c>
      <c r="AX827" s="14" t="s">
        <v>79</v>
      </c>
      <c r="AY827" s="245" t="s">
        <v>184</v>
      </c>
    </row>
    <row r="828" spans="1:65" s="12" customFormat="1" ht="11.25">
      <c r="B828" s="213"/>
      <c r="C828" s="214"/>
      <c r="D828" s="215" t="s">
        <v>191</v>
      </c>
      <c r="E828" s="216" t="s">
        <v>1</v>
      </c>
      <c r="F828" s="217" t="s">
        <v>789</v>
      </c>
      <c r="G828" s="214"/>
      <c r="H828" s="218">
        <v>77.599999999999994</v>
      </c>
      <c r="I828" s="219"/>
      <c r="J828" s="214"/>
      <c r="K828" s="214"/>
      <c r="L828" s="220"/>
      <c r="M828" s="221"/>
      <c r="N828" s="222"/>
      <c r="O828" s="222"/>
      <c r="P828" s="222"/>
      <c r="Q828" s="222"/>
      <c r="R828" s="222"/>
      <c r="S828" s="222"/>
      <c r="T828" s="223"/>
      <c r="AT828" s="224" t="s">
        <v>191</v>
      </c>
      <c r="AU828" s="224" t="s">
        <v>86</v>
      </c>
      <c r="AV828" s="12" t="s">
        <v>91</v>
      </c>
      <c r="AW828" s="12" t="s">
        <v>34</v>
      </c>
      <c r="AX828" s="12" t="s">
        <v>79</v>
      </c>
      <c r="AY828" s="224" t="s">
        <v>184</v>
      </c>
    </row>
    <row r="829" spans="1:65" s="14" customFormat="1" ht="11.25">
      <c r="B829" s="236"/>
      <c r="C829" s="237"/>
      <c r="D829" s="215" t="s">
        <v>191</v>
      </c>
      <c r="E829" s="238" t="s">
        <v>1</v>
      </c>
      <c r="F829" s="239" t="s">
        <v>778</v>
      </c>
      <c r="G829" s="237"/>
      <c r="H829" s="238" t="s">
        <v>1</v>
      </c>
      <c r="I829" s="240"/>
      <c r="J829" s="237"/>
      <c r="K829" s="237"/>
      <c r="L829" s="241"/>
      <c r="M829" s="242"/>
      <c r="N829" s="243"/>
      <c r="O829" s="243"/>
      <c r="P829" s="243"/>
      <c r="Q829" s="243"/>
      <c r="R829" s="243"/>
      <c r="S829" s="243"/>
      <c r="T829" s="244"/>
      <c r="AT829" s="245" t="s">
        <v>191</v>
      </c>
      <c r="AU829" s="245" t="s">
        <v>86</v>
      </c>
      <c r="AV829" s="14" t="s">
        <v>86</v>
      </c>
      <c r="AW829" s="14" t="s">
        <v>34</v>
      </c>
      <c r="AX829" s="14" t="s">
        <v>79</v>
      </c>
      <c r="AY829" s="245" t="s">
        <v>184</v>
      </c>
    </row>
    <row r="830" spans="1:65" s="12" customFormat="1" ht="11.25">
      <c r="B830" s="213"/>
      <c r="C830" s="214"/>
      <c r="D830" s="215" t="s">
        <v>191</v>
      </c>
      <c r="E830" s="216" t="s">
        <v>1</v>
      </c>
      <c r="F830" s="217" t="s">
        <v>790</v>
      </c>
      <c r="G830" s="214"/>
      <c r="H830" s="218">
        <v>56</v>
      </c>
      <c r="I830" s="219"/>
      <c r="J830" s="214"/>
      <c r="K830" s="214"/>
      <c r="L830" s="220"/>
      <c r="M830" s="221"/>
      <c r="N830" s="222"/>
      <c r="O830" s="222"/>
      <c r="P830" s="222"/>
      <c r="Q830" s="222"/>
      <c r="R830" s="222"/>
      <c r="S830" s="222"/>
      <c r="T830" s="223"/>
      <c r="AT830" s="224" t="s">
        <v>191</v>
      </c>
      <c r="AU830" s="224" t="s">
        <v>86</v>
      </c>
      <c r="AV830" s="12" t="s">
        <v>91</v>
      </c>
      <c r="AW830" s="12" t="s">
        <v>34</v>
      </c>
      <c r="AX830" s="12" t="s">
        <v>79</v>
      </c>
      <c r="AY830" s="224" t="s">
        <v>184</v>
      </c>
    </row>
    <row r="831" spans="1:65" s="13" customFormat="1" ht="11.25">
      <c r="B831" s="225"/>
      <c r="C831" s="226"/>
      <c r="D831" s="215" t="s">
        <v>191</v>
      </c>
      <c r="E831" s="227" t="s">
        <v>1</v>
      </c>
      <c r="F831" s="228" t="s">
        <v>193</v>
      </c>
      <c r="G831" s="226"/>
      <c r="H831" s="229">
        <v>509.6</v>
      </c>
      <c r="I831" s="230"/>
      <c r="J831" s="226"/>
      <c r="K831" s="226"/>
      <c r="L831" s="231"/>
      <c r="M831" s="232"/>
      <c r="N831" s="233"/>
      <c r="O831" s="233"/>
      <c r="P831" s="233"/>
      <c r="Q831" s="233"/>
      <c r="R831" s="233"/>
      <c r="S831" s="233"/>
      <c r="T831" s="234"/>
      <c r="AT831" s="235" t="s">
        <v>191</v>
      </c>
      <c r="AU831" s="235" t="s">
        <v>86</v>
      </c>
      <c r="AV831" s="13" t="s">
        <v>190</v>
      </c>
      <c r="AW831" s="13" t="s">
        <v>34</v>
      </c>
      <c r="AX831" s="13" t="s">
        <v>86</v>
      </c>
      <c r="AY831" s="235" t="s">
        <v>184</v>
      </c>
    </row>
    <row r="832" spans="1:65" s="2" customFormat="1" ht="21.75" customHeight="1">
      <c r="A832" s="34"/>
      <c r="B832" s="35"/>
      <c r="C832" s="200" t="s">
        <v>791</v>
      </c>
      <c r="D832" s="200" t="s">
        <v>185</v>
      </c>
      <c r="E832" s="201" t="s">
        <v>792</v>
      </c>
      <c r="F832" s="202" t="s">
        <v>793</v>
      </c>
      <c r="G832" s="203" t="s">
        <v>222</v>
      </c>
      <c r="H832" s="204">
        <v>61.46</v>
      </c>
      <c r="I832" s="205"/>
      <c r="J832" s="206">
        <f>ROUND(I832*H832,2)</f>
        <v>0</v>
      </c>
      <c r="K832" s="202" t="s">
        <v>189</v>
      </c>
      <c r="L832" s="39"/>
      <c r="M832" s="207" t="s">
        <v>1</v>
      </c>
      <c r="N832" s="208" t="s">
        <v>45</v>
      </c>
      <c r="O832" s="71"/>
      <c r="P832" s="209">
        <f>O832*H832</f>
        <v>0</v>
      </c>
      <c r="Q832" s="209">
        <v>0</v>
      </c>
      <c r="R832" s="209">
        <f>Q832*H832</f>
        <v>0</v>
      </c>
      <c r="S832" s="209">
        <v>0</v>
      </c>
      <c r="T832" s="210">
        <f>S832*H832</f>
        <v>0</v>
      </c>
      <c r="U832" s="34"/>
      <c r="V832" s="34"/>
      <c r="W832" s="34"/>
      <c r="X832" s="34"/>
      <c r="Y832" s="34"/>
      <c r="Z832" s="34"/>
      <c r="AA832" s="34"/>
      <c r="AB832" s="34"/>
      <c r="AC832" s="34"/>
      <c r="AD832" s="34"/>
      <c r="AE832" s="34"/>
      <c r="AR832" s="211" t="s">
        <v>190</v>
      </c>
      <c r="AT832" s="211" t="s">
        <v>185</v>
      </c>
      <c r="AU832" s="211" t="s">
        <v>86</v>
      </c>
      <c r="AY832" s="17" t="s">
        <v>184</v>
      </c>
      <c r="BE832" s="212">
        <f>IF(N832="základní",J832,0)</f>
        <v>0</v>
      </c>
      <c r="BF832" s="212">
        <f>IF(N832="snížená",J832,0)</f>
        <v>0</v>
      </c>
      <c r="BG832" s="212">
        <f>IF(N832="zákl. přenesená",J832,0)</f>
        <v>0</v>
      </c>
      <c r="BH832" s="212">
        <f>IF(N832="sníž. přenesená",J832,0)</f>
        <v>0</v>
      </c>
      <c r="BI832" s="212">
        <f>IF(N832="nulová",J832,0)</f>
        <v>0</v>
      </c>
      <c r="BJ832" s="17" t="s">
        <v>91</v>
      </c>
      <c r="BK832" s="212">
        <f>ROUND(I832*H832,2)</f>
        <v>0</v>
      </c>
      <c r="BL832" s="17" t="s">
        <v>190</v>
      </c>
      <c r="BM832" s="211" t="s">
        <v>794</v>
      </c>
    </row>
    <row r="833" spans="1:65" s="14" customFormat="1" ht="11.25">
      <c r="B833" s="236"/>
      <c r="C833" s="237"/>
      <c r="D833" s="215" t="s">
        <v>191</v>
      </c>
      <c r="E833" s="238" t="s">
        <v>1</v>
      </c>
      <c r="F833" s="239" t="s">
        <v>635</v>
      </c>
      <c r="G833" s="237"/>
      <c r="H833" s="238" t="s">
        <v>1</v>
      </c>
      <c r="I833" s="240"/>
      <c r="J833" s="237"/>
      <c r="K833" s="237"/>
      <c r="L833" s="241"/>
      <c r="M833" s="242"/>
      <c r="N833" s="243"/>
      <c r="O833" s="243"/>
      <c r="P833" s="243"/>
      <c r="Q833" s="243"/>
      <c r="R833" s="243"/>
      <c r="S833" s="243"/>
      <c r="T833" s="244"/>
      <c r="AT833" s="245" t="s">
        <v>191</v>
      </c>
      <c r="AU833" s="245" t="s">
        <v>86</v>
      </c>
      <c r="AV833" s="14" t="s">
        <v>86</v>
      </c>
      <c r="AW833" s="14" t="s">
        <v>34</v>
      </c>
      <c r="AX833" s="14" t="s">
        <v>79</v>
      </c>
      <c r="AY833" s="245" t="s">
        <v>184</v>
      </c>
    </row>
    <row r="834" spans="1:65" s="12" customFormat="1" ht="11.25">
      <c r="B834" s="213"/>
      <c r="C834" s="214"/>
      <c r="D834" s="215" t="s">
        <v>191</v>
      </c>
      <c r="E834" s="216" t="s">
        <v>1</v>
      </c>
      <c r="F834" s="217" t="s">
        <v>795</v>
      </c>
      <c r="G834" s="214"/>
      <c r="H834" s="218">
        <v>61.46</v>
      </c>
      <c r="I834" s="219"/>
      <c r="J834" s="214"/>
      <c r="K834" s="214"/>
      <c r="L834" s="220"/>
      <c r="M834" s="221"/>
      <c r="N834" s="222"/>
      <c r="O834" s="222"/>
      <c r="P834" s="222"/>
      <c r="Q834" s="222"/>
      <c r="R834" s="222"/>
      <c r="S834" s="222"/>
      <c r="T834" s="223"/>
      <c r="AT834" s="224" t="s">
        <v>191</v>
      </c>
      <c r="AU834" s="224" t="s">
        <v>86</v>
      </c>
      <c r="AV834" s="12" t="s">
        <v>91</v>
      </c>
      <c r="AW834" s="12" t="s">
        <v>34</v>
      </c>
      <c r="AX834" s="12" t="s">
        <v>79</v>
      </c>
      <c r="AY834" s="224" t="s">
        <v>184</v>
      </c>
    </row>
    <row r="835" spans="1:65" s="13" customFormat="1" ht="11.25">
      <c r="B835" s="225"/>
      <c r="C835" s="226"/>
      <c r="D835" s="215" t="s">
        <v>191</v>
      </c>
      <c r="E835" s="227" t="s">
        <v>1</v>
      </c>
      <c r="F835" s="228" t="s">
        <v>193</v>
      </c>
      <c r="G835" s="226"/>
      <c r="H835" s="229">
        <v>61.46</v>
      </c>
      <c r="I835" s="230"/>
      <c r="J835" s="226"/>
      <c r="K835" s="226"/>
      <c r="L835" s="231"/>
      <c r="M835" s="232"/>
      <c r="N835" s="233"/>
      <c r="O835" s="233"/>
      <c r="P835" s="233"/>
      <c r="Q835" s="233"/>
      <c r="R835" s="233"/>
      <c r="S835" s="233"/>
      <c r="T835" s="234"/>
      <c r="AT835" s="235" t="s">
        <v>191</v>
      </c>
      <c r="AU835" s="235" t="s">
        <v>86</v>
      </c>
      <c r="AV835" s="13" t="s">
        <v>190</v>
      </c>
      <c r="AW835" s="13" t="s">
        <v>34</v>
      </c>
      <c r="AX835" s="13" t="s">
        <v>86</v>
      </c>
      <c r="AY835" s="235" t="s">
        <v>184</v>
      </c>
    </row>
    <row r="836" spans="1:65" s="2" customFormat="1" ht="16.5" customHeight="1">
      <c r="A836" s="34"/>
      <c r="B836" s="35"/>
      <c r="C836" s="200" t="s">
        <v>428</v>
      </c>
      <c r="D836" s="200" t="s">
        <v>185</v>
      </c>
      <c r="E836" s="201" t="s">
        <v>796</v>
      </c>
      <c r="F836" s="202" t="s">
        <v>797</v>
      </c>
      <c r="G836" s="203" t="s">
        <v>222</v>
      </c>
      <c r="H836" s="204">
        <v>23.28</v>
      </c>
      <c r="I836" s="205"/>
      <c r="J836" s="206">
        <f>ROUND(I836*H836,2)</f>
        <v>0</v>
      </c>
      <c r="K836" s="202" t="s">
        <v>189</v>
      </c>
      <c r="L836" s="39"/>
      <c r="M836" s="207" t="s">
        <v>1</v>
      </c>
      <c r="N836" s="208" t="s">
        <v>45</v>
      </c>
      <c r="O836" s="71"/>
      <c r="P836" s="209">
        <f>O836*H836</f>
        <v>0</v>
      </c>
      <c r="Q836" s="209">
        <v>0</v>
      </c>
      <c r="R836" s="209">
        <f>Q836*H836</f>
        <v>0</v>
      </c>
      <c r="S836" s="209">
        <v>0</v>
      </c>
      <c r="T836" s="210">
        <f>S836*H836</f>
        <v>0</v>
      </c>
      <c r="U836" s="34"/>
      <c r="V836" s="34"/>
      <c r="W836" s="34"/>
      <c r="X836" s="34"/>
      <c r="Y836" s="34"/>
      <c r="Z836" s="34"/>
      <c r="AA836" s="34"/>
      <c r="AB836" s="34"/>
      <c r="AC836" s="34"/>
      <c r="AD836" s="34"/>
      <c r="AE836" s="34"/>
      <c r="AR836" s="211" t="s">
        <v>190</v>
      </c>
      <c r="AT836" s="211" t="s">
        <v>185</v>
      </c>
      <c r="AU836" s="211" t="s">
        <v>86</v>
      </c>
      <c r="AY836" s="17" t="s">
        <v>184</v>
      </c>
      <c r="BE836" s="212">
        <f>IF(N836="základní",J836,0)</f>
        <v>0</v>
      </c>
      <c r="BF836" s="212">
        <f>IF(N836="snížená",J836,0)</f>
        <v>0</v>
      </c>
      <c r="BG836" s="212">
        <f>IF(N836="zákl. přenesená",J836,0)</f>
        <v>0</v>
      </c>
      <c r="BH836" s="212">
        <f>IF(N836="sníž. přenesená",J836,0)</f>
        <v>0</v>
      </c>
      <c r="BI836" s="212">
        <f>IF(N836="nulová",J836,0)</f>
        <v>0</v>
      </c>
      <c r="BJ836" s="17" t="s">
        <v>91</v>
      </c>
      <c r="BK836" s="212">
        <f>ROUND(I836*H836,2)</f>
        <v>0</v>
      </c>
      <c r="BL836" s="17" t="s">
        <v>190</v>
      </c>
      <c r="BM836" s="211" t="s">
        <v>798</v>
      </c>
    </row>
    <row r="837" spans="1:65" s="12" customFormat="1" ht="11.25">
      <c r="B837" s="213"/>
      <c r="C837" s="214"/>
      <c r="D837" s="215" t="s">
        <v>191</v>
      </c>
      <c r="E837" s="216" t="s">
        <v>1</v>
      </c>
      <c r="F837" s="217" t="s">
        <v>799</v>
      </c>
      <c r="G837" s="214"/>
      <c r="H837" s="218">
        <v>23.28</v>
      </c>
      <c r="I837" s="219"/>
      <c r="J837" s="214"/>
      <c r="K837" s="214"/>
      <c r="L837" s="220"/>
      <c r="M837" s="221"/>
      <c r="N837" s="222"/>
      <c r="O837" s="222"/>
      <c r="P837" s="222"/>
      <c r="Q837" s="222"/>
      <c r="R837" s="222"/>
      <c r="S837" s="222"/>
      <c r="T837" s="223"/>
      <c r="AT837" s="224" t="s">
        <v>191</v>
      </c>
      <c r="AU837" s="224" t="s">
        <v>86</v>
      </c>
      <c r="AV837" s="12" t="s">
        <v>91</v>
      </c>
      <c r="AW837" s="12" t="s">
        <v>34</v>
      </c>
      <c r="AX837" s="12" t="s">
        <v>79</v>
      </c>
      <c r="AY837" s="224" t="s">
        <v>184</v>
      </c>
    </row>
    <row r="838" spans="1:65" s="13" customFormat="1" ht="11.25">
      <c r="B838" s="225"/>
      <c r="C838" s="226"/>
      <c r="D838" s="215" t="s">
        <v>191</v>
      </c>
      <c r="E838" s="227" t="s">
        <v>1</v>
      </c>
      <c r="F838" s="228" t="s">
        <v>193</v>
      </c>
      <c r="G838" s="226"/>
      <c r="H838" s="229">
        <v>23.28</v>
      </c>
      <c r="I838" s="230"/>
      <c r="J838" s="226"/>
      <c r="K838" s="226"/>
      <c r="L838" s="231"/>
      <c r="M838" s="232"/>
      <c r="N838" s="233"/>
      <c r="O838" s="233"/>
      <c r="P838" s="233"/>
      <c r="Q838" s="233"/>
      <c r="R838" s="233"/>
      <c r="S838" s="233"/>
      <c r="T838" s="234"/>
      <c r="AT838" s="235" t="s">
        <v>191</v>
      </c>
      <c r="AU838" s="235" t="s">
        <v>86</v>
      </c>
      <c r="AV838" s="13" t="s">
        <v>190</v>
      </c>
      <c r="AW838" s="13" t="s">
        <v>34</v>
      </c>
      <c r="AX838" s="13" t="s">
        <v>86</v>
      </c>
      <c r="AY838" s="235" t="s">
        <v>184</v>
      </c>
    </row>
    <row r="839" spans="1:65" s="2" customFormat="1" ht="16.5" customHeight="1">
      <c r="A839" s="34"/>
      <c r="B839" s="35"/>
      <c r="C839" s="200" t="s">
        <v>800</v>
      </c>
      <c r="D839" s="200" t="s">
        <v>185</v>
      </c>
      <c r="E839" s="201" t="s">
        <v>801</v>
      </c>
      <c r="F839" s="202" t="s">
        <v>802</v>
      </c>
      <c r="G839" s="203" t="s">
        <v>222</v>
      </c>
      <c r="H839" s="204">
        <v>25.608000000000001</v>
      </c>
      <c r="I839" s="205"/>
      <c r="J839" s="206">
        <f>ROUND(I839*H839,2)</f>
        <v>0</v>
      </c>
      <c r="K839" s="202" t="s">
        <v>189</v>
      </c>
      <c r="L839" s="39"/>
      <c r="M839" s="207" t="s">
        <v>1</v>
      </c>
      <c r="N839" s="208" t="s">
        <v>45</v>
      </c>
      <c r="O839" s="71"/>
      <c r="P839" s="209">
        <f>O839*H839</f>
        <v>0</v>
      </c>
      <c r="Q839" s="209">
        <v>0</v>
      </c>
      <c r="R839" s="209">
        <f>Q839*H839</f>
        <v>0</v>
      </c>
      <c r="S839" s="209">
        <v>0</v>
      </c>
      <c r="T839" s="210">
        <f>S839*H839</f>
        <v>0</v>
      </c>
      <c r="U839" s="34"/>
      <c r="V839" s="34"/>
      <c r="W839" s="34"/>
      <c r="X839" s="34"/>
      <c r="Y839" s="34"/>
      <c r="Z839" s="34"/>
      <c r="AA839" s="34"/>
      <c r="AB839" s="34"/>
      <c r="AC839" s="34"/>
      <c r="AD839" s="34"/>
      <c r="AE839" s="34"/>
      <c r="AR839" s="211" t="s">
        <v>190</v>
      </c>
      <c r="AT839" s="211" t="s">
        <v>185</v>
      </c>
      <c r="AU839" s="211" t="s">
        <v>86</v>
      </c>
      <c r="AY839" s="17" t="s">
        <v>184</v>
      </c>
      <c r="BE839" s="212">
        <f>IF(N839="základní",J839,0)</f>
        <v>0</v>
      </c>
      <c r="BF839" s="212">
        <f>IF(N839="snížená",J839,0)</f>
        <v>0</v>
      </c>
      <c r="BG839" s="212">
        <f>IF(N839="zákl. přenesená",J839,0)</f>
        <v>0</v>
      </c>
      <c r="BH839" s="212">
        <f>IF(N839="sníž. přenesená",J839,0)</f>
        <v>0</v>
      </c>
      <c r="BI839" s="212">
        <f>IF(N839="nulová",J839,0)</f>
        <v>0</v>
      </c>
      <c r="BJ839" s="17" t="s">
        <v>91</v>
      </c>
      <c r="BK839" s="212">
        <f>ROUND(I839*H839,2)</f>
        <v>0</v>
      </c>
      <c r="BL839" s="17" t="s">
        <v>190</v>
      </c>
      <c r="BM839" s="211" t="s">
        <v>803</v>
      </c>
    </row>
    <row r="840" spans="1:65" s="12" customFormat="1" ht="11.25">
      <c r="B840" s="213"/>
      <c r="C840" s="214"/>
      <c r="D840" s="215" t="s">
        <v>191</v>
      </c>
      <c r="E840" s="216" t="s">
        <v>1</v>
      </c>
      <c r="F840" s="217" t="s">
        <v>804</v>
      </c>
      <c r="G840" s="214"/>
      <c r="H840" s="218">
        <v>25.608000000000001</v>
      </c>
      <c r="I840" s="219"/>
      <c r="J840" s="214"/>
      <c r="K840" s="214"/>
      <c r="L840" s="220"/>
      <c r="M840" s="221"/>
      <c r="N840" s="222"/>
      <c r="O840" s="222"/>
      <c r="P840" s="222"/>
      <c r="Q840" s="222"/>
      <c r="R840" s="222"/>
      <c r="S840" s="222"/>
      <c r="T840" s="223"/>
      <c r="AT840" s="224" t="s">
        <v>191</v>
      </c>
      <c r="AU840" s="224" t="s">
        <v>86</v>
      </c>
      <c r="AV840" s="12" t="s">
        <v>91</v>
      </c>
      <c r="AW840" s="12" t="s">
        <v>34</v>
      </c>
      <c r="AX840" s="12" t="s">
        <v>79</v>
      </c>
      <c r="AY840" s="224" t="s">
        <v>184</v>
      </c>
    </row>
    <row r="841" spans="1:65" s="13" customFormat="1" ht="11.25">
      <c r="B841" s="225"/>
      <c r="C841" s="226"/>
      <c r="D841" s="215" t="s">
        <v>191</v>
      </c>
      <c r="E841" s="227" t="s">
        <v>1</v>
      </c>
      <c r="F841" s="228" t="s">
        <v>193</v>
      </c>
      <c r="G841" s="226"/>
      <c r="H841" s="229">
        <v>25.608000000000001</v>
      </c>
      <c r="I841" s="230"/>
      <c r="J841" s="226"/>
      <c r="K841" s="226"/>
      <c r="L841" s="231"/>
      <c r="M841" s="232"/>
      <c r="N841" s="233"/>
      <c r="O841" s="233"/>
      <c r="P841" s="233"/>
      <c r="Q841" s="233"/>
      <c r="R841" s="233"/>
      <c r="S841" s="233"/>
      <c r="T841" s="234"/>
      <c r="AT841" s="235" t="s">
        <v>191</v>
      </c>
      <c r="AU841" s="235" t="s">
        <v>86</v>
      </c>
      <c r="AV841" s="13" t="s">
        <v>190</v>
      </c>
      <c r="AW841" s="13" t="s">
        <v>34</v>
      </c>
      <c r="AX841" s="13" t="s">
        <v>86</v>
      </c>
      <c r="AY841" s="235" t="s">
        <v>184</v>
      </c>
    </row>
    <row r="842" spans="1:65" s="2" customFormat="1" ht="16.5" customHeight="1">
      <c r="A842" s="34"/>
      <c r="B842" s="35"/>
      <c r="C842" s="200" t="s">
        <v>432</v>
      </c>
      <c r="D842" s="200" t="s">
        <v>185</v>
      </c>
      <c r="E842" s="201" t="s">
        <v>805</v>
      </c>
      <c r="F842" s="202" t="s">
        <v>806</v>
      </c>
      <c r="G842" s="203" t="s">
        <v>252</v>
      </c>
      <c r="H842" s="204">
        <v>41.3</v>
      </c>
      <c r="I842" s="205"/>
      <c r="J842" s="206">
        <f>ROUND(I842*H842,2)</f>
        <v>0</v>
      </c>
      <c r="K842" s="202" t="s">
        <v>189</v>
      </c>
      <c r="L842" s="39"/>
      <c r="M842" s="207" t="s">
        <v>1</v>
      </c>
      <c r="N842" s="208" t="s">
        <v>45</v>
      </c>
      <c r="O842" s="71"/>
      <c r="P842" s="209">
        <f>O842*H842</f>
        <v>0</v>
      </c>
      <c r="Q842" s="209">
        <v>0</v>
      </c>
      <c r="R842" s="209">
        <f>Q842*H842</f>
        <v>0</v>
      </c>
      <c r="S842" s="209">
        <v>0</v>
      </c>
      <c r="T842" s="210">
        <f>S842*H842</f>
        <v>0</v>
      </c>
      <c r="U842" s="34"/>
      <c r="V842" s="34"/>
      <c r="W842" s="34"/>
      <c r="X842" s="34"/>
      <c r="Y842" s="34"/>
      <c r="Z842" s="34"/>
      <c r="AA842" s="34"/>
      <c r="AB842" s="34"/>
      <c r="AC842" s="34"/>
      <c r="AD842" s="34"/>
      <c r="AE842" s="34"/>
      <c r="AR842" s="211" t="s">
        <v>190</v>
      </c>
      <c r="AT842" s="211" t="s">
        <v>185</v>
      </c>
      <c r="AU842" s="211" t="s">
        <v>86</v>
      </c>
      <c r="AY842" s="17" t="s">
        <v>184</v>
      </c>
      <c r="BE842" s="212">
        <f>IF(N842="základní",J842,0)</f>
        <v>0</v>
      </c>
      <c r="BF842" s="212">
        <f>IF(N842="snížená",J842,0)</f>
        <v>0</v>
      </c>
      <c r="BG842" s="212">
        <f>IF(N842="zákl. přenesená",J842,0)</f>
        <v>0</v>
      </c>
      <c r="BH842" s="212">
        <f>IF(N842="sníž. přenesená",J842,0)</f>
        <v>0</v>
      </c>
      <c r="BI842" s="212">
        <f>IF(N842="nulová",J842,0)</f>
        <v>0</v>
      </c>
      <c r="BJ842" s="17" t="s">
        <v>91</v>
      </c>
      <c r="BK842" s="212">
        <f>ROUND(I842*H842,2)</f>
        <v>0</v>
      </c>
      <c r="BL842" s="17" t="s">
        <v>190</v>
      </c>
      <c r="BM842" s="211" t="s">
        <v>807</v>
      </c>
    </row>
    <row r="843" spans="1:65" s="12" customFormat="1" ht="11.25">
      <c r="B843" s="213"/>
      <c r="C843" s="214"/>
      <c r="D843" s="215" t="s">
        <v>191</v>
      </c>
      <c r="E843" s="216" t="s">
        <v>1</v>
      </c>
      <c r="F843" s="217" t="s">
        <v>808</v>
      </c>
      <c r="G843" s="214"/>
      <c r="H843" s="218">
        <v>41.3</v>
      </c>
      <c r="I843" s="219"/>
      <c r="J843" s="214"/>
      <c r="K843" s="214"/>
      <c r="L843" s="220"/>
      <c r="M843" s="221"/>
      <c r="N843" s="222"/>
      <c r="O843" s="222"/>
      <c r="P843" s="222"/>
      <c r="Q843" s="222"/>
      <c r="R843" s="222"/>
      <c r="S843" s="222"/>
      <c r="T843" s="223"/>
      <c r="AT843" s="224" t="s">
        <v>191</v>
      </c>
      <c r="AU843" s="224" t="s">
        <v>86</v>
      </c>
      <c r="AV843" s="12" t="s">
        <v>91</v>
      </c>
      <c r="AW843" s="12" t="s">
        <v>34</v>
      </c>
      <c r="AX843" s="12" t="s">
        <v>79</v>
      </c>
      <c r="AY843" s="224" t="s">
        <v>184</v>
      </c>
    </row>
    <row r="844" spans="1:65" s="13" customFormat="1" ht="11.25">
      <c r="B844" s="225"/>
      <c r="C844" s="226"/>
      <c r="D844" s="215" t="s">
        <v>191</v>
      </c>
      <c r="E844" s="227" t="s">
        <v>1</v>
      </c>
      <c r="F844" s="228" t="s">
        <v>193</v>
      </c>
      <c r="G844" s="226"/>
      <c r="H844" s="229">
        <v>41.3</v>
      </c>
      <c r="I844" s="230"/>
      <c r="J844" s="226"/>
      <c r="K844" s="226"/>
      <c r="L844" s="231"/>
      <c r="M844" s="232"/>
      <c r="N844" s="233"/>
      <c r="O844" s="233"/>
      <c r="P844" s="233"/>
      <c r="Q844" s="233"/>
      <c r="R844" s="233"/>
      <c r="S844" s="233"/>
      <c r="T844" s="234"/>
      <c r="AT844" s="235" t="s">
        <v>191</v>
      </c>
      <c r="AU844" s="235" t="s">
        <v>86</v>
      </c>
      <c r="AV844" s="13" t="s">
        <v>190</v>
      </c>
      <c r="AW844" s="13" t="s">
        <v>34</v>
      </c>
      <c r="AX844" s="13" t="s">
        <v>86</v>
      </c>
      <c r="AY844" s="235" t="s">
        <v>184</v>
      </c>
    </row>
    <row r="845" spans="1:65" s="2" customFormat="1" ht="21.75" customHeight="1">
      <c r="A845" s="34"/>
      <c r="B845" s="35"/>
      <c r="C845" s="200" t="s">
        <v>809</v>
      </c>
      <c r="D845" s="200" t="s">
        <v>185</v>
      </c>
      <c r="E845" s="201" t="s">
        <v>810</v>
      </c>
      <c r="F845" s="202" t="s">
        <v>811</v>
      </c>
      <c r="G845" s="203" t="s">
        <v>222</v>
      </c>
      <c r="H845" s="204">
        <v>93.638300000000001</v>
      </c>
      <c r="I845" s="205"/>
      <c r="J845" s="206">
        <f>ROUND(I845*H845,2)</f>
        <v>0</v>
      </c>
      <c r="K845" s="202" t="s">
        <v>189</v>
      </c>
      <c r="L845" s="39"/>
      <c r="M845" s="207" t="s">
        <v>1</v>
      </c>
      <c r="N845" s="208" t="s">
        <v>45</v>
      </c>
      <c r="O845" s="71"/>
      <c r="P845" s="209">
        <f>O845*H845</f>
        <v>0</v>
      </c>
      <c r="Q845" s="209">
        <v>0</v>
      </c>
      <c r="R845" s="209">
        <f>Q845*H845</f>
        <v>0</v>
      </c>
      <c r="S845" s="209">
        <v>0</v>
      </c>
      <c r="T845" s="210">
        <f>S845*H845</f>
        <v>0</v>
      </c>
      <c r="U845" s="34"/>
      <c r="V845" s="34"/>
      <c r="W845" s="34"/>
      <c r="X845" s="34"/>
      <c r="Y845" s="34"/>
      <c r="Z845" s="34"/>
      <c r="AA845" s="34"/>
      <c r="AB845" s="34"/>
      <c r="AC845" s="34"/>
      <c r="AD845" s="34"/>
      <c r="AE845" s="34"/>
      <c r="AR845" s="211" t="s">
        <v>190</v>
      </c>
      <c r="AT845" s="211" t="s">
        <v>185</v>
      </c>
      <c r="AU845" s="211" t="s">
        <v>86</v>
      </c>
      <c r="AY845" s="17" t="s">
        <v>184</v>
      </c>
      <c r="BE845" s="212">
        <f>IF(N845="základní",J845,0)</f>
        <v>0</v>
      </c>
      <c r="BF845" s="212">
        <f>IF(N845="snížená",J845,0)</f>
        <v>0</v>
      </c>
      <c r="BG845" s="212">
        <f>IF(N845="zákl. přenesená",J845,0)</f>
        <v>0</v>
      </c>
      <c r="BH845" s="212">
        <f>IF(N845="sníž. přenesená",J845,0)</f>
        <v>0</v>
      </c>
      <c r="BI845" s="212">
        <f>IF(N845="nulová",J845,0)</f>
        <v>0</v>
      </c>
      <c r="BJ845" s="17" t="s">
        <v>91</v>
      </c>
      <c r="BK845" s="212">
        <f>ROUND(I845*H845,2)</f>
        <v>0</v>
      </c>
      <c r="BL845" s="17" t="s">
        <v>190</v>
      </c>
      <c r="BM845" s="211" t="s">
        <v>812</v>
      </c>
    </row>
    <row r="846" spans="1:65" s="14" customFormat="1" ht="11.25">
      <c r="B846" s="236"/>
      <c r="C846" s="237"/>
      <c r="D846" s="215" t="s">
        <v>191</v>
      </c>
      <c r="E846" s="238" t="s">
        <v>1</v>
      </c>
      <c r="F846" s="239" t="s">
        <v>311</v>
      </c>
      <c r="G846" s="237"/>
      <c r="H846" s="238" t="s">
        <v>1</v>
      </c>
      <c r="I846" s="240"/>
      <c r="J846" s="237"/>
      <c r="K846" s="237"/>
      <c r="L846" s="241"/>
      <c r="M846" s="242"/>
      <c r="N846" s="243"/>
      <c r="O846" s="243"/>
      <c r="P846" s="243"/>
      <c r="Q846" s="243"/>
      <c r="R846" s="243"/>
      <c r="S846" s="243"/>
      <c r="T846" s="244"/>
      <c r="AT846" s="245" t="s">
        <v>191</v>
      </c>
      <c r="AU846" s="245" t="s">
        <v>86</v>
      </c>
      <c r="AV846" s="14" t="s">
        <v>86</v>
      </c>
      <c r="AW846" s="14" t="s">
        <v>34</v>
      </c>
      <c r="AX846" s="14" t="s">
        <v>79</v>
      </c>
      <c r="AY846" s="245" t="s">
        <v>184</v>
      </c>
    </row>
    <row r="847" spans="1:65" s="12" customFormat="1" ht="11.25">
      <c r="B847" s="213"/>
      <c r="C847" s="214"/>
      <c r="D847" s="215" t="s">
        <v>191</v>
      </c>
      <c r="E847" s="216" t="s">
        <v>1</v>
      </c>
      <c r="F847" s="217" t="s">
        <v>813</v>
      </c>
      <c r="G847" s="214"/>
      <c r="H847" s="218">
        <v>93.638300000000001</v>
      </c>
      <c r="I847" s="219"/>
      <c r="J847" s="214"/>
      <c r="K847" s="214"/>
      <c r="L847" s="220"/>
      <c r="M847" s="221"/>
      <c r="N847" s="222"/>
      <c r="O847" s="222"/>
      <c r="P847" s="222"/>
      <c r="Q847" s="222"/>
      <c r="R847" s="222"/>
      <c r="S847" s="222"/>
      <c r="T847" s="223"/>
      <c r="AT847" s="224" t="s">
        <v>191</v>
      </c>
      <c r="AU847" s="224" t="s">
        <v>86</v>
      </c>
      <c r="AV847" s="12" t="s">
        <v>91</v>
      </c>
      <c r="AW847" s="12" t="s">
        <v>34</v>
      </c>
      <c r="AX847" s="12" t="s">
        <v>79</v>
      </c>
      <c r="AY847" s="224" t="s">
        <v>184</v>
      </c>
    </row>
    <row r="848" spans="1:65" s="13" customFormat="1" ht="11.25">
      <c r="B848" s="225"/>
      <c r="C848" s="226"/>
      <c r="D848" s="215" t="s">
        <v>191</v>
      </c>
      <c r="E848" s="227" t="s">
        <v>1</v>
      </c>
      <c r="F848" s="228" t="s">
        <v>193</v>
      </c>
      <c r="G848" s="226"/>
      <c r="H848" s="229">
        <v>93.638300000000001</v>
      </c>
      <c r="I848" s="230"/>
      <c r="J848" s="226"/>
      <c r="K848" s="226"/>
      <c r="L848" s="231"/>
      <c r="M848" s="232"/>
      <c r="N848" s="233"/>
      <c r="O848" s="233"/>
      <c r="P848" s="233"/>
      <c r="Q848" s="233"/>
      <c r="R848" s="233"/>
      <c r="S848" s="233"/>
      <c r="T848" s="234"/>
      <c r="AT848" s="235" t="s">
        <v>191</v>
      </c>
      <c r="AU848" s="235" t="s">
        <v>86</v>
      </c>
      <c r="AV848" s="13" t="s">
        <v>190</v>
      </c>
      <c r="AW848" s="13" t="s">
        <v>34</v>
      </c>
      <c r="AX848" s="13" t="s">
        <v>86</v>
      </c>
      <c r="AY848" s="235" t="s">
        <v>184</v>
      </c>
    </row>
    <row r="849" spans="1:65" s="2" customFormat="1" ht="16.5" customHeight="1">
      <c r="A849" s="34"/>
      <c r="B849" s="35"/>
      <c r="C849" s="200" t="s">
        <v>442</v>
      </c>
      <c r="D849" s="200" t="s">
        <v>185</v>
      </c>
      <c r="E849" s="201" t="s">
        <v>814</v>
      </c>
      <c r="F849" s="202" t="s">
        <v>815</v>
      </c>
      <c r="G849" s="203" t="s">
        <v>222</v>
      </c>
      <c r="H849" s="204">
        <v>29.988</v>
      </c>
      <c r="I849" s="205"/>
      <c r="J849" s="206">
        <f>ROUND(I849*H849,2)</f>
        <v>0</v>
      </c>
      <c r="K849" s="202" t="s">
        <v>189</v>
      </c>
      <c r="L849" s="39"/>
      <c r="M849" s="207" t="s">
        <v>1</v>
      </c>
      <c r="N849" s="208" t="s">
        <v>45</v>
      </c>
      <c r="O849" s="71"/>
      <c r="P849" s="209">
        <f>O849*H849</f>
        <v>0</v>
      </c>
      <c r="Q849" s="209">
        <v>0</v>
      </c>
      <c r="R849" s="209">
        <f>Q849*H849</f>
        <v>0</v>
      </c>
      <c r="S849" s="209">
        <v>0</v>
      </c>
      <c r="T849" s="210">
        <f>S849*H849</f>
        <v>0</v>
      </c>
      <c r="U849" s="34"/>
      <c r="V849" s="34"/>
      <c r="W849" s="34"/>
      <c r="X849" s="34"/>
      <c r="Y849" s="34"/>
      <c r="Z849" s="34"/>
      <c r="AA849" s="34"/>
      <c r="AB849" s="34"/>
      <c r="AC849" s="34"/>
      <c r="AD849" s="34"/>
      <c r="AE849" s="34"/>
      <c r="AR849" s="211" t="s">
        <v>190</v>
      </c>
      <c r="AT849" s="211" t="s">
        <v>185</v>
      </c>
      <c r="AU849" s="211" t="s">
        <v>86</v>
      </c>
      <c r="AY849" s="17" t="s">
        <v>184</v>
      </c>
      <c r="BE849" s="212">
        <f>IF(N849="základní",J849,0)</f>
        <v>0</v>
      </c>
      <c r="BF849" s="212">
        <f>IF(N849="snížená",J849,0)</f>
        <v>0</v>
      </c>
      <c r="BG849" s="212">
        <f>IF(N849="zákl. přenesená",J849,0)</f>
        <v>0</v>
      </c>
      <c r="BH849" s="212">
        <f>IF(N849="sníž. přenesená",J849,0)</f>
        <v>0</v>
      </c>
      <c r="BI849" s="212">
        <f>IF(N849="nulová",J849,0)</f>
        <v>0</v>
      </c>
      <c r="BJ849" s="17" t="s">
        <v>91</v>
      </c>
      <c r="BK849" s="212">
        <f>ROUND(I849*H849,2)</f>
        <v>0</v>
      </c>
      <c r="BL849" s="17" t="s">
        <v>190</v>
      </c>
      <c r="BM849" s="211" t="s">
        <v>816</v>
      </c>
    </row>
    <row r="850" spans="1:65" s="14" customFormat="1" ht="11.25">
      <c r="B850" s="236"/>
      <c r="C850" s="237"/>
      <c r="D850" s="215" t="s">
        <v>191</v>
      </c>
      <c r="E850" s="238" t="s">
        <v>1</v>
      </c>
      <c r="F850" s="239" t="s">
        <v>635</v>
      </c>
      <c r="G850" s="237"/>
      <c r="H850" s="238" t="s">
        <v>1</v>
      </c>
      <c r="I850" s="240"/>
      <c r="J850" s="237"/>
      <c r="K850" s="237"/>
      <c r="L850" s="241"/>
      <c r="M850" s="242"/>
      <c r="N850" s="243"/>
      <c r="O850" s="243"/>
      <c r="P850" s="243"/>
      <c r="Q850" s="243"/>
      <c r="R850" s="243"/>
      <c r="S850" s="243"/>
      <c r="T850" s="244"/>
      <c r="AT850" s="245" t="s">
        <v>191</v>
      </c>
      <c r="AU850" s="245" t="s">
        <v>86</v>
      </c>
      <c r="AV850" s="14" t="s">
        <v>86</v>
      </c>
      <c r="AW850" s="14" t="s">
        <v>34</v>
      </c>
      <c r="AX850" s="14" t="s">
        <v>79</v>
      </c>
      <c r="AY850" s="245" t="s">
        <v>184</v>
      </c>
    </row>
    <row r="851" spans="1:65" s="12" customFormat="1" ht="11.25">
      <c r="B851" s="213"/>
      <c r="C851" s="214"/>
      <c r="D851" s="215" t="s">
        <v>191</v>
      </c>
      <c r="E851" s="216" t="s">
        <v>1</v>
      </c>
      <c r="F851" s="217" t="s">
        <v>817</v>
      </c>
      <c r="G851" s="214"/>
      <c r="H851" s="218">
        <v>29.988</v>
      </c>
      <c r="I851" s="219"/>
      <c r="J851" s="214"/>
      <c r="K851" s="214"/>
      <c r="L851" s="220"/>
      <c r="M851" s="221"/>
      <c r="N851" s="222"/>
      <c r="O851" s="222"/>
      <c r="P851" s="222"/>
      <c r="Q851" s="222"/>
      <c r="R851" s="222"/>
      <c r="S851" s="222"/>
      <c r="T851" s="223"/>
      <c r="AT851" s="224" t="s">
        <v>191</v>
      </c>
      <c r="AU851" s="224" t="s">
        <v>86</v>
      </c>
      <c r="AV851" s="12" t="s">
        <v>91</v>
      </c>
      <c r="AW851" s="12" t="s">
        <v>34</v>
      </c>
      <c r="AX851" s="12" t="s">
        <v>79</v>
      </c>
      <c r="AY851" s="224" t="s">
        <v>184</v>
      </c>
    </row>
    <row r="852" spans="1:65" s="13" customFormat="1" ht="11.25">
      <c r="B852" s="225"/>
      <c r="C852" s="226"/>
      <c r="D852" s="215" t="s">
        <v>191</v>
      </c>
      <c r="E852" s="227" t="s">
        <v>1</v>
      </c>
      <c r="F852" s="228" t="s">
        <v>193</v>
      </c>
      <c r="G852" s="226"/>
      <c r="H852" s="229">
        <v>29.988</v>
      </c>
      <c r="I852" s="230"/>
      <c r="J852" s="226"/>
      <c r="K852" s="226"/>
      <c r="L852" s="231"/>
      <c r="M852" s="232"/>
      <c r="N852" s="233"/>
      <c r="O852" s="233"/>
      <c r="P852" s="233"/>
      <c r="Q852" s="233"/>
      <c r="R852" s="233"/>
      <c r="S852" s="233"/>
      <c r="T852" s="234"/>
      <c r="AT852" s="235" t="s">
        <v>191</v>
      </c>
      <c r="AU852" s="235" t="s">
        <v>86</v>
      </c>
      <c r="AV852" s="13" t="s">
        <v>190</v>
      </c>
      <c r="AW852" s="13" t="s">
        <v>34</v>
      </c>
      <c r="AX852" s="13" t="s">
        <v>86</v>
      </c>
      <c r="AY852" s="235" t="s">
        <v>184</v>
      </c>
    </row>
    <row r="853" spans="1:65" s="11" customFormat="1" ht="25.9" customHeight="1">
      <c r="B853" s="186"/>
      <c r="C853" s="187"/>
      <c r="D853" s="188" t="s">
        <v>78</v>
      </c>
      <c r="E853" s="189" t="s">
        <v>442</v>
      </c>
      <c r="F853" s="189" t="s">
        <v>818</v>
      </c>
      <c r="G853" s="187"/>
      <c r="H853" s="187"/>
      <c r="I853" s="190"/>
      <c r="J853" s="191">
        <f>BK853</f>
        <v>0</v>
      </c>
      <c r="K853" s="187"/>
      <c r="L853" s="192"/>
      <c r="M853" s="193"/>
      <c r="N853" s="194"/>
      <c r="O853" s="194"/>
      <c r="P853" s="195">
        <f>SUM(P854:P884)</f>
        <v>0</v>
      </c>
      <c r="Q853" s="194"/>
      <c r="R853" s="195">
        <f>SUM(R854:R884)</f>
        <v>0</v>
      </c>
      <c r="S853" s="194"/>
      <c r="T853" s="196">
        <f>SUM(T854:T884)</f>
        <v>0</v>
      </c>
      <c r="AR853" s="197" t="s">
        <v>86</v>
      </c>
      <c r="AT853" s="198" t="s">
        <v>78</v>
      </c>
      <c r="AU853" s="198" t="s">
        <v>79</v>
      </c>
      <c r="AY853" s="197" t="s">
        <v>184</v>
      </c>
      <c r="BK853" s="199">
        <f>SUM(BK854:BK884)</f>
        <v>0</v>
      </c>
    </row>
    <row r="854" spans="1:65" s="2" customFormat="1" ht="16.5" customHeight="1">
      <c r="A854" s="34"/>
      <c r="B854" s="35"/>
      <c r="C854" s="200" t="s">
        <v>819</v>
      </c>
      <c r="D854" s="200" t="s">
        <v>185</v>
      </c>
      <c r="E854" s="201" t="s">
        <v>820</v>
      </c>
      <c r="F854" s="202" t="s">
        <v>821</v>
      </c>
      <c r="G854" s="203" t="s">
        <v>222</v>
      </c>
      <c r="H854" s="204">
        <v>1023.744</v>
      </c>
      <c r="I854" s="205"/>
      <c r="J854" s="206">
        <f>ROUND(I854*H854,2)</f>
        <v>0</v>
      </c>
      <c r="K854" s="202" t="s">
        <v>189</v>
      </c>
      <c r="L854" s="39"/>
      <c r="M854" s="207" t="s">
        <v>1</v>
      </c>
      <c r="N854" s="208" t="s">
        <v>45</v>
      </c>
      <c r="O854" s="71"/>
      <c r="P854" s="209">
        <f>O854*H854</f>
        <v>0</v>
      </c>
      <c r="Q854" s="209">
        <v>0</v>
      </c>
      <c r="R854" s="209">
        <f>Q854*H854</f>
        <v>0</v>
      </c>
      <c r="S854" s="209">
        <v>0</v>
      </c>
      <c r="T854" s="210">
        <f>S854*H854</f>
        <v>0</v>
      </c>
      <c r="U854" s="34"/>
      <c r="V854" s="34"/>
      <c r="W854" s="34"/>
      <c r="X854" s="34"/>
      <c r="Y854" s="34"/>
      <c r="Z854" s="34"/>
      <c r="AA854" s="34"/>
      <c r="AB854" s="34"/>
      <c r="AC854" s="34"/>
      <c r="AD854" s="34"/>
      <c r="AE854" s="34"/>
      <c r="AR854" s="211" t="s">
        <v>190</v>
      </c>
      <c r="AT854" s="211" t="s">
        <v>185</v>
      </c>
      <c r="AU854" s="211" t="s">
        <v>86</v>
      </c>
      <c r="AY854" s="17" t="s">
        <v>184</v>
      </c>
      <c r="BE854" s="212">
        <f>IF(N854="základní",J854,0)</f>
        <v>0</v>
      </c>
      <c r="BF854" s="212">
        <f>IF(N854="snížená",J854,0)</f>
        <v>0</v>
      </c>
      <c r="BG854" s="212">
        <f>IF(N854="zákl. přenesená",J854,0)</f>
        <v>0</v>
      </c>
      <c r="BH854" s="212">
        <f>IF(N854="sníž. přenesená",J854,0)</f>
        <v>0</v>
      </c>
      <c r="BI854" s="212">
        <f>IF(N854="nulová",J854,0)</f>
        <v>0</v>
      </c>
      <c r="BJ854" s="17" t="s">
        <v>91</v>
      </c>
      <c r="BK854" s="212">
        <f>ROUND(I854*H854,2)</f>
        <v>0</v>
      </c>
      <c r="BL854" s="17" t="s">
        <v>190</v>
      </c>
      <c r="BM854" s="211" t="s">
        <v>822</v>
      </c>
    </row>
    <row r="855" spans="1:65" s="14" customFormat="1" ht="11.25">
      <c r="B855" s="236"/>
      <c r="C855" s="237"/>
      <c r="D855" s="215" t="s">
        <v>191</v>
      </c>
      <c r="E855" s="238" t="s">
        <v>1</v>
      </c>
      <c r="F855" s="239" t="s">
        <v>640</v>
      </c>
      <c r="G855" s="237"/>
      <c r="H855" s="238" t="s">
        <v>1</v>
      </c>
      <c r="I855" s="240"/>
      <c r="J855" s="237"/>
      <c r="K855" s="237"/>
      <c r="L855" s="241"/>
      <c r="M855" s="242"/>
      <c r="N855" s="243"/>
      <c r="O855" s="243"/>
      <c r="P855" s="243"/>
      <c r="Q855" s="243"/>
      <c r="R855" s="243"/>
      <c r="S855" s="243"/>
      <c r="T855" s="244"/>
      <c r="AT855" s="245" t="s">
        <v>191</v>
      </c>
      <c r="AU855" s="245" t="s">
        <v>86</v>
      </c>
      <c r="AV855" s="14" t="s">
        <v>86</v>
      </c>
      <c r="AW855" s="14" t="s">
        <v>34</v>
      </c>
      <c r="AX855" s="14" t="s">
        <v>79</v>
      </c>
      <c r="AY855" s="245" t="s">
        <v>184</v>
      </c>
    </row>
    <row r="856" spans="1:65" s="12" customFormat="1" ht="11.25">
      <c r="B856" s="213"/>
      <c r="C856" s="214"/>
      <c r="D856" s="215" t="s">
        <v>191</v>
      </c>
      <c r="E856" s="216" t="s">
        <v>1</v>
      </c>
      <c r="F856" s="217" t="s">
        <v>823</v>
      </c>
      <c r="G856" s="214"/>
      <c r="H856" s="218">
        <v>240.96</v>
      </c>
      <c r="I856" s="219"/>
      <c r="J856" s="214"/>
      <c r="K856" s="214"/>
      <c r="L856" s="220"/>
      <c r="M856" s="221"/>
      <c r="N856" s="222"/>
      <c r="O856" s="222"/>
      <c r="P856" s="222"/>
      <c r="Q856" s="222"/>
      <c r="R856" s="222"/>
      <c r="S856" s="222"/>
      <c r="T856" s="223"/>
      <c r="AT856" s="224" t="s">
        <v>191</v>
      </c>
      <c r="AU856" s="224" t="s">
        <v>86</v>
      </c>
      <c r="AV856" s="12" t="s">
        <v>91</v>
      </c>
      <c r="AW856" s="12" t="s">
        <v>34</v>
      </c>
      <c r="AX856" s="12" t="s">
        <v>79</v>
      </c>
      <c r="AY856" s="224" t="s">
        <v>184</v>
      </c>
    </row>
    <row r="857" spans="1:65" s="14" customFormat="1" ht="11.25">
      <c r="B857" s="236"/>
      <c r="C857" s="237"/>
      <c r="D857" s="215" t="s">
        <v>191</v>
      </c>
      <c r="E857" s="238" t="s">
        <v>1</v>
      </c>
      <c r="F857" s="239" t="s">
        <v>644</v>
      </c>
      <c r="G857" s="237"/>
      <c r="H857" s="238" t="s">
        <v>1</v>
      </c>
      <c r="I857" s="240"/>
      <c r="J857" s="237"/>
      <c r="K857" s="237"/>
      <c r="L857" s="241"/>
      <c r="M857" s="242"/>
      <c r="N857" s="243"/>
      <c r="O857" s="243"/>
      <c r="P857" s="243"/>
      <c r="Q857" s="243"/>
      <c r="R857" s="243"/>
      <c r="S857" s="243"/>
      <c r="T857" s="244"/>
      <c r="AT857" s="245" t="s">
        <v>191</v>
      </c>
      <c r="AU857" s="245" t="s">
        <v>86</v>
      </c>
      <c r="AV857" s="14" t="s">
        <v>86</v>
      </c>
      <c r="AW857" s="14" t="s">
        <v>34</v>
      </c>
      <c r="AX857" s="14" t="s">
        <v>79</v>
      </c>
      <c r="AY857" s="245" t="s">
        <v>184</v>
      </c>
    </row>
    <row r="858" spans="1:65" s="12" customFormat="1" ht="11.25">
      <c r="B858" s="213"/>
      <c r="C858" s="214"/>
      <c r="D858" s="215" t="s">
        <v>191</v>
      </c>
      <c r="E858" s="216" t="s">
        <v>1</v>
      </c>
      <c r="F858" s="217" t="s">
        <v>824</v>
      </c>
      <c r="G858" s="214"/>
      <c r="H858" s="218">
        <v>269.76</v>
      </c>
      <c r="I858" s="219"/>
      <c r="J858" s="214"/>
      <c r="K858" s="214"/>
      <c r="L858" s="220"/>
      <c r="M858" s="221"/>
      <c r="N858" s="222"/>
      <c r="O858" s="222"/>
      <c r="P858" s="222"/>
      <c r="Q858" s="222"/>
      <c r="R858" s="222"/>
      <c r="S858" s="222"/>
      <c r="T858" s="223"/>
      <c r="AT858" s="224" t="s">
        <v>191</v>
      </c>
      <c r="AU858" s="224" t="s">
        <v>86</v>
      </c>
      <c r="AV858" s="12" t="s">
        <v>91</v>
      </c>
      <c r="AW858" s="12" t="s">
        <v>34</v>
      </c>
      <c r="AX858" s="12" t="s">
        <v>79</v>
      </c>
      <c r="AY858" s="224" t="s">
        <v>184</v>
      </c>
    </row>
    <row r="859" spans="1:65" s="14" customFormat="1" ht="11.25">
      <c r="B859" s="236"/>
      <c r="C859" s="237"/>
      <c r="D859" s="215" t="s">
        <v>191</v>
      </c>
      <c r="E859" s="238" t="s">
        <v>1</v>
      </c>
      <c r="F859" s="239" t="s">
        <v>647</v>
      </c>
      <c r="G859" s="237"/>
      <c r="H859" s="238" t="s">
        <v>1</v>
      </c>
      <c r="I859" s="240"/>
      <c r="J859" s="237"/>
      <c r="K859" s="237"/>
      <c r="L859" s="241"/>
      <c r="M859" s="242"/>
      <c r="N859" s="243"/>
      <c r="O859" s="243"/>
      <c r="P859" s="243"/>
      <c r="Q859" s="243"/>
      <c r="R859" s="243"/>
      <c r="S859" s="243"/>
      <c r="T859" s="244"/>
      <c r="AT859" s="245" t="s">
        <v>191</v>
      </c>
      <c r="AU859" s="245" t="s">
        <v>86</v>
      </c>
      <c r="AV859" s="14" t="s">
        <v>86</v>
      </c>
      <c r="AW859" s="14" t="s">
        <v>34</v>
      </c>
      <c r="AX859" s="14" t="s">
        <v>79</v>
      </c>
      <c r="AY859" s="245" t="s">
        <v>184</v>
      </c>
    </row>
    <row r="860" spans="1:65" s="12" customFormat="1" ht="11.25">
      <c r="B860" s="213"/>
      <c r="C860" s="214"/>
      <c r="D860" s="215" t="s">
        <v>191</v>
      </c>
      <c r="E860" s="216" t="s">
        <v>1</v>
      </c>
      <c r="F860" s="217" t="s">
        <v>825</v>
      </c>
      <c r="G860" s="214"/>
      <c r="H860" s="218">
        <v>242.11199999999999</v>
      </c>
      <c r="I860" s="219"/>
      <c r="J860" s="214"/>
      <c r="K860" s="214"/>
      <c r="L860" s="220"/>
      <c r="M860" s="221"/>
      <c r="N860" s="222"/>
      <c r="O860" s="222"/>
      <c r="P860" s="222"/>
      <c r="Q860" s="222"/>
      <c r="R860" s="222"/>
      <c r="S860" s="222"/>
      <c r="T860" s="223"/>
      <c r="AT860" s="224" t="s">
        <v>191</v>
      </c>
      <c r="AU860" s="224" t="s">
        <v>86</v>
      </c>
      <c r="AV860" s="12" t="s">
        <v>91</v>
      </c>
      <c r="AW860" s="12" t="s">
        <v>34</v>
      </c>
      <c r="AX860" s="12" t="s">
        <v>79</v>
      </c>
      <c r="AY860" s="224" t="s">
        <v>184</v>
      </c>
    </row>
    <row r="861" spans="1:65" s="14" customFormat="1" ht="11.25">
      <c r="B861" s="236"/>
      <c r="C861" s="237"/>
      <c r="D861" s="215" t="s">
        <v>191</v>
      </c>
      <c r="E861" s="238" t="s">
        <v>1</v>
      </c>
      <c r="F861" s="239" t="s">
        <v>653</v>
      </c>
      <c r="G861" s="237"/>
      <c r="H861" s="238" t="s">
        <v>1</v>
      </c>
      <c r="I861" s="240"/>
      <c r="J861" s="237"/>
      <c r="K861" s="237"/>
      <c r="L861" s="241"/>
      <c r="M861" s="242"/>
      <c r="N861" s="243"/>
      <c r="O861" s="243"/>
      <c r="P861" s="243"/>
      <c r="Q861" s="243"/>
      <c r="R861" s="243"/>
      <c r="S861" s="243"/>
      <c r="T861" s="244"/>
      <c r="AT861" s="245" t="s">
        <v>191</v>
      </c>
      <c r="AU861" s="245" t="s">
        <v>86</v>
      </c>
      <c r="AV861" s="14" t="s">
        <v>86</v>
      </c>
      <c r="AW861" s="14" t="s">
        <v>34</v>
      </c>
      <c r="AX861" s="14" t="s">
        <v>79</v>
      </c>
      <c r="AY861" s="245" t="s">
        <v>184</v>
      </c>
    </row>
    <row r="862" spans="1:65" s="12" customFormat="1" ht="11.25">
      <c r="B862" s="213"/>
      <c r="C862" s="214"/>
      <c r="D862" s="215" t="s">
        <v>191</v>
      </c>
      <c r="E862" s="216" t="s">
        <v>1</v>
      </c>
      <c r="F862" s="217" t="s">
        <v>826</v>
      </c>
      <c r="G862" s="214"/>
      <c r="H862" s="218">
        <v>270.91199999999998</v>
      </c>
      <c r="I862" s="219"/>
      <c r="J862" s="214"/>
      <c r="K862" s="214"/>
      <c r="L862" s="220"/>
      <c r="M862" s="221"/>
      <c r="N862" s="222"/>
      <c r="O862" s="222"/>
      <c r="P862" s="222"/>
      <c r="Q862" s="222"/>
      <c r="R862" s="222"/>
      <c r="S862" s="222"/>
      <c r="T862" s="223"/>
      <c r="AT862" s="224" t="s">
        <v>191</v>
      </c>
      <c r="AU862" s="224" t="s">
        <v>86</v>
      </c>
      <c r="AV862" s="12" t="s">
        <v>91</v>
      </c>
      <c r="AW862" s="12" t="s">
        <v>34</v>
      </c>
      <c r="AX862" s="12" t="s">
        <v>79</v>
      </c>
      <c r="AY862" s="224" t="s">
        <v>184</v>
      </c>
    </row>
    <row r="863" spans="1:65" s="13" customFormat="1" ht="11.25">
      <c r="B863" s="225"/>
      <c r="C863" s="226"/>
      <c r="D863" s="215" t="s">
        <v>191</v>
      </c>
      <c r="E863" s="227" t="s">
        <v>1</v>
      </c>
      <c r="F863" s="228" t="s">
        <v>193</v>
      </c>
      <c r="G863" s="226"/>
      <c r="H863" s="229">
        <v>1023.744</v>
      </c>
      <c r="I863" s="230"/>
      <c r="J863" s="226"/>
      <c r="K863" s="226"/>
      <c r="L863" s="231"/>
      <c r="M863" s="232"/>
      <c r="N863" s="233"/>
      <c r="O863" s="233"/>
      <c r="P863" s="233"/>
      <c r="Q863" s="233"/>
      <c r="R863" s="233"/>
      <c r="S863" s="233"/>
      <c r="T863" s="234"/>
      <c r="AT863" s="235" t="s">
        <v>191</v>
      </c>
      <c r="AU863" s="235" t="s">
        <v>86</v>
      </c>
      <c r="AV863" s="13" t="s">
        <v>190</v>
      </c>
      <c r="AW863" s="13" t="s">
        <v>34</v>
      </c>
      <c r="AX863" s="13" t="s">
        <v>86</v>
      </c>
      <c r="AY863" s="235" t="s">
        <v>184</v>
      </c>
    </row>
    <row r="864" spans="1:65" s="2" customFormat="1" ht="16.5" customHeight="1">
      <c r="A864" s="34"/>
      <c r="B864" s="35"/>
      <c r="C864" s="200" t="s">
        <v>450</v>
      </c>
      <c r="D864" s="200" t="s">
        <v>185</v>
      </c>
      <c r="E864" s="201" t="s">
        <v>827</v>
      </c>
      <c r="F864" s="202" t="s">
        <v>828</v>
      </c>
      <c r="G864" s="203" t="s">
        <v>829</v>
      </c>
      <c r="H864" s="204">
        <v>26456.505000000001</v>
      </c>
      <c r="I864" s="205"/>
      <c r="J864" s="206">
        <f>ROUND(I864*H864,2)</f>
        <v>0</v>
      </c>
      <c r="K864" s="202" t="s">
        <v>830</v>
      </c>
      <c r="L864" s="39"/>
      <c r="M864" s="207" t="s">
        <v>1</v>
      </c>
      <c r="N864" s="208" t="s">
        <v>45</v>
      </c>
      <c r="O864" s="71"/>
      <c r="P864" s="209">
        <f>O864*H864</f>
        <v>0</v>
      </c>
      <c r="Q864" s="209">
        <v>0</v>
      </c>
      <c r="R864" s="209">
        <f>Q864*H864</f>
        <v>0</v>
      </c>
      <c r="S864" s="209">
        <v>0</v>
      </c>
      <c r="T864" s="210">
        <f>S864*H864</f>
        <v>0</v>
      </c>
      <c r="U864" s="34"/>
      <c r="V864" s="34"/>
      <c r="W864" s="34"/>
      <c r="X864" s="34"/>
      <c r="Y864" s="34"/>
      <c r="Z864" s="34"/>
      <c r="AA864" s="34"/>
      <c r="AB864" s="34"/>
      <c r="AC864" s="34"/>
      <c r="AD864" s="34"/>
      <c r="AE864" s="34"/>
      <c r="AR864" s="211" t="s">
        <v>190</v>
      </c>
      <c r="AT864" s="211" t="s">
        <v>185</v>
      </c>
      <c r="AU864" s="211" t="s">
        <v>86</v>
      </c>
      <c r="AY864" s="17" t="s">
        <v>184</v>
      </c>
      <c r="BE864" s="212">
        <f>IF(N864="základní",J864,0)</f>
        <v>0</v>
      </c>
      <c r="BF864" s="212">
        <f>IF(N864="snížená",J864,0)</f>
        <v>0</v>
      </c>
      <c r="BG864" s="212">
        <f>IF(N864="zákl. přenesená",J864,0)</f>
        <v>0</v>
      </c>
      <c r="BH864" s="212">
        <f>IF(N864="sníž. přenesená",J864,0)</f>
        <v>0</v>
      </c>
      <c r="BI864" s="212">
        <f>IF(N864="nulová",J864,0)</f>
        <v>0</v>
      </c>
      <c r="BJ864" s="17" t="s">
        <v>91</v>
      </c>
      <c r="BK864" s="212">
        <f>ROUND(I864*H864,2)</f>
        <v>0</v>
      </c>
      <c r="BL864" s="17" t="s">
        <v>190</v>
      </c>
      <c r="BM864" s="211" t="s">
        <v>831</v>
      </c>
    </row>
    <row r="865" spans="1:65" s="12" customFormat="1" ht="11.25">
      <c r="B865" s="213"/>
      <c r="C865" s="214"/>
      <c r="D865" s="215" t="s">
        <v>191</v>
      </c>
      <c r="E865" s="216" t="s">
        <v>1</v>
      </c>
      <c r="F865" s="217" t="s">
        <v>832</v>
      </c>
      <c r="G865" s="214"/>
      <c r="H865" s="218">
        <v>26456.505000000001</v>
      </c>
      <c r="I865" s="219"/>
      <c r="J865" s="214"/>
      <c r="K865" s="214"/>
      <c r="L865" s="220"/>
      <c r="M865" s="221"/>
      <c r="N865" s="222"/>
      <c r="O865" s="222"/>
      <c r="P865" s="222"/>
      <c r="Q865" s="222"/>
      <c r="R865" s="222"/>
      <c r="S865" s="222"/>
      <c r="T865" s="223"/>
      <c r="AT865" s="224" t="s">
        <v>191</v>
      </c>
      <c r="AU865" s="224" t="s">
        <v>86</v>
      </c>
      <c r="AV865" s="12" t="s">
        <v>91</v>
      </c>
      <c r="AW865" s="12" t="s">
        <v>34</v>
      </c>
      <c r="AX865" s="12" t="s">
        <v>79</v>
      </c>
      <c r="AY865" s="224" t="s">
        <v>184</v>
      </c>
    </row>
    <row r="866" spans="1:65" s="13" customFormat="1" ht="11.25">
      <c r="B866" s="225"/>
      <c r="C866" s="226"/>
      <c r="D866" s="215" t="s">
        <v>191</v>
      </c>
      <c r="E866" s="227" t="s">
        <v>1</v>
      </c>
      <c r="F866" s="228" t="s">
        <v>193</v>
      </c>
      <c r="G866" s="226"/>
      <c r="H866" s="229">
        <v>26456.505000000001</v>
      </c>
      <c r="I866" s="230"/>
      <c r="J866" s="226"/>
      <c r="K866" s="226"/>
      <c r="L866" s="231"/>
      <c r="M866" s="232"/>
      <c r="N866" s="233"/>
      <c r="O866" s="233"/>
      <c r="P866" s="233"/>
      <c r="Q866" s="233"/>
      <c r="R866" s="233"/>
      <c r="S866" s="233"/>
      <c r="T866" s="234"/>
      <c r="AT866" s="235" t="s">
        <v>191</v>
      </c>
      <c r="AU866" s="235" t="s">
        <v>86</v>
      </c>
      <c r="AV866" s="13" t="s">
        <v>190</v>
      </c>
      <c r="AW866" s="13" t="s">
        <v>34</v>
      </c>
      <c r="AX866" s="13" t="s">
        <v>86</v>
      </c>
      <c r="AY866" s="235" t="s">
        <v>184</v>
      </c>
    </row>
    <row r="867" spans="1:65" s="2" customFormat="1" ht="16.5" customHeight="1">
      <c r="A867" s="34"/>
      <c r="B867" s="35"/>
      <c r="C867" s="200" t="s">
        <v>833</v>
      </c>
      <c r="D867" s="200" t="s">
        <v>185</v>
      </c>
      <c r="E867" s="201" t="s">
        <v>834</v>
      </c>
      <c r="F867" s="202" t="s">
        <v>835</v>
      </c>
      <c r="G867" s="203" t="s">
        <v>222</v>
      </c>
      <c r="H867" s="204">
        <v>2047.4880000000001</v>
      </c>
      <c r="I867" s="205"/>
      <c r="J867" s="206">
        <f>ROUND(I867*H867,2)</f>
        <v>0</v>
      </c>
      <c r="K867" s="202" t="s">
        <v>189</v>
      </c>
      <c r="L867" s="39"/>
      <c r="M867" s="207" t="s">
        <v>1</v>
      </c>
      <c r="N867" s="208" t="s">
        <v>45</v>
      </c>
      <c r="O867" s="71"/>
      <c r="P867" s="209">
        <f>O867*H867</f>
        <v>0</v>
      </c>
      <c r="Q867" s="209">
        <v>0</v>
      </c>
      <c r="R867" s="209">
        <f>Q867*H867</f>
        <v>0</v>
      </c>
      <c r="S867" s="209">
        <v>0</v>
      </c>
      <c r="T867" s="210">
        <f>S867*H867</f>
        <v>0</v>
      </c>
      <c r="U867" s="34"/>
      <c r="V867" s="34"/>
      <c r="W867" s="34"/>
      <c r="X867" s="34"/>
      <c r="Y867" s="34"/>
      <c r="Z867" s="34"/>
      <c r="AA867" s="34"/>
      <c r="AB867" s="34"/>
      <c r="AC867" s="34"/>
      <c r="AD867" s="34"/>
      <c r="AE867" s="34"/>
      <c r="AR867" s="211" t="s">
        <v>190</v>
      </c>
      <c r="AT867" s="211" t="s">
        <v>185</v>
      </c>
      <c r="AU867" s="211" t="s">
        <v>86</v>
      </c>
      <c r="AY867" s="17" t="s">
        <v>184</v>
      </c>
      <c r="BE867" s="212">
        <f>IF(N867="základní",J867,0)</f>
        <v>0</v>
      </c>
      <c r="BF867" s="212">
        <f>IF(N867="snížená",J867,0)</f>
        <v>0</v>
      </c>
      <c r="BG867" s="212">
        <f>IF(N867="zákl. přenesená",J867,0)</f>
        <v>0</v>
      </c>
      <c r="BH867" s="212">
        <f>IF(N867="sníž. přenesená",J867,0)</f>
        <v>0</v>
      </c>
      <c r="BI867" s="212">
        <f>IF(N867="nulová",J867,0)</f>
        <v>0</v>
      </c>
      <c r="BJ867" s="17" t="s">
        <v>91</v>
      </c>
      <c r="BK867" s="212">
        <f>ROUND(I867*H867,2)</f>
        <v>0</v>
      </c>
      <c r="BL867" s="17" t="s">
        <v>190</v>
      </c>
      <c r="BM867" s="211" t="s">
        <v>836</v>
      </c>
    </row>
    <row r="868" spans="1:65" s="12" customFormat="1" ht="11.25">
      <c r="B868" s="213"/>
      <c r="C868" s="214"/>
      <c r="D868" s="215" t="s">
        <v>191</v>
      </c>
      <c r="E868" s="216" t="s">
        <v>1</v>
      </c>
      <c r="F868" s="217" t="s">
        <v>837</v>
      </c>
      <c r="G868" s="214"/>
      <c r="H868" s="218">
        <v>2047.4880000000001</v>
      </c>
      <c r="I868" s="219"/>
      <c r="J868" s="214"/>
      <c r="K868" s="214"/>
      <c r="L868" s="220"/>
      <c r="M868" s="221"/>
      <c r="N868" s="222"/>
      <c r="O868" s="222"/>
      <c r="P868" s="222"/>
      <c r="Q868" s="222"/>
      <c r="R868" s="222"/>
      <c r="S868" s="222"/>
      <c r="T868" s="223"/>
      <c r="AT868" s="224" t="s">
        <v>191</v>
      </c>
      <c r="AU868" s="224" t="s">
        <v>86</v>
      </c>
      <c r="AV868" s="12" t="s">
        <v>91</v>
      </c>
      <c r="AW868" s="12" t="s">
        <v>34</v>
      </c>
      <c r="AX868" s="12" t="s">
        <v>79</v>
      </c>
      <c r="AY868" s="224" t="s">
        <v>184</v>
      </c>
    </row>
    <row r="869" spans="1:65" s="13" customFormat="1" ht="11.25">
      <c r="B869" s="225"/>
      <c r="C869" s="226"/>
      <c r="D869" s="215" t="s">
        <v>191</v>
      </c>
      <c r="E869" s="227" t="s">
        <v>1</v>
      </c>
      <c r="F869" s="228" t="s">
        <v>193</v>
      </c>
      <c r="G869" s="226"/>
      <c r="H869" s="229">
        <v>2047.4880000000001</v>
      </c>
      <c r="I869" s="230"/>
      <c r="J869" s="226"/>
      <c r="K869" s="226"/>
      <c r="L869" s="231"/>
      <c r="M869" s="232"/>
      <c r="N869" s="233"/>
      <c r="O869" s="233"/>
      <c r="P869" s="233"/>
      <c r="Q869" s="233"/>
      <c r="R869" s="233"/>
      <c r="S869" s="233"/>
      <c r="T869" s="234"/>
      <c r="AT869" s="235" t="s">
        <v>191</v>
      </c>
      <c r="AU869" s="235" t="s">
        <v>86</v>
      </c>
      <c r="AV869" s="13" t="s">
        <v>190</v>
      </c>
      <c r="AW869" s="13" t="s">
        <v>34</v>
      </c>
      <c r="AX869" s="13" t="s">
        <v>86</v>
      </c>
      <c r="AY869" s="235" t="s">
        <v>184</v>
      </c>
    </row>
    <row r="870" spans="1:65" s="2" customFormat="1" ht="16.5" customHeight="1">
      <c r="A870" s="34"/>
      <c r="B870" s="35"/>
      <c r="C870" s="200" t="s">
        <v>454</v>
      </c>
      <c r="D870" s="200" t="s">
        <v>185</v>
      </c>
      <c r="E870" s="201" t="s">
        <v>838</v>
      </c>
      <c r="F870" s="202" t="s">
        <v>839</v>
      </c>
      <c r="G870" s="203" t="s">
        <v>222</v>
      </c>
      <c r="H870" s="204">
        <v>1023.744</v>
      </c>
      <c r="I870" s="205"/>
      <c r="J870" s="206">
        <f>ROUND(I870*H870,2)</f>
        <v>0</v>
      </c>
      <c r="K870" s="202" t="s">
        <v>189</v>
      </c>
      <c r="L870" s="39"/>
      <c r="M870" s="207" t="s">
        <v>1</v>
      </c>
      <c r="N870" s="208" t="s">
        <v>45</v>
      </c>
      <c r="O870" s="71"/>
      <c r="P870" s="209">
        <f>O870*H870</f>
        <v>0</v>
      </c>
      <c r="Q870" s="209">
        <v>0</v>
      </c>
      <c r="R870" s="209">
        <f>Q870*H870</f>
        <v>0</v>
      </c>
      <c r="S870" s="209">
        <v>0</v>
      </c>
      <c r="T870" s="210">
        <f>S870*H870</f>
        <v>0</v>
      </c>
      <c r="U870" s="34"/>
      <c r="V870" s="34"/>
      <c r="W870" s="34"/>
      <c r="X870" s="34"/>
      <c r="Y870" s="34"/>
      <c r="Z870" s="34"/>
      <c r="AA870" s="34"/>
      <c r="AB870" s="34"/>
      <c r="AC870" s="34"/>
      <c r="AD870" s="34"/>
      <c r="AE870" s="34"/>
      <c r="AR870" s="211" t="s">
        <v>190</v>
      </c>
      <c r="AT870" s="211" t="s">
        <v>185</v>
      </c>
      <c r="AU870" s="211" t="s">
        <v>86</v>
      </c>
      <c r="AY870" s="17" t="s">
        <v>184</v>
      </c>
      <c r="BE870" s="212">
        <f>IF(N870="základní",J870,0)</f>
        <v>0</v>
      </c>
      <c r="BF870" s="212">
        <f>IF(N870="snížená",J870,0)</f>
        <v>0</v>
      </c>
      <c r="BG870" s="212">
        <f>IF(N870="zákl. přenesená",J870,0)</f>
        <v>0</v>
      </c>
      <c r="BH870" s="212">
        <f>IF(N870="sníž. přenesená",J870,0)</f>
        <v>0</v>
      </c>
      <c r="BI870" s="212">
        <f>IF(N870="nulová",J870,0)</f>
        <v>0</v>
      </c>
      <c r="BJ870" s="17" t="s">
        <v>91</v>
      </c>
      <c r="BK870" s="212">
        <f>ROUND(I870*H870,2)</f>
        <v>0</v>
      </c>
      <c r="BL870" s="17" t="s">
        <v>190</v>
      </c>
      <c r="BM870" s="211" t="s">
        <v>840</v>
      </c>
    </row>
    <row r="871" spans="1:65" s="2" customFormat="1" ht="16.5" customHeight="1">
      <c r="A871" s="34"/>
      <c r="B871" s="35"/>
      <c r="C871" s="200" t="s">
        <v>841</v>
      </c>
      <c r="D871" s="200" t="s">
        <v>185</v>
      </c>
      <c r="E871" s="201" t="s">
        <v>842</v>
      </c>
      <c r="F871" s="202" t="s">
        <v>843</v>
      </c>
      <c r="G871" s="203" t="s">
        <v>222</v>
      </c>
      <c r="H871" s="204">
        <v>343.6413</v>
      </c>
      <c r="I871" s="205"/>
      <c r="J871" s="206">
        <f>ROUND(I871*H871,2)</f>
        <v>0</v>
      </c>
      <c r="K871" s="202" t="s">
        <v>189</v>
      </c>
      <c r="L871" s="39"/>
      <c r="M871" s="207" t="s">
        <v>1</v>
      </c>
      <c r="N871" s="208" t="s">
        <v>45</v>
      </c>
      <c r="O871" s="71"/>
      <c r="P871" s="209">
        <f>O871*H871</f>
        <v>0</v>
      </c>
      <c r="Q871" s="209">
        <v>0</v>
      </c>
      <c r="R871" s="209">
        <f>Q871*H871</f>
        <v>0</v>
      </c>
      <c r="S871" s="209">
        <v>0</v>
      </c>
      <c r="T871" s="210">
        <f>S871*H871</f>
        <v>0</v>
      </c>
      <c r="U871" s="34"/>
      <c r="V871" s="34"/>
      <c r="W871" s="34"/>
      <c r="X871" s="34"/>
      <c r="Y871" s="34"/>
      <c r="Z871" s="34"/>
      <c r="AA871" s="34"/>
      <c r="AB871" s="34"/>
      <c r="AC871" s="34"/>
      <c r="AD871" s="34"/>
      <c r="AE871" s="34"/>
      <c r="AR871" s="211" t="s">
        <v>190</v>
      </c>
      <c r="AT871" s="211" t="s">
        <v>185</v>
      </c>
      <c r="AU871" s="211" t="s">
        <v>86</v>
      </c>
      <c r="AY871" s="17" t="s">
        <v>184</v>
      </c>
      <c r="BE871" s="212">
        <f>IF(N871="základní",J871,0)</f>
        <v>0</v>
      </c>
      <c r="BF871" s="212">
        <f>IF(N871="snížená",J871,0)</f>
        <v>0</v>
      </c>
      <c r="BG871" s="212">
        <f>IF(N871="zákl. přenesená",J871,0)</f>
        <v>0</v>
      </c>
      <c r="BH871" s="212">
        <f>IF(N871="sníž. přenesená",J871,0)</f>
        <v>0</v>
      </c>
      <c r="BI871" s="212">
        <f>IF(N871="nulová",J871,0)</f>
        <v>0</v>
      </c>
      <c r="BJ871" s="17" t="s">
        <v>91</v>
      </c>
      <c r="BK871" s="212">
        <f>ROUND(I871*H871,2)</f>
        <v>0</v>
      </c>
      <c r="BL871" s="17" t="s">
        <v>190</v>
      </c>
      <c r="BM871" s="211" t="s">
        <v>844</v>
      </c>
    </row>
    <row r="872" spans="1:65" s="14" customFormat="1" ht="11.25">
      <c r="B872" s="236"/>
      <c r="C872" s="237"/>
      <c r="D872" s="215" t="s">
        <v>191</v>
      </c>
      <c r="E872" s="238" t="s">
        <v>1</v>
      </c>
      <c r="F872" s="239" t="s">
        <v>689</v>
      </c>
      <c r="G872" s="237"/>
      <c r="H872" s="238" t="s">
        <v>1</v>
      </c>
      <c r="I872" s="240"/>
      <c r="J872" s="237"/>
      <c r="K872" s="237"/>
      <c r="L872" s="241"/>
      <c r="M872" s="242"/>
      <c r="N872" s="243"/>
      <c r="O872" s="243"/>
      <c r="P872" s="243"/>
      <c r="Q872" s="243"/>
      <c r="R872" s="243"/>
      <c r="S872" s="243"/>
      <c r="T872" s="244"/>
      <c r="AT872" s="245" t="s">
        <v>191</v>
      </c>
      <c r="AU872" s="245" t="s">
        <v>86</v>
      </c>
      <c r="AV872" s="14" t="s">
        <v>86</v>
      </c>
      <c r="AW872" s="14" t="s">
        <v>34</v>
      </c>
      <c r="AX872" s="14" t="s">
        <v>79</v>
      </c>
      <c r="AY872" s="245" t="s">
        <v>184</v>
      </c>
    </row>
    <row r="873" spans="1:65" s="12" customFormat="1" ht="11.25">
      <c r="B873" s="213"/>
      <c r="C873" s="214"/>
      <c r="D873" s="215" t="s">
        <v>191</v>
      </c>
      <c r="E873" s="216" t="s">
        <v>1</v>
      </c>
      <c r="F873" s="217" t="s">
        <v>690</v>
      </c>
      <c r="G873" s="214"/>
      <c r="H873" s="218">
        <v>69</v>
      </c>
      <c r="I873" s="219"/>
      <c r="J873" s="214"/>
      <c r="K873" s="214"/>
      <c r="L873" s="220"/>
      <c r="M873" s="221"/>
      <c r="N873" s="222"/>
      <c r="O873" s="222"/>
      <c r="P873" s="222"/>
      <c r="Q873" s="222"/>
      <c r="R873" s="222"/>
      <c r="S873" s="222"/>
      <c r="T873" s="223"/>
      <c r="AT873" s="224" t="s">
        <v>191</v>
      </c>
      <c r="AU873" s="224" t="s">
        <v>86</v>
      </c>
      <c r="AV873" s="12" t="s">
        <v>91</v>
      </c>
      <c r="AW873" s="12" t="s">
        <v>34</v>
      </c>
      <c r="AX873" s="12" t="s">
        <v>79</v>
      </c>
      <c r="AY873" s="224" t="s">
        <v>184</v>
      </c>
    </row>
    <row r="874" spans="1:65" s="12" customFormat="1" ht="11.25">
      <c r="B874" s="213"/>
      <c r="C874" s="214"/>
      <c r="D874" s="215" t="s">
        <v>191</v>
      </c>
      <c r="E874" s="216" t="s">
        <v>1</v>
      </c>
      <c r="F874" s="217" t="s">
        <v>691</v>
      </c>
      <c r="G874" s="214"/>
      <c r="H874" s="218">
        <v>104.1713</v>
      </c>
      <c r="I874" s="219"/>
      <c r="J874" s="214"/>
      <c r="K874" s="214"/>
      <c r="L874" s="220"/>
      <c r="M874" s="221"/>
      <c r="N874" s="222"/>
      <c r="O874" s="222"/>
      <c r="P874" s="222"/>
      <c r="Q874" s="222"/>
      <c r="R874" s="222"/>
      <c r="S874" s="222"/>
      <c r="T874" s="223"/>
      <c r="AT874" s="224" t="s">
        <v>191</v>
      </c>
      <c r="AU874" s="224" t="s">
        <v>86</v>
      </c>
      <c r="AV874" s="12" t="s">
        <v>91</v>
      </c>
      <c r="AW874" s="12" t="s">
        <v>34</v>
      </c>
      <c r="AX874" s="12" t="s">
        <v>79</v>
      </c>
      <c r="AY874" s="224" t="s">
        <v>184</v>
      </c>
    </row>
    <row r="875" spans="1:65" s="12" customFormat="1" ht="11.25">
      <c r="B875" s="213"/>
      <c r="C875" s="214"/>
      <c r="D875" s="215" t="s">
        <v>191</v>
      </c>
      <c r="E875" s="216" t="s">
        <v>1</v>
      </c>
      <c r="F875" s="217" t="s">
        <v>692</v>
      </c>
      <c r="G875" s="214"/>
      <c r="H875" s="218">
        <v>125.91</v>
      </c>
      <c r="I875" s="219"/>
      <c r="J875" s="214"/>
      <c r="K875" s="214"/>
      <c r="L875" s="220"/>
      <c r="M875" s="221"/>
      <c r="N875" s="222"/>
      <c r="O875" s="222"/>
      <c r="P875" s="222"/>
      <c r="Q875" s="222"/>
      <c r="R875" s="222"/>
      <c r="S875" s="222"/>
      <c r="T875" s="223"/>
      <c r="AT875" s="224" t="s">
        <v>191</v>
      </c>
      <c r="AU875" s="224" t="s">
        <v>86</v>
      </c>
      <c r="AV875" s="12" t="s">
        <v>91</v>
      </c>
      <c r="AW875" s="12" t="s">
        <v>34</v>
      </c>
      <c r="AX875" s="12" t="s">
        <v>79</v>
      </c>
      <c r="AY875" s="224" t="s">
        <v>184</v>
      </c>
    </row>
    <row r="876" spans="1:65" s="14" customFormat="1" ht="11.25">
      <c r="B876" s="236"/>
      <c r="C876" s="237"/>
      <c r="D876" s="215" t="s">
        <v>191</v>
      </c>
      <c r="E876" s="238" t="s">
        <v>1</v>
      </c>
      <c r="F876" s="239" t="s">
        <v>845</v>
      </c>
      <c r="G876" s="237"/>
      <c r="H876" s="238" t="s">
        <v>1</v>
      </c>
      <c r="I876" s="240"/>
      <c r="J876" s="237"/>
      <c r="K876" s="237"/>
      <c r="L876" s="241"/>
      <c r="M876" s="242"/>
      <c r="N876" s="243"/>
      <c r="O876" s="243"/>
      <c r="P876" s="243"/>
      <c r="Q876" s="243"/>
      <c r="R876" s="243"/>
      <c r="S876" s="243"/>
      <c r="T876" s="244"/>
      <c r="AT876" s="245" t="s">
        <v>191</v>
      </c>
      <c r="AU876" s="245" t="s">
        <v>86</v>
      </c>
      <c r="AV876" s="14" t="s">
        <v>86</v>
      </c>
      <c r="AW876" s="14" t="s">
        <v>34</v>
      </c>
      <c r="AX876" s="14" t="s">
        <v>79</v>
      </c>
      <c r="AY876" s="245" t="s">
        <v>184</v>
      </c>
    </row>
    <row r="877" spans="1:65" s="14" customFormat="1" ht="11.25">
      <c r="B877" s="236"/>
      <c r="C877" s="237"/>
      <c r="D877" s="215" t="s">
        <v>191</v>
      </c>
      <c r="E877" s="238" t="s">
        <v>1</v>
      </c>
      <c r="F877" s="239" t="s">
        <v>633</v>
      </c>
      <c r="G877" s="237"/>
      <c r="H877" s="238" t="s">
        <v>1</v>
      </c>
      <c r="I877" s="240"/>
      <c r="J877" s="237"/>
      <c r="K877" s="237"/>
      <c r="L877" s="241"/>
      <c r="M877" s="242"/>
      <c r="N877" s="243"/>
      <c r="O877" s="243"/>
      <c r="P877" s="243"/>
      <c r="Q877" s="243"/>
      <c r="R877" s="243"/>
      <c r="S877" s="243"/>
      <c r="T877" s="244"/>
      <c r="AT877" s="245" t="s">
        <v>191</v>
      </c>
      <c r="AU877" s="245" t="s">
        <v>86</v>
      </c>
      <c r="AV877" s="14" t="s">
        <v>86</v>
      </c>
      <c r="AW877" s="14" t="s">
        <v>34</v>
      </c>
      <c r="AX877" s="14" t="s">
        <v>79</v>
      </c>
      <c r="AY877" s="245" t="s">
        <v>184</v>
      </c>
    </row>
    <row r="878" spans="1:65" s="12" customFormat="1" ht="11.25">
      <c r="B878" s="213"/>
      <c r="C878" s="214"/>
      <c r="D878" s="215" t="s">
        <v>191</v>
      </c>
      <c r="E878" s="216" t="s">
        <v>1</v>
      </c>
      <c r="F878" s="217" t="s">
        <v>634</v>
      </c>
      <c r="G878" s="214"/>
      <c r="H878" s="218">
        <v>13.6</v>
      </c>
      <c r="I878" s="219"/>
      <c r="J878" s="214"/>
      <c r="K878" s="214"/>
      <c r="L878" s="220"/>
      <c r="M878" s="221"/>
      <c r="N878" s="222"/>
      <c r="O878" s="222"/>
      <c r="P878" s="222"/>
      <c r="Q878" s="222"/>
      <c r="R878" s="222"/>
      <c r="S878" s="222"/>
      <c r="T878" s="223"/>
      <c r="AT878" s="224" t="s">
        <v>191</v>
      </c>
      <c r="AU878" s="224" t="s">
        <v>86</v>
      </c>
      <c r="AV878" s="12" t="s">
        <v>91</v>
      </c>
      <c r="AW878" s="12" t="s">
        <v>34</v>
      </c>
      <c r="AX878" s="12" t="s">
        <v>79</v>
      </c>
      <c r="AY878" s="224" t="s">
        <v>184</v>
      </c>
    </row>
    <row r="879" spans="1:65" s="14" customFormat="1" ht="11.25">
      <c r="B879" s="236"/>
      <c r="C879" s="237"/>
      <c r="D879" s="215" t="s">
        <v>191</v>
      </c>
      <c r="E879" s="238" t="s">
        <v>1</v>
      </c>
      <c r="F879" s="239" t="s">
        <v>635</v>
      </c>
      <c r="G879" s="237"/>
      <c r="H879" s="238" t="s">
        <v>1</v>
      </c>
      <c r="I879" s="240"/>
      <c r="J879" s="237"/>
      <c r="K879" s="237"/>
      <c r="L879" s="241"/>
      <c r="M879" s="242"/>
      <c r="N879" s="243"/>
      <c r="O879" s="243"/>
      <c r="P879" s="243"/>
      <c r="Q879" s="243"/>
      <c r="R879" s="243"/>
      <c r="S879" s="243"/>
      <c r="T879" s="244"/>
      <c r="AT879" s="245" t="s">
        <v>191</v>
      </c>
      <c r="AU879" s="245" t="s">
        <v>86</v>
      </c>
      <c r="AV879" s="14" t="s">
        <v>86</v>
      </c>
      <c r="AW879" s="14" t="s">
        <v>34</v>
      </c>
      <c r="AX879" s="14" t="s">
        <v>79</v>
      </c>
      <c r="AY879" s="245" t="s">
        <v>184</v>
      </c>
    </row>
    <row r="880" spans="1:65" s="12" customFormat="1" ht="11.25">
      <c r="B880" s="213"/>
      <c r="C880" s="214"/>
      <c r="D880" s="215" t="s">
        <v>191</v>
      </c>
      <c r="E880" s="216" t="s">
        <v>1</v>
      </c>
      <c r="F880" s="217" t="s">
        <v>636</v>
      </c>
      <c r="G880" s="214"/>
      <c r="H880" s="218">
        <v>30.96</v>
      </c>
      <c r="I880" s="219"/>
      <c r="J880" s="214"/>
      <c r="K880" s="214"/>
      <c r="L880" s="220"/>
      <c r="M880" s="221"/>
      <c r="N880" s="222"/>
      <c r="O880" s="222"/>
      <c r="P880" s="222"/>
      <c r="Q880" s="222"/>
      <c r="R880" s="222"/>
      <c r="S880" s="222"/>
      <c r="T880" s="223"/>
      <c r="AT880" s="224" t="s">
        <v>191</v>
      </c>
      <c r="AU880" s="224" t="s">
        <v>86</v>
      </c>
      <c r="AV880" s="12" t="s">
        <v>91</v>
      </c>
      <c r="AW880" s="12" t="s">
        <v>34</v>
      </c>
      <c r="AX880" s="12" t="s">
        <v>79</v>
      </c>
      <c r="AY880" s="224" t="s">
        <v>184</v>
      </c>
    </row>
    <row r="881" spans="1:65" s="13" customFormat="1" ht="11.25">
      <c r="B881" s="225"/>
      <c r="C881" s="226"/>
      <c r="D881" s="215" t="s">
        <v>191</v>
      </c>
      <c r="E881" s="227" t="s">
        <v>1</v>
      </c>
      <c r="F881" s="228" t="s">
        <v>193</v>
      </c>
      <c r="G881" s="226"/>
      <c r="H881" s="229">
        <v>343.6413</v>
      </c>
      <c r="I881" s="230"/>
      <c r="J881" s="226"/>
      <c r="K881" s="226"/>
      <c r="L881" s="231"/>
      <c r="M881" s="232"/>
      <c r="N881" s="233"/>
      <c r="O881" s="233"/>
      <c r="P881" s="233"/>
      <c r="Q881" s="233"/>
      <c r="R881" s="233"/>
      <c r="S881" s="233"/>
      <c r="T881" s="234"/>
      <c r="AT881" s="235" t="s">
        <v>191</v>
      </c>
      <c r="AU881" s="235" t="s">
        <v>86</v>
      </c>
      <c r="AV881" s="13" t="s">
        <v>190</v>
      </c>
      <c r="AW881" s="13" t="s">
        <v>34</v>
      </c>
      <c r="AX881" s="13" t="s">
        <v>86</v>
      </c>
      <c r="AY881" s="235" t="s">
        <v>184</v>
      </c>
    </row>
    <row r="882" spans="1:65" s="2" customFormat="1" ht="16.5" customHeight="1">
      <c r="A882" s="34"/>
      <c r="B882" s="35"/>
      <c r="C882" s="200" t="s">
        <v>462</v>
      </c>
      <c r="D882" s="200" t="s">
        <v>185</v>
      </c>
      <c r="E882" s="201" t="s">
        <v>846</v>
      </c>
      <c r="F882" s="202" t="s">
        <v>847</v>
      </c>
      <c r="G882" s="203" t="s">
        <v>222</v>
      </c>
      <c r="H882" s="204">
        <v>1023.77</v>
      </c>
      <c r="I882" s="205"/>
      <c r="J882" s="206">
        <f>ROUND(I882*H882,2)</f>
        <v>0</v>
      </c>
      <c r="K882" s="202" t="s">
        <v>189</v>
      </c>
      <c r="L882" s="39"/>
      <c r="M882" s="207" t="s">
        <v>1</v>
      </c>
      <c r="N882" s="208" t="s">
        <v>45</v>
      </c>
      <c r="O882" s="71"/>
      <c r="P882" s="209">
        <f>O882*H882</f>
        <v>0</v>
      </c>
      <c r="Q882" s="209">
        <v>0</v>
      </c>
      <c r="R882" s="209">
        <f>Q882*H882</f>
        <v>0</v>
      </c>
      <c r="S882" s="209">
        <v>0</v>
      </c>
      <c r="T882" s="210">
        <f>S882*H882</f>
        <v>0</v>
      </c>
      <c r="U882" s="34"/>
      <c r="V882" s="34"/>
      <c r="W882" s="34"/>
      <c r="X882" s="34"/>
      <c r="Y882" s="34"/>
      <c r="Z882" s="34"/>
      <c r="AA882" s="34"/>
      <c r="AB882" s="34"/>
      <c r="AC882" s="34"/>
      <c r="AD882" s="34"/>
      <c r="AE882" s="34"/>
      <c r="AR882" s="211" t="s">
        <v>190</v>
      </c>
      <c r="AT882" s="211" t="s">
        <v>185</v>
      </c>
      <c r="AU882" s="211" t="s">
        <v>86</v>
      </c>
      <c r="AY882" s="17" t="s">
        <v>184</v>
      </c>
      <c r="BE882" s="212">
        <f>IF(N882="základní",J882,0)</f>
        <v>0</v>
      </c>
      <c r="BF882" s="212">
        <f>IF(N882="snížená",J882,0)</f>
        <v>0</v>
      </c>
      <c r="BG882" s="212">
        <f>IF(N882="zákl. přenesená",J882,0)</f>
        <v>0</v>
      </c>
      <c r="BH882" s="212">
        <f>IF(N882="sníž. přenesená",J882,0)</f>
        <v>0</v>
      </c>
      <c r="BI882" s="212">
        <f>IF(N882="nulová",J882,0)</f>
        <v>0</v>
      </c>
      <c r="BJ882" s="17" t="s">
        <v>91</v>
      </c>
      <c r="BK882" s="212">
        <f>ROUND(I882*H882,2)</f>
        <v>0</v>
      </c>
      <c r="BL882" s="17" t="s">
        <v>190</v>
      </c>
      <c r="BM882" s="211" t="s">
        <v>848</v>
      </c>
    </row>
    <row r="883" spans="1:65" s="2" customFormat="1" ht="16.5" customHeight="1">
      <c r="A883" s="34"/>
      <c r="B883" s="35"/>
      <c r="C883" s="200" t="s">
        <v>849</v>
      </c>
      <c r="D883" s="200" t="s">
        <v>185</v>
      </c>
      <c r="E883" s="201" t="s">
        <v>850</v>
      </c>
      <c r="F883" s="202" t="s">
        <v>851</v>
      </c>
      <c r="G883" s="203" t="s">
        <v>222</v>
      </c>
      <c r="H883" s="204">
        <v>2047.4880000000001</v>
      </c>
      <c r="I883" s="205"/>
      <c r="J883" s="206">
        <f>ROUND(I883*H883,2)</f>
        <v>0</v>
      </c>
      <c r="K883" s="202" t="s">
        <v>189</v>
      </c>
      <c r="L883" s="39"/>
      <c r="M883" s="207" t="s">
        <v>1</v>
      </c>
      <c r="N883" s="208" t="s">
        <v>45</v>
      </c>
      <c r="O883" s="71"/>
      <c r="P883" s="209">
        <f>O883*H883</f>
        <v>0</v>
      </c>
      <c r="Q883" s="209">
        <v>0</v>
      </c>
      <c r="R883" s="209">
        <f>Q883*H883</f>
        <v>0</v>
      </c>
      <c r="S883" s="209">
        <v>0</v>
      </c>
      <c r="T883" s="210">
        <f>S883*H883</f>
        <v>0</v>
      </c>
      <c r="U883" s="34"/>
      <c r="V883" s="34"/>
      <c r="W883" s="34"/>
      <c r="X883" s="34"/>
      <c r="Y883" s="34"/>
      <c r="Z883" s="34"/>
      <c r="AA883" s="34"/>
      <c r="AB883" s="34"/>
      <c r="AC883" s="34"/>
      <c r="AD883" s="34"/>
      <c r="AE883" s="34"/>
      <c r="AR883" s="211" t="s">
        <v>190</v>
      </c>
      <c r="AT883" s="211" t="s">
        <v>185</v>
      </c>
      <c r="AU883" s="211" t="s">
        <v>86</v>
      </c>
      <c r="AY883" s="17" t="s">
        <v>184</v>
      </c>
      <c r="BE883" s="212">
        <f>IF(N883="základní",J883,0)</f>
        <v>0</v>
      </c>
      <c r="BF883" s="212">
        <f>IF(N883="snížená",J883,0)</f>
        <v>0</v>
      </c>
      <c r="BG883" s="212">
        <f>IF(N883="zákl. přenesená",J883,0)</f>
        <v>0</v>
      </c>
      <c r="BH883" s="212">
        <f>IF(N883="sníž. přenesená",J883,0)</f>
        <v>0</v>
      </c>
      <c r="BI883" s="212">
        <f>IF(N883="nulová",J883,0)</f>
        <v>0</v>
      </c>
      <c r="BJ883" s="17" t="s">
        <v>91</v>
      </c>
      <c r="BK883" s="212">
        <f>ROUND(I883*H883,2)</f>
        <v>0</v>
      </c>
      <c r="BL883" s="17" t="s">
        <v>190</v>
      </c>
      <c r="BM883" s="211" t="s">
        <v>852</v>
      </c>
    </row>
    <row r="884" spans="1:65" s="2" customFormat="1" ht="16.5" customHeight="1">
      <c r="A884" s="34"/>
      <c r="B884" s="35"/>
      <c r="C884" s="200" t="s">
        <v>466</v>
      </c>
      <c r="D884" s="200" t="s">
        <v>185</v>
      </c>
      <c r="E884" s="201" t="s">
        <v>853</v>
      </c>
      <c r="F884" s="202" t="s">
        <v>854</v>
      </c>
      <c r="G884" s="203" t="s">
        <v>222</v>
      </c>
      <c r="H884" s="204">
        <v>1023.744</v>
      </c>
      <c r="I884" s="205"/>
      <c r="J884" s="206">
        <f>ROUND(I884*H884,2)</f>
        <v>0</v>
      </c>
      <c r="K884" s="202" t="s">
        <v>189</v>
      </c>
      <c r="L884" s="39"/>
      <c r="M884" s="207" t="s">
        <v>1</v>
      </c>
      <c r="N884" s="208" t="s">
        <v>45</v>
      </c>
      <c r="O884" s="71"/>
      <c r="P884" s="209">
        <f>O884*H884</f>
        <v>0</v>
      </c>
      <c r="Q884" s="209">
        <v>0</v>
      </c>
      <c r="R884" s="209">
        <f>Q884*H884</f>
        <v>0</v>
      </c>
      <c r="S884" s="209">
        <v>0</v>
      </c>
      <c r="T884" s="210">
        <f>S884*H884</f>
        <v>0</v>
      </c>
      <c r="U884" s="34"/>
      <c r="V884" s="34"/>
      <c r="W884" s="34"/>
      <c r="X884" s="34"/>
      <c r="Y884" s="34"/>
      <c r="Z884" s="34"/>
      <c r="AA884" s="34"/>
      <c r="AB884" s="34"/>
      <c r="AC884" s="34"/>
      <c r="AD884" s="34"/>
      <c r="AE884" s="34"/>
      <c r="AR884" s="211" t="s">
        <v>190</v>
      </c>
      <c r="AT884" s="211" t="s">
        <v>185</v>
      </c>
      <c r="AU884" s="211" t="s">
        <v>86</v>
      </c>
      <c r="AY884" s="17" t="s">
        <v>184</v>
      </c>
      <c r="BE884" s="212">
        <f>IF(N884="základní",J884,0)</f>
        <v>0</v>
      </c>
      <c r="BF884" s="212">
        <f>IF(N884="snížená",J884,0)</f>
        <v>0</v>
      </c>
      <c r="BG884" s="212">
        <f>IF(N884="zákl. přenesená",J884,0)</f>
        <v>0</v>
      </c>
      <c r="BH884" s="212">
        <f>IF(N884="sníž. přenesená",J884,0)</f>
        <v>0</v>
      </c>
      <c r="BI884" s="212">
        <f>IF(N884="nulová",J884,0)</f>
        <v>0</v>
      </c>
      <c r="BJ884" s="17" t="s">
        <v>91</v>
      </c>
      <c r="BK884" s="212">
        <f>ROUND(I884*H884,2)</f>
        <v>0</v>
      </c>
      <c r="BL884" s="17" t="s">
        <v>190</v>
      </c>
      <c r="BM884" s="211" t="s">
        <v>855</v>
      </c>
    </row>
    <row r="885" spans="1:65" s="11" customFormat="1" ht="25.9" customHeight="1">
      <c r="B885" s="186"/>
      <c r="C885" s="187"/>
      <c r="D885" s="188" t="s">
        <v>78</v>
      </c>
      <c r="E885" s="189" t="s">
        <v>819</v>
      </c>
      <c r="F885" s="189" t="s">
        <v>856</v>
      </c>
      <c r="G885" s="187"/>
      <c r="H885" s="187"/>
      <c r="I885" s="190"/>
      <c r="J885" s="191">
        <f>BK885</f>
        <v>0</v>
      </c>
      <c r="K885" s="187"/>
      <c r="L885" s="192"/>
      <c r="M885" s="193"/>
      <c r="N885" s="194"/>
      <c r="O885" s="194"/>
      <c r="P885" s="195">
        <f>SUM(P886:P896)</f>
        <v>0</v>
      </c>
      <c r="Q885" s="194"/>
      <c r="R885" s="195">
        <f>SUM(R886:R896)</f>
        <v>0</v>
      </c>
      <c r="S885" s="194"/>
      <c r="T885" s="196">
        <f>SUM(T886:T896)</f>
        <v>0</v>
      </c>
      <c r="AR885" s="197" t="s">
        <v>86</v>
      </c>
      <c r="AT885" s="198" t="s">
        <v>78</v>
      </c>
      <c r="AU885" s="198" t="s">
        <v>79</v>
      </c>
      <c r="AY885" s="197" t="s">
        <v>184</v>
      </c>
      <c r="BK885" s="199">
        <f>SUM(BK886:BK896)</f>
        <v>0</v>
      </c>
    </row>
    <row r="886" spans="1:65" s="2" customFormat="1" ht="16.5" customHeight="1">
      <c r="A886" s="34"/>
      <c r="B886" s="35"/>
      <c r="C886" s="200" t="s">
        <v>857</v>
      </c>
      <c r="D886" s="200" t="s">
        <v>185</v>
      </c>
      <c r="E886" s="201" t="s">
        <v>858</v>
      </c>
      <c r="F886" s="202" t="s">
        <v>859</v>
      </c>
      <c r="G886" s="203" t="s">
        <v>222</v>
      </c>
      <c r="H886" s="204">
        <v>748.6223</v>
      </c>
      <c r="I886" s="205"/>
      <c r="J886" s="206">
        <f>ROUND(I886*H886,2)</f>
        <v>0</v>
      </c>
      <c r="K886" s="202" t="s">
        <v>189</v>
      </c>
      <c r="L886" s="39"/>
      <c r="M886" s="207" t="s">
        <v>1</v>
      </c>
      <c r="N886" s="208" t="s">
        <v>45</v>
      </c>
      <c r="O886" s="71"/>
      <c r="P886" s="209">
        <f>O886*H886</f>
        <v>0</v>
      </c>
      <c r="Q886" s="209">
        <v>0</v>
      </c>
      <c r="R886" s="209">
        <f>Q886*H886</f>
        <v>0</v>
      </c>
      <c r="S886" s="209">
        <v>0</v>
      </c>
      <c r="T886" s="210">
        <f>S886*H886</f>
        <v>0</v>
      </c>
      <c r="U886" s="34"/>
      <c r="V886" s="34"/>
      <c r="W886" s="34"/>
      <c r="X886" s="34"/>
      <c r="Y886" s="34"/>
      <c r="Z886" s="34"/>
      <c r="AA886" s="34"/>
      <c r="AB886" s="34"/>
      <c r="AC886" s="34"/>
      <c r="AD886" s="34"/>
      <c r="AE886" s="34"/>
      <c r="AR886" s="211" t="s">
        <v>190</v>
      </c>
      <c r="AT886" s="211" t="s">
        <v>185</v>
      </c>
      <c r="AU886" s="211" t="s">
        <v>86</v>
      </c>
      <c r="AY886" s="17" t="s">
        <v>184</v>
      </c>
      <c r="BE886" s="212">
        <f>IF(N886="základní",J886,0)</f>
        <v>0</v>
      </c>
      <c r="BF886" s="212">
        <f>IF(N886="snížená",J886,0)</f>
        <v>0</v>
      </c>
      <c r="BG886" s="212">
        <f>IF(N886="zákl. přenesená",J886,0)</f>
        <v>0</v>
      </c>
      <c r="BH886" s="212">
        <f>IF(N886="sníž. přenesená",J886,0)</f>
        <v>0</v>
      </c>
      <c r="BI886" s="212">
        <f>IF(N886="nulová",J886,0)</f>
        <v>0</v>
      </c>
      <c r="BJ886" s="17" t="s">
        <v>91</v>
      </c>
      <c r="BK886" s="212">
        <f>ROUND(I886*H886,2)</f>
        <v>0</v>
      </c>
      <c r="BL886" s="17" t="s">
        <v>190</v>
      </c>
      <c r="BM886" s="211" t="s">
        <v>860</v>
      </c>
    </row>
    <row r="887" spans="1:65" s="14" customFormat="1" ht="11.25">
      <c r="B887" s="236"/>
      <c r="C887" s="237"/>
      <c r="D887" s="215" t="s">
        <v>191</v>
      </c>
      <c r="E887" s="238" t="s">
        <v>1</v>
      </c>
      <c r="F887" s="239" t="s">
        <v>311</v>
      </c>
      <c r="G887" s="237"/>
      <c r="H887" s="238" t="s">
        <v>1</v>
      </c>
      <c r="I887" s="240"/>
      <c r="J887" s="237"/>
      <c r="K887" s="237"/>
      <c r="L887" s="241"/>
      <c r="M887" s="242"/>
      <c r="N887" s="243"/>
      <c r="O887" s="243"/>
      <c r="P887" s="243"/>
      <c r="Q887" s="243"/>
      <c r="R887" s="243"/>
      <c r="S887" s="243"/>
      <c r="T887" s="244"/>
      <c r="AT887" s="245" t="s">
        <v>191</v>
      </c>
      <c r="AU887" s="245" t="s">
        <v>86</v>
      </c>
      <c r="AV887" s="14" t="s">
        <v>86</v>
      </c>
      <c r="AW887" s="14" t="s">
        <v>34</v>
      </c>
      <c r="AX887" s="14" t="s">
        <v>79</v>
      </c>
      <c r="AY887" s="245" t="s">
        <v>184</v>
      </c>
    </row>
    <row r="888" spans="1:65" s="12" customFormat="1" ht="11.25">
      <c r="B888" s="213"/>
      <c r="C888" s="214"/>
      <c r="D888" s="215" t="s">
        <v>191</v>
      </c>
      <c r="E888" s="216" t="s">
        <v>1</v>
      </c>
      <c r="F888" s="217" t="s">
        <v>861</v>
      </c>
      <c r="G888" s="214"/>
      <c r="H888" s="218">
        <v>93.638300000000001</v>
      </c>
      <c r="I888" s="219"/>
      <c r="J888" s="214"/>
      <c r="K888" s="214"/>
      <c r="L888" s="220"/>
      <c r="M888" s="221"/>
      <c r="N888" s="222"/>
      <c r="O888" s="222"/>
      <c r="P888" s="222"/>
      <c r="Q888" s="222"/>
      <c r="R888" s="222"/>
      <c r="S888" s="222"/>
      <c r="T888" s="223"/>
      <c r="AT888" s="224" t="s">
        <v>191</v>
      </c>
      <c r="AU888" s="224" t="s">
        <v>86</v>
      </c>
      <c r="AV888" s="12" t="s">
        <v>91</v>
      </c>
      <c r="AW888" s="12" t="s">
        <v>34</v>
      </c>
      <c r="AX888" s="12" t="s">
        <v>79</v>
      </c>
      <c r="AY888" s="224" t="s">
        <v>184</v>
      </c>
    </row>
    <row r="889" spans="1:65" s="14" customFormat="1" ht="11.25">
      <c r="B889" s="236"/>
      <c r="C889" s="237"/>
      <c r="D889" s="215" t="s">
        <v>191</v>
      </c>
      <c r="E889" s="238" t="s">
        <v>1</v>
      </c>
      <c r="F889" s="239" t="s">
        <v>305</v>
      </c>
      <c r="G889" s="237"/>
      <c r="H889" s="238" t="s">
        <v>1</v>
      </c>
      <c r="I889" s="240"/>
      <c r="J889" s="237"/>
      <c r="K889" s="237"/>
      <c r="L889" s="241"/>
      <c r="M889" s="242"/>
      <c r="N889" s="243"/>
      <c r="O889" s="243"/>
      <c r="P889" s="243"/>
      <c r="Q889" s="243"/>
      <c r="R889" s="243"/>
      <c r="S889" s="243"/>
      <c r="T889" s="244"/>
      <c r="AT889" s="245" t="s">
        <v>191</v>
      </c>
      <c r="AU889" s="245" t="s">
        <v>86</v>
      </c>
      <c r="AV889" s="14" t="s">
        <v>86</v>
      </c>
      <c r="AW889" s="14" t="s">
        <v>34</v>
      </c>
      <c r="AX889" s="14" t="s">
        <v>79</v>
      </c>
      <c r="AY889" s="245" t="s">
        <v>184</v>
      </c>
    </row>
    <row r="890" spans="1:65" s="12" customFormat="1" ht="11.25">
      <c r="B890" s="213"/>
      <c r="C890" s="214"/>
      <c r="D890" s="215" t="s">
        <v>191</v>
      </c>
      <c r="E890" s="216" t="s">
        <v>1</v>
      </c>
      <c r="F890" s="217" t="s">
        <v>862</v>
      </c>
      <c r="G890" s="214"/>
      <c r="H890" s="218">
        <v>327.49200000000002</v>
      </c>
      <c r="I890" s="219"/>
      <c r="J890" s="214"/>
      <c r="K890" s="214"/>
      <c r="L890" s="220"/>
      <c r="M890" s="221"/>
      <c r="N890" s="222"/>
      <c r="O890" s="222"/>
      <c r="P890" s="222"/>
      <c r="Q890" s="222"/>
      <c r="R890" s="222"/>
      <c r="S890" s="222"/>
      <c r="T890" s="223"/>
      <c r="AT890" s="224" t="s">
        <v>191</v>
      </c>
      <c r="AU890" s="224" t="s">
        <v>86</v>
      </c>
      <c r="AV890" s="12" t="s">
        <v>91</v>
      </c>
      <c r="AW890" s="12" t="s">
        <v>34</v>
      </c>
      <c r="AX890" s="12" t="s">
        <v>79</v>
      </c>
      <c r="AY890" s="224" t="s">
        <v>184</v>
      </c>
    </row>
    <row r="891" spans="1:65" s="14" customFormat="1" ht="11.25">
      <c r="B891" s="236"/>
      <c r="C891" s="237"/>
      <c r="D891" s="215" t="s">
        <v>191</v>
      </c>
      <c r="E891" s="238" t="s">
        <v>1</v>
      </c>
      <c r="F891" s="239" t="s">
        <v>307</v>
      </c>
      <c r="G891" s="237"/>
      <c r="H891" s="238" t="s">
        <v>1</v>
      </c>
      <c r="I891" s="240"/>
      <c r="J891" s="237"/>
      <c r="K891" s="237"/>
      <c r="L891" s="241"/>
      <c r="M891" s="242"/>
      <c r="N891" s="243"/>
      <c r="O891" s="243"/>
      <c r="P891" s="243"/>
      <c r="Q891" s="243"/>
      <c r="R891" s="243"/>
      <c r="S891" s="243"/>
      <c r="T891" s="244"/>
      <c r="AT891" s="245" t="s">
        <v>191</v>
      </c>
      <c r="AU891" s="245" t="s">
        <v>86</v>
      </c>
      <c r="AV891" s="14" t="s">
        <v>86</v>
      </c>
      <c r="AW891" s="14" t="s">
        <v>34</v>
      </c>
      <c r="AX891" s="14" t="s">
        <v>79</v>
      </c>
      <c r="AY891" s="245" t="s">
        <v>184</v>
      </c>
    </row>
    <row r="892" spans="1:65" s="12" customFormat="1" ht="11.25">
      <c r="B892" s="213"/>
      <c r="C892" s="214"/>
      <c r="D892" s="215" t="s">
        <v>191</v>
      </c>
      <c r="E892" s="216" t="s">
        <v>1</v>
      </c>
      <c r="F892" s="217" t="s">
        <v>862</v>
      </c>
      <c r="G892" s="214"/>
      <c r="H892" s="218">
        <v>327.49200000000002</v>
      </c>
      <c r="I892" s="219"/>
      <c r="J892" s="214"/>
      <c r="K892" s="214"/>
      <c r="L892" s="220"/>
      <c r="M892" s="221"/>
      <c r="N892" s="222"/>
      <c r="O892" s="222"/>
      <c r="P892" s="222"/>
      <c r="Q892" s="222"/>
      <c r="R892" s="222"/>
      <c r="S892" s="222"/>
      <c r="T892" s="223"/>
      <c r="AT892" s="224" t="s">
        <v>191</v>
      </c>
      <c r="AU892" s="224" t="s">
        <v>86</v>
      </c>
      <c r="AV892" s="12" t="s">
        <v>91</v>
      </c>
      <c r="AW892" s="12" t="s">
        <v>34</v>
      </c>
      <c r="AX892" s="12" t="s">
        <v>79</v>
      </c>
      <c r="AY892" s="224" t="s">
        <v>184</v>
      </c>
    </row>
    <row r="893" spans="1:65" s="13" customFormat="1" ht="11.25">
      <c r="B893" s="225"/>
      <c r="C893" s="226"/>
      <c r="D893" s="215" t="s">
        <v>191</v>
      </c>
      <c r="E893" s="227" t="s">
        <v>1</v>
      </c>
      <c r="F893" s="228" t="s">
        <v>193</v>
      </c>
      <c r="G893" s="226"/>
      <c r="H893" s="229">
        <v>748.6223</v>
      </c>
      <c r="I893" s="230"/>
      <c r="J893" s="226"/>
      <c r="K893" s="226"/>
      <c r="L893" s="231"/>
      <c r="M893" s="232"/>
      <c r="N893" s="233"/>
      <c r="O893" s="233"/>
      <c r="P893" s="233"/>
      <c r="Q893" s="233"/>
      <c r="R893" s="233"/>
      <c r="S893" s="233"/>
      <c r="T893" s="234"/>
      <c r="AT893" s="235" t="s">
        <v>191</v>
      </c>
      <c r="AU893" s="235" t="s">
        <v>86</v>
      </c>
      <c r="AV893" s="13" t="s">
        <v>190</v>
      </c>
      <c r="AW893" s="13" t="s">
        <v>34</v>
      </c>
      <c r="AX893" s="13" t="s">
        <v>86</v>
      </c>
      <c r="AY893" s="235" t="s">
        <v>184</v>
      </c>
    </row>
    <row r="894" spans="1:65" s="2" customFormat="1" ht="16.5" customHeight="1">
      <c r="A894" s="34"/>
      <c r="B894" s="35"/>
      <c r="C894" s="200" t="s">
        <v>469</v>
      </c>
      <c r="D894" s="200" t="s">
        <v>185</v>
      </c>
      <c r="E894" s="201" t="s">
        <v>863</v>
      </c>
      <c r="F894" s="202" t="s">
        <v>864</v>
      </c>
      <c r="G894" s="203" t="s">
        <v>222</v>
      </c>
      <c r="H894" s="204">
        <v>748.62199999999996</v>
      </c>
      <c r="I894" s="205"/>
      <c r="J894" s="206">
        <f>ROUND(I894*H894,2)</f>
        <v>0</v>
      </c>
      <c r="K894" s="202" t="s">
        <v>189</v>
      </c>
      <c r="L894" s="39"/>
      <c r="M894" s="207" t="s">
        <v>1</v>
      </c>
      <c r="N894" s="208" t="s">
        <v>45</v>
      </c>
      <c r="O894" s="71"/>
      <c r="P894" s="209">
        <f>O894*H894</f>
        <v>0</v>
      </c>
      <c r="Q894" s="209">
        <v>0</v>
      </c>
      <c r="R894" s="209">
        <f>Q894*H894</f>
        <v>0</v>
      </c>
      <c r="S894" s="209">
        <v>0</v>
      </c>
      <c r="T894" s="210">
        <f>S894*H894</f>
        <v>0</v>
      </c>
      <c r="U894" s="34"/>
      <c r="V894" s="34"/>
      <c r="W894" s="34"/>
      <c r="X894" s="34"/>
      <c r="Y894" s="34"/>
      <c r="Z894" s="34"/>
      <c r="AA894" s="34"/>
      <c r="AB894" s="34"/>
      <c r="AC894" s="34"/>
      <c r="AD894" s="34"/>
      <c r="AE894" s="34"/>
      <c r="AR894" s="211" t="s">
        <v>190</v>
      </c>
      <c r="AT894" s="211" t="s">
        <v>185</v>
      </c>
      <c r="AU894" s="211" t="s">
        <v>86</v>
      </c>
      <c r="AY894" s="17" t="s">
        <v>184</v>
      </c>
      <c r="BE894" s="212">
        <f>IF(N894="základní",J894,0)</f>
        <v>0</v>
      </c>
      <c r="BF894" s="212">
        <f>IF(N894="snížená",J894,0)</f>
        <v>0</v>
      </c>
      <c r="BG894" s="212">
        <f>IF(N894="zákl. přenesená",J894,0)</f>
        <v>0</v>
      </c>
      <c r="BH894" s="212">
        <f>IF(N894="sníž. přenesená",J894,0)</f>
        <v>0</v>
      </c>
      <c r="BI894" s="212">
        <f>IF(N894="nulová",J894,0)</f>
        <v>0</v>
      </c>
      <c r="BJ894" s="17" t="s">
        <v>91</v>
      </c>
      <c r="BK894" s="212">
        <f>ROUND(I894*H894,2)</f>
        <v>0</v>
      </c>
      <c r="BL894" s="17" t="s">
        <v>190</v>
      </c>
      <c r="BM894" s="211" t="s">
        <v>865</v>
      </c>
    </row>
    <row r="895" spans="1:65" s="2" customFormat="1" ht="16.5" customHeight="1">
      <c r="A895" s="34"/>
      <c r="B895" s="35"/>
      <c r="C895" s="200" t="s">
        <v>866</v>
      </c>
      <c r="D895" s="200" t="s">
        <v>185</v>
      </c>
      <c r="E895" s="201" t="s">
        <v>867</v>
      </c>
      <c r="F895" s="202" t="s">
        <v>868</v>
      </c>
      <c r="G895" s="203" t="s">
        <v>334</v>
      </c>
      <c r="H895" s="204">
        <v>11</v>
      </c>
      <c r="I895" s="205"/>
      <c r="J895" s="206">
        <f>ROUND(I895*H895,2)</f>
        <v>0</v>
      </c>
      <c r="K895" s="202" t="s">
        <v>297</v>
      </c>
      <c r="L895" s="39"/>
      <c r="M895" s="207" t="s">
        <v>1</v>
      </c>
      <c r="N895" s="208" t="s">
        <v>45</v>
      </c>
      <c r="O895" s="71"/>
      <c r="P895" s="209">
        <f>O895*H895</f>
        <v>0</v>
      </c>
      <c r="Q895" s="209">
        <v>0</v>
      </c>
      <c r="R895" s="209">
        <f>Q895*H895</f>
        <v>0</v>
      </c>
      <c r="S895" s="209">
        <v>0</v>
      </c>
      <c r="T895" s="210">
        <f>S895*H895</f>
        <v>0</v>
      </c>
      <c r="U895" s="34"/>
      <c r="V895" s="34"/>
      <c r="W895" s="34"/>
      <c r="X895" s="34"/>
      <c r="Y895" s="34"/>
      <c r="Z895" s="34"/>
      <c r="AA895" s="34"/>
      <c r="AB895" s="34"/>
      <c r="AC895" s="34"/>
      <c r="AD895" s="34"/>
      <c r="AE895" s="34"/>
      <c r="AR895" s="211" t="s">
        <v>190</v>
      </c>
      <c r="AT895" s="211" t="s">
        <v>185</v>
      </c>
      <c r="AU895" s="211" t="s">
        <v>86</v>
      </c>
      <c r="AY895" s="17" t="s">
        <v>184</v>
      </c>
      <c r="BE895" s="212">
        <f>IF(N895="základní",J895,0)</f>
        <v>0</v>
      </c>
      <c r="BF895" s="212">
        <f>IF(N895="snížená",J895,0)</f>
        <v>0</v>
      </c>
      <c r="BG895" s="212">
        <f>IF(N895="zákl. přenesená",J895,0)</f>
        <v>0</v>
      </c>
      <c r="BH895" s="212">
        <f>IF(N895="sníž. přenesená",J895,0)</f>
        <v>0</v>
      </c>
      <c r="BI895" s="212">
        <f>IF(N895="nulová",J895,0)</f>
        <v>0</v>
      </c>
      <c r="BJ895" s="17" t="s">
        <v>91</v>
      </c>
      <c r="BK895" s="212">
        <f>ROUND(I895*H895,2)</f>
        <v>0</v>
      </c>
      <c r="BL895" s="17" t="s">
        <v>190</v>
      </c>
      <c r="BM895" s="211" t="s">
        <v>869</v>
      </c>
    </row>
    <row r="896" spans="1:65" s="2" customFormat="1" ht="16.5" customHeight="1">
      <c r="A896" s="34"/>
      <c r="B896" s="35"/>
      <c r="C896" s="200" t="s">
        <v>474</v>
      </c>
      <c r="D896" s="200" t="s">
        <v>185</v>
      </c>
      <c r="E896" s="201" t="s">
        <v>870</v>
      </c>
      <c r="F896" s="202" t="s">
        <v>871</v>
      </c>
      <c r="G896" s="203" t="s">
        <v>334</v>
      </c>
      <c r="H896" s="204">
        <v>8</v>
      </c>
      <c r="I896" s="205"/>
      <c r="J896" s="206">
        <f>ROUND(I896*H896,2)</f>
        <v>0</v>
      </c>
      <c r="K896" s="202" t="s">
        <v>297</v>
      </c>
      <c r="L896" s="39"/>
      <c r="M896" s="207" t="s">
        <v>1</v>
      </c>
      <c r="N896" s="208" t="s">
        <v>45</v>
      </c>
      <c r="O896" s="71"/>
      <c r="P896" s="209">
        <f>O896*H896</f>
        <v>0</v>
      </c>
      <c r="Q896" s="209">
        <v>0</v>
      </c>
      <c r="R896" s="209">
        <f>Q896*H896</f>
        <v>0</v>
      </c>
      <c r="S896" s="209">
        <v>0</v>
      </c>
      <c r="T896" s="210">
        <f>S896*H896</f>
        <v>0</v>
      </c>
      <c r="U896" s="34"/>
      <c r="V896" s="34"/>
      <c r="W896" s="34"/>
      <c r="X896" s="34"/>
      <c r="Y896" s="34"/>
      <c r="Z896" s="34"/>
      <c r="AA896" s="34"/>
      <c r="AB896" s="34"/>
      <c r="AC896" s="34"/>
      <c r="AD896" s="34"/>
      <c r="AE896" s="34"/>
      <c r="AR896" s="211" t="s">
        <v>190</v>
      </c>
      <c r="AT896" s="211" t="s">
        <v>185</v>
      </c>
      <c r="AU896" s="211" t="s">
        <v>86</v>
      </c>
      <c r="AY896" s="17" t="s">
        <v>184</v>
      </c>
      <c r="BE896" s="212">
        <f>IF(N896="základní",J896,0)</f>
        <v>0</v>
      </c>
      <c r="BF896" s="212">
        <f>IF(N896="snížená",J896,0)</f>
        <v>0</v>
      </c>
      <c r="BG896" s="212">
        <f>IF(N896="zákl. přenesená",J896,0)</f>
        <v>0</v>
      </c>
      <c r="BH896" s="212">
        <f>IF(N896="sníž. přenesená",J896,0)</f>
        <v>0</v>
      </c>
      <c r="BI896" s="212">
        <f>IF(N896="nulová",J896,0)</f>
        <v>0</v>
      </c>
      <c r="BJ896" s="17" t="s">
        <v>91</v>
      </c>
      <c r="BK896" s="212">
        <f>ROUND(I896*H896,2)</f>
        <v>0</v>
      </c>
      <c r="BL896" s="17" t="s">
        <v>190</v>
      </c>
      <c r="BM896" s="211" t="s">
        <v>872</v>
      </c>
    </row>
    <row r="897" spans="1:65" s="11" customFormat="1" ht="25.9" customHeight="1">
      <c r="B897" s="186"/>
      <c r="C897" s="187"/>
      <c r="D897" s="188" t="s">
        <v>78</v>
      </c>
      <c r="E897" s="189" t="s">
        <v>841</v>
      </c>
      <c r="F897" s="189" t="s">
        <v>873</v>
      </c>
      <c r="G897" s="187"/>
      <c r="H897" s="187"/>
      <c r="I897" s="190"/>
      <c r="J897" s="191">
        <f>BK897</f>
        <v>0</v>
      </c>
      <c r="K897" s="187"/>
      <c r="L897" s="192"/>
      <c r="M897" s="193"/>
      <c r="N897" s="194"/>
      <c r="O897" s="194"/>
      <c r="P897" s="195">
        <f>P898</f>
        <v>0</v>
      </c>
      <c r="Q897" s="194"/>
      <c r="R897" s="195">
        <f>R898</f>
        <v>0</v>
      </c>
      <c r="S897" s="194"/>
      <c r="T897" s="196">
        <f>T898</f>
        <v>0</v>
      </c>
      <c r="AR897" s="197" t="s">
        <v>86</v>
      </c>
      <c r="AT897" s="198" t="s">
        <v>78</v>
      </c>
      <c r="AU897" s="198" t="s">
        <v>79</v>
      </c>
      <c r="AY897" s="197" t="s">
        <v>184</v>
      </c>
      <c r="BK897" s="199">
        <f>BK898</f>
        <v>0</v>
      </c>
    </row>
    <row r="898" spans="1:65" s="2" customFormat="1" ht="16.5" customHeight="1">
      <c r="A898" s="34"/>
      <c r="B898" s="35"/>
      <c r="C898" s="200" t="s">
        <v>874</v>
      </c>
      <c r="D898" s="200" t="s">
        <v>185</v>
      </c>
      <c r="E898" s="201" t="s">
        <v>875</v>
      </c>
      <c r="F898" s="202" t="s">
        <v>876</v>
      </c>
      <c r="G898" s="203" t="s">
        <v>246</v>
      </c>
      <c r="H898" s="204">
        <v>1927.2820999999999</v>
      </c>
      <c r="I898" s="205"/>
      <c r="J898" s="206">
        <f>ROUND(I898*H898,2)</f>
        <v>0</v>
      </c>
      <c r="K898" s="202" t="s">
        <v>189</v>
      </c>
      <c r="L898" s="39"/>
      <c r="M898" s="207" t="s">
        <v>1</v>
      </c>
      <c r="N898" s="208" t="s">
        <v>45</v>
      </c>
      <c r="O898" s="71"/>
      <c r="P898" s="209">
        <f>O898*H898</f>
        <v>0</v>
      </c>
      <c r="Q898" s="209">
        <v>0</v>
      </c>
      <c r="R898" s="209">
        <f>Q898*H898</f>
        <v>0</v>
      </c>
      <c r="S898" s="209">
        <v>0</v>
      </c>
      <c r="T898" s="210">
        <f>S898*H898</f>
        <v>0</v>
      </c>
      <c r="U898" s="34"/>
      <c r="V898" s="34"/>
      <c r="W898" s="34"/>
      <c r="X898" s="34"/>
      <c r="Y898" s="34"/>
      <c r="Z898" s="34"/>
      <c r="AA898" s="34"/>
      <c r="AB898" s="34"/>
      <c r="AC898" s="34"/>
      <c r="AD898" s="34"/>
      <c r="AE898" s="34"/>
      <c r="AR898" s="211" t="s">
        <v>190</v>
      </c>
      <c r="AT898" s="211" t="s">
        <v>185</v>
      </c>
      <c r="AU898" s="211" t="s">
        <v>86</v>
      </c>
      <c r="AY898" s="17" t="s">
        <v>184</v>
      </c>
      <c r="BE898" s="212">
        <f>IF(N898="základní",J898,0)</f>
        <v>0</v>
      </c>
      <c r="BF898" s="212">
        <f>IF(N898="snížená",J898,0)</f>
        <v>0</v>
      </c>
      <c r="BG898" s="212">
        <f>IF(N898="zákl. přenesená",J898,0)</f>
        <v>0</v>
      </c>
      <c r="BH898" s="212">
        <f>IF(N898="sníž. přenesená",J898,0)</f>
        <v>0</v>
      </c>
      <c r="BI898" s="212">
        <f>IF(N898="nulová",J898,0)</f>
        <v>0</v>
      </c>
      <c r="BJ898" s="17" t="s">
        <v>91</v>
      </c>
      <c r="BK898" s="212">
        <f>ROUND(I898*H898,2)</f>
        <v>0</v>
      </c>
      <c r="BL898" s="17" t="s">
        <v>190</v>
      </c>
      <c r="BM898" s="211" t="s">
        <v>877</v>
      </c>
    </row>
    <row r="899" spans="1:65" s="11" customFormat="1" ht="25.9" customHeight="1">
      <c r="B899" s="186"/>
      <c r="C899" s="187"/>
      <c r="D899" s="188" t="s">
        <v>78</v>
      </c>
      <c r="E899" s="189" t="s">
        <v>878</v>
      </c>
      <c r="F899" s="189" t="s">
        <v>879</v>
      </c>
      <c r="G899" s="187"/>
      <c r="H899" s="187"/>
      <c r="I899" s="190"/>
      <c r="J899" s="191">
        <f>BK899</f>
        <v>0</v>
      </c>
      <c r="K899" s="187"/>
      <c r="L899" s="192"/>
      <c r="M899" s="193"/>
      <c r="N899" s="194"/>
      <c r="O899" s="194"/>
      <c r="P899" s="195">
        <f>SUM(P900:P915)</f>
        <v>0</v>
      </c>
      <c r="Q899" s="194"/>
      <c r="R899" s="195">
        <f>SUM(R900:R915)</f>
        <v>0</v>
      </c>
      <c r="S899" s="194"/>
      <c r="T899" s="196">
        <f>SUM(T900:T915)</f>
        <v>0</v>
      </c>
      <c r="AR899" s="197" t="s">
        <v>190</v>
      </c>
      <c r="AT899" s="198" t="s">
        <v>78</v>
      </c>
      <c r="AU899" s="198" t="s">
        <v>79</v>
      </c>
      <c r="AY899" s="197" t="s">
        <v>184</v>
      </c>
      <c r="BK899" s="199">
        <f>SUM(BK900:BK915)</f>
        <v>0</v>
      </c>
    </row>
    <row r="900" spans="1:65" s="2" customFormat="1" ht="16.5" customHeight="1">
      <c r="A900" s="34"/>
      <c r="B900" s="35"/>
      <c r="C900" s="200" t="s">
        <v>479</v>
      </c>
      <c r="D900" s="200" t="s">
        <v>185</v>
      </c>
      <c r="E900" s="201" t="s">
        <v>880</v>
      </c>
      <c r="F900" s="202" t="s">
        <v>879</v>
      </c>
      <c r="G900" s="203" t="s">
        <v>881</v>
      </c>
      <c r="H900" s="204">
        <v>886.85599999999999</v>
      </c>
      <c r="I900" s="205"/>
      <c r="J900" s="206">
        <f>ROUND(I900*H900,2)</f>
        <v>0</v>
      </c>
      <c r="K900" s="202" t="s">
        <v>297</v>
      </c>
      <c r="L900" s="39"/>
      <c r="M900" s="207" t="s">
        <v>1</v>
      </c>
      <c r="N900" s="208" t="s">
        <v>45</v>
      </c>
      <c r="O900" s="71"/>
      <c r="P900" s="209">
        <f>O900*H900</f>
        <v>0</v>
      </c>
      <c r="Q900" s="209">
        <v>0</v>
      </c>
      <c r="R900" s="209">
        <f>Q900*H900</f>
        <v>0</v>
      </c>
      <c r="S900" s="209">
        <v>0</v>
      </c>
      <c r="T900" s="210">
        <f>S900*H900</f>
        <v>0</v>
      </c>
      <c r="U900" s="34"/>
      <c r="V900" s="34"/>
      <c r="W900" s="34"/>
      <c r="X900" s="34"/>
      <c r="Y900" s="34"/>
      <c r="Z900" s="34"/>
      <c r="AA900" s="34"/>
      <c r="AB900" s="34"/>
      <c r="AC900" s="34"/>
      <c r="AD900" s="34"/>
      <c r="AE900" s="34"/>
      <c r="AR900" s="211" t="s">
        <v>882</v>
      </c>
      <c r="AT900" s="211" t="s">
        <v>185</v>
      </c>
      <c r="AU900" s="211" t="s">
        <v>86</v>
      </c>
      <c r="AY900" s="17" t="s">
        <v>184</v>
      </c>
      <c r="BE900" s="212">
        <f>IF(N900="základní",J900,0)</f>
        <v>0</v>
      </c>
      <c r="BF900" s="212">
        <f>IF(N900="snížená",J900,0)</f>
        <v>0</v>
      </c>
      <c r="BG900" s="212">
        <f>IF(N900="zákl. přenesená",J900,0)</f>
        <v>0</v>
      </c>
      <c r="BH900" s="212">
        <f>IF(N900="sníž. přenesená",J900,0)</f>
        <v>0</v>
      </c>
      <c r="BI900" s="212">
        <f>IF(N900="nulová",J900,0)</f>
        <v>0</v>
      </c>
      <c r="BJ900" s="17" t="s">
        <v>91</v>
      </c>
      <c r="BK900" s="212">
        <f>ROUND(I900*H900,2)</f>
        <v>0</v>
      </c>
      <c r="BL900" s="17" t="s">
        <v>882</v>
      </c>
      <c r="BM900" s="211" t="s">
        <v>883</v>
      </c>
    </row>
    <row r="901" spans="1:65" s="14" customFormat="1" ht="11.25">
      <c r="B901" s="236"/>
      <c r="C901" s="237"/>
      <c r="D901" s="215" t="s">
        <v>191</v>
      </c>
      <c r="E901" s="238" t="s">
        <v>1</v>
      </c>
      <c r="F901" s="239" t="s">
        <v>774</v>
      </c>
      <c r="G901" s="237"/>
      <c r="H901" s="238" t="s">
        <v>1</v>
      </c>
      <c r="I901" s="240"/>
      <c r="J901" s="237"/>
      <c r="K901" s="237"/>
      <c r="L901" s="241"/>
      <c r="M901" s="242"/>
      <c r="N901" s="243"/>
      <c r="O901" s="243"/>
      <c r="P901" s="243"/>
      <c r="Q901" s="243"/>
      <c r="R901" s="243"/>
      <c r="S901" s="243"/>
      <c r="T901" s="244"/>
      <c r="AT901" s="245" t="s">
        <v>191</v>
      </c>
      <c r="AU901" s="245" t="s">
        <v>86</v>
      </c>
      <c r="AV901" s="14" t="s">
        <v>86</v>
      </c>
      <c r="AW901" s="14" t="s">
        <v>34</v>
      </c>
      <c r="AX901" s="14" t="s">
        <v>79</v>
      </c>
      <c r="AY901" s="245" t="s">
        <v>184</v>
      </c>
    </row>
    <row r="902" spans="1:65" s="12" customFormat="1" ht="11.25">
      <c r="B902" s="213"/>
      <c r="C902" s="214"/>
      <c r="D902" s="215" t="s">
        <v>191</v>
      </c>
      <c r="E902" s="216" t="s">
        <v>1</v>
      </c>
      <c r="F902" s="217" t="s">
        <v>788</v>
      </c>
      <c r="G902" s="214"/>
      <c r="H902" s="218">
        <v>376</v>
      </c>
      <c r="I902" s="219"/>
      <c r="J902" s="214"/>
      <c r="K902" s="214"/>
      <c r="L902" s="220"/>
      <c r="M902" s="221"/>
      <c r="N902" s="222"/>
      <c r="O902" s="222"/>
      <c r="P902" s="222"/>
      <c r="Q902" s="222"/>
      <c r="R902" s="222"/>
      <c r="S902" s="222"/>
      <c r="T902" s="223"/>
      <c r="AT902" s="224" t="s">
        <v>191</v>
      </c>
      <c r="AU902" s="224" t="s">
        <v>86</v>
      </c>
      <c r="AV902" s="12" t="s">
        <v>91</v>
      </c>
      <c r="AW902" s="12" t="s">
        <v>34</v>
      </c>
      <c r="AX902" s="12" t="s">
        <v>79</v>
      </c>
      <c r="AY902" s="224" t="s">
        <v>184</v>
      </c>
    </row>
    <row r="903" spans="1:65" s="14" customFormat="1" ht="11.25">
      <c r="B903" s="236"/>
      <c r="C903" s="237"/>
      <c r="D903" s="215" t="s">
        <v>191</v>
      </c>
      <c r="E903" s="238" t="s">
        <v>1</v>
      </c>
      <c r="F903" s="239" t="s">
        <v>776</v>
      </c>
      <c r="G903" s="237"/>
      <c r="H903" s="238" t="s">
        <v>1</v>
      </c>
      <c r="I903" s="240"/>
      <c r="J903" s="237"/>
      <c r="K903" s="237"/>
      <c r="L903" s="241"/>
      <c r="M903" s="242"/>
      <c r="N903" s="243"/>
      <c r="O903" s="243"/>
      <c r="P903" s="243"/>
      <c r="Q903" s="243"/>
      <c r="R903" s="243"/>
      <c r="S903" s="243"/>
      <c r="T903" s="244"/>
      <c r="AT903" s="245" t="s">
        <v>191</v>
      </c>
      <c r="AU903" s="245" t="s">
        <v>86</v>
      </c>
      <c r="AV903" s="14" t="s">
        <v>86</v>
      </c>
      <c r="AW903" s="14" t="s">
        <v>34</v>
      </c>
      <c r="AX903" s="14" t="s">
        <v>79</v>
      </c>
      <c r="AY903" s="245" t="s">
        <v>184</v>
      </c>
    </row>
    <row r="904" spans="1:65" s="12" customFormat="1" ht="11.25">
      <c r="B904" s="213"/>
      <c r="C904" s="214"/>
      <c r="D904" s="215" t="s">
        <v>191</v>
      </c>
      <c r="E904" s="216" t="s">
        <v>1</v>
      </c>
      <c r="F904" s="217" t="s">
        <v>789</v>
      </c>
      <c r="G904" s="214"/>
      <c r="H904" s="218">
        <v>77.599999999999994</v>
      </c>
      <c r="I904" s="219"/>
      <c r="J904" s="214"/>
      <c r="K904" s="214"/>
      <c r="L904" s="220"/>
      <c r="M904" s="221"/>
      <c r="N904" s="222"/>
      <c r="O904" s="222"/>
      <c r="P904" s="222"/>
      <c r="Q904" s="222"/>
      <c r="R904" s="222"/>
      <c r="S904" s="222"/>
      <c r="T904" s="223"/>
      <c r="AT904" s="224" t="s">
        <v>191</v>
      </c>
      <c r="AU904" s="224" t="s">
        <v>86</v>
      </c>
      <c r="AV904" s="12" t="s">
        <v>91</v>
      </c>
      <c r="AW904" s="12" t="s">
        <v>34</v>
      </c>
      <c r="AX904" s="12" t="s">
        <v>79</v>
      </c>
      <c r="AY904" s="224" t="s">
        <v>184</v>
      </c>
    </row>
    <row r="905" spans="1:65" s="14" customFormat="1" ht="11.25">
      <c r="B905" s="236"/>
      <c r="C905" s="237"/>
      <c r="D905" s="215" t="s">
        <v>191</v>
      </c>
      <c r="E905" s="238" t="s">
        <v>1</v>
      </c>
      <c r="F905" s="239" t="s">
        <v>778</v>
      </c>
      <c r="G905" s="237"/>
      <c r="H905" s="238" t="s">
        <v>1</v>
      </c>
      <c r="I905" s="240"/>
      <c r="J905" s="237"/>
      <c r="K905" s="237"/>
      <c r="L905" s="241"/>
      <c r="M905" s="242"/>
      <c r="N905" s="243"/>
      <c r="O905" s="243"/>
      <c r="P905" s="243"/>
      <c r="Q905" s="243"/>
      <c r="R905" s="243"/>
      <c r="S905" s="243"/>
      <c r="T905" s="244"/>
      <c r="AT905" s="245" t="s">
        <v>191</v>
      </c>
      <c r="AU905" s="245" t="s">
        <v>86</v>
      </c>
      <c r="AV905" s="14" t="s">
        <v>86</v>
      </c>
      <c r="AW905" s="14" t="s">
        <v>34</v>
      </c>
      <c r="AX905" s="14" t="s">
        <v>79</v>
      </c>
      <c r="AY905" s="245" t="s">
        <v>184</v>
      </c>
    </row>
    <row r="906" spans="1:65" s="12" customFormat="1" ht="11.25">
      <c r="B906" s="213"/>
      <c r="C906" s="214"/>
      <c r="D906" s="215" t="s">
        <v>191</v>
      </c>
      <c r="E906" s="216" t="s">
        <v>1</v>
      </c>
      <c r="F906" s="217" t="s">
        <v>790</v>
      </c>
      <c r="G906" s="214"/>
      <c r="H906" s="218">
        <v>56</v>
      </c>
      <c r="I906" s="219"/>
      <c r="J906" s="214"/>
      <c r="K906" s="214"/>
      <c r="L906" s="220"/>
      <c r="M906" s="221"/>
      <c r="N906" s="222"/>
      <c r="O906" s="222"/>
      <c r="P906" s="222"/>
      <c r="Q906" s="222"/>
      <c r="R906" s="222"/>
      <c r="S906" s="222"/>
      <c r="T906" s="223"/>
      <c r="AT906" s="224" t="s">
        <v>191</v>
      </c>
      <c r="AU906" s="224" t="s">
        <v>86</v>
      </c>
      <c r="AV906" s="12" t="s">
        <v>91</v>
      </c>
      <c r="AW906" s="12" t="s">
        <v>34</v>
      </c>
      <c r="AX906" s="12" t="s">
        <v>79</v>
      </c>
      <c r="AY906" s="224" t="s">
        <v>184</v>
      </c>
    </row>
    <row r="907" spans="1:65" s="14" customFormat="1" ht="11.25">
      <c r="B907" s="236"/>
      <c r="C907" s="237"/>
      <c r="D907" s="215" t="s">
        <v>191</v>
      </c>
      <c r="E907" s="238" t="s">
        <v>1</v>
      </c>
      <c r="F907" s="239" t="s">
        <v>884</v>
      </c>
      <c r="G907" s="237"/>
      <c r="H907" s="238" t="s">
        <v>1</v>
      </c>
      <c r="I907" s="240"/>
      <c r="J907" s="237"/>
      <c r="K907" s="237"/>
      <c r="L907" s="241"/>
      <c r="M907" s="242"/>
      <c r="N907" s="243"/>
      <c r="O907" s="243"/>
      <c r="P907" s="243"/>
      <c r="Q907" s="243"/>
      <c r="R907" s="243"/>
      <c r="S907" s="243"/>
      <c r="T907" s="244"/>
      <c r="AT907" s="245" t="s">
        <v>191</v>
      </c>
      <c r="AU907" s="245" t="s">
        <v>86</v>
      </c>
      <c r="AV907" s="14" t="s">
        <v>86</v>
      </c>
      <c r="AW907" s="14" t="s">
        <v>34</v>
      </c>
      <c r="AX907" s="14" t="s">
        <v>79</v>
      </c>
      <c r="AY907" s="245" t="s">
        <v>184</v>
      </c>
    </row>
    <row r="908" spans="1:65" s="12" customFormat="1" ht="11.25">
      <c r="B908" s="213"/>
      <c r="C908" s="214"/>
      <c r="D908" s="215" t="s">
        <v>191</v>
      </c>
      <c r="E908" s="216" t="s">
        <v>1</v>
      </c>
      <c r="F908" s="217" t="s">
        <v>885</v>
      </c>
      <c r="G908" s="214"/>
      <c r="H908" s="218">
        <v>295.596</v>
      </c>
      <c r="I908" s="219"/>
      <c r="J908" s="214"/>
      <c r="K908" s="214"/>
      <c r="L908" s="220"/>
      <c r="M908" s="221"/>
      <c r="N908" s="222"/>
      <c r="O908" s="222"/>
      <c r="P908" s="222"/>
      <c r="Q908" s="222"/>
      <c r="R908" s="222"/>
      <c r="S908" s="222"/>
      <c r="T908" s="223"/>
      <c r="AT908" s="224" t="s">
        <v>191</v>
      </c>
      <c r="AU908" s="224" t="s">
        <v>86</v>
      </c>
      <c r="AV908" s="12" t="s">
        <v>91</v>
      </c>
      <c r="AW908" s="12" t="s">
        <v>34</v>
      </c>
      <c r="AX908" s="12" t="s">
        <v>79</v>
      </c>
      <c r="AY908" s="224" t="s">
        <v>184</v>
      </c>
    </row>
    <row r="909" spans="1:65" s="14" customFormat="1" ht="11.25">
      <c r="B909" s="236"/>
      <c r="C909" s="237"/>
      <c r="D909" s="215" t="s">
        <v>191</v>
      </c>
      <c r="E909" s="238" t="s">
        <v>1</v>
      </c>
      <c r="F909" s="239" t="s">
        <v>633</v>
      </c>
      <c r="G909" s="237"/>
      <c r="H909" s="238" t="s">
        <v>1</v>
      </c>
      <c r="I909" s="240"/>
      <c r="J909" s="237"/>
      <c r="K909" s="237"/>
      <c r="L909" s="241"/>
      <c r="M909" s="242"/>
      <c r="N909" s="243"/>
      <c r="O909" s="243"/>
      <c r="P909" s="243"/>
      <c r="Q909" s="243"/>
      <c r="R909" s="243"/>
      <c r="S909" s="243"/>
      <c r="T909" s="244"/>
      <c r="AT909" s="245" t="s">
        <v>191</v>
      </c>
      <c r="AU909" s="245" t="s">
        <v>86</v>
      </c>
      <c r="AV909" s="14" t="s">
        <v>86</v>
      </c>
      <c r="AW909" s="14" t="s">
        <v>34</v>
      </c>
      <c r="AX909" s="14" t="s">
        <v>79</v>
      </c>
      <c r="AY909" s="245" t="s">
        <v>184</v>
      </c>
    </row>
    <row r="910" spans="1:65" s="12" customFormat="1" ht="11.25">
      <c r="B910" s="213"/>
      <c r="C910" s="214"/>
      <c r="D910" s="215" t="s">
        <v>191</v>
      </c>
      <c r="E910" s="216" t="s">
        <v>1</v>
      </c>
      <c r="F910" s="217" t="s">
        <v>886</v>
      </c>
      <c r="G910" s="214"/>
      <c r="H910" s="218">
        <v>15.5</v>
      </c>
      <c r="I910" s="219"/>
      <c r="J910" s="214"/>
      <c r="K910" s="214"/>
      <c r="L910" s="220"/>
      <c r="M910" s="221"/>
      <c r="N910" s="222"/>
      <c r="O910" s="222"/>
      <c r="P910" s="222"/>
      <c r="Q910" s="222"/>
      <c r="R910" s="222"/>
      <c r="S910" s="222"/>
      <c r="T910" s="223"/>
      <c r="AT910" s="224" t="s">
        <v>191</v>
      </c>
      <c r="AU910" s="224" t="s">
        <v>86</v>
      </c>
      <c r="AV910" s="12" t="s">
        <v>91</v>
      </c>
      <c r="AW910" s="12" t="s">
        <v>34</v>
      </c>
      <c r="AX910" s="12" t="s">
        <v>79</v>
      </c>
      <c r="AY910" s="224" t="s">
        <v>184</v>
      </c>
    </row>
    <row r="911" spans="1:65" s="14" customFormat="1" ht="11.25">
      <c r="B911" s="236"/>
      <c r="C911" s="237"/>
      <c r="D911" s="215" t="s">
        <v>191</v>
      </c>
      <c r="E911" s="238" t="s">
        <v>1</v>
      </c>
      <c r="F911" s="239" t="s">
        <v>887</v>
      </c>
      <c r="G911" s="237"/>
      <c r="H911" s="238" t="s">
        <v>1</v>
      </c>
      <c r="I911" s="240"/>
      <c r="J911" s="237"/>
      <c r="K911" s="237"/>
      <c r="L911" s="241"/>
      <c r="M911" s="242"/>
      <c r="N911" s="243"/>
      <c r="O911" s="243"/>
      <c r="P911" s="243"/>
      <c r="Q911" s="243"/>
      <c r="R911" s="243"/>
      <c r="S911" s="243"/>
      <c r="T911" s="244"/>
      <c r="AT911" s="245" t="s">
        <v>191</v>
      </c>
      <c r="AU911" s="245" t="s">
        <v>86</v>
      </c>
      <c r="AV911" s="14" t="s">
        <v>86</v>
      </c>
      <c r="AW911" s="14" t="s">
        <v>34</v>
      </c>
      <c r="AX911" s="14" t="s">
        <v>79</v>
      </c>
      <c r="AY911" s="245" t="s">
        <v>184</v>
      </c>
    </row>
    <row r="912" spans="1:65" s="12" customFormat="1" ht="11.25">
      <c r="B912" s="213"/>
      <c r="C912" s="214"/>
      <c r="D912" s="215" t="s">
        <v>191</v>
      </c>
      <c r="E912" s="216" t="s">
        <v>1</v>
      </c>
      <c r="F912" s="217" t="s">
        <v>888</v>
      </c>
      <c r="G912" s="214"/>
      <c r="H912" s="218">
        <v>4.7</v>
      </c>
      <c r="I912" s="219"/>
      <c r="J912" s="214"/>
      <c r="K912" s="214"/>
      <c r="L912" s="220"/>
      <c r="M912" s="221"/>
      <c r="N912" s="222"/>
      <c r="O912" s="222"/>
      <c r="P912" s="222"/>
      <c r="Q912" s="222"/>
      <c r="R912" s="222"/>
      <c r="S912" s="222"/>
      <c r="T912" s="223"/>
      <c r="AT912" s="224" t="s">
        <v>191</v>
      </c>
      <c r="AU912" s="224" t="s">
        <v>86</v>
      </c>
      <c r="AV912" s="12" t="s">
        <v>91</v>
      </c>
      <c r="AW912" s="12" t="s">
        <v>34</v>
      </c>
      <c r="AX912" s="12" t="s">
        <v>79</v>
      </c>
      <c r="AY912" s="224" t="s">
        <v>184</v>
      </c>
    </row>
    <row r="913" spans="1:65" s="14" customFormat="1" ht="11.25">
      <c r="B913" s="236"/>
      <c r="C913" s="237"/>
      <c r="D913" s="215" t="s">
        <v>191</v>
      </c>
      <c r="E913" s="238" t="s">
        <v>1</v>
      </c>
      <c r="F913" s="239" t="s">
        <v>635</v>
      </c>
      <c r="G913" s="237"/>
      <c r="H913" s="238" t="s">
        <v>1</v>
      </c>
      <c r="I913" s="240"/>
      <c r="J913" s="237"/>
      <c r="K913" s="237"/>
      <c r="L913" s="241"/>
      <c r="M913" s="242"/>
      <c r="N913" s="243"/>
      <c r="O913" s="243"/>
      <c r="P913" s="243"/>
      <c r="Q913" s="243"/>
      <c r="R913" s="243"/>
      <c r="S913" s="243"/>
      <c r="T913" s="244"/>
      <c r="AT913" s="245" t="s">
        <v>191</v>
      </c>
      <c r="AU913" s="245" t="s">
        <v>86</v>
      </c>
      <c r="AV913" s="14" t="s">
        <v>86</v>
      </c>
      <c r="AW913" s="14" t="s">
        <v>34</v>
      </c>
      <c r="AX913" s="14" t="s">
        <v>79</v>
      </c>
      <c r="AY913" s="245" t="s">
        <v>184</v>
      </c>
    </row>
    <row r="914" spans="1:65" s="12" customFormat="1" ht="11.25">
      <c r="B914" s="213"/>
      <c r="C914" s="214"/>
      <c r="D914" s="215" t="s">
        <v>191</v>
      </c>
      <c r="E914" s="216" t="s">
        <v>1</v>
      </c>
      <c r="F914" s="217" t="s">
        <v>795</v>
      </c>
      <c r="G914" s="214"/>
      <c r="H914" s="218">
        <v>61.46</v>
      </c>
      <c r="I914" s="219"/>
      <c r="J914" s="214"/>
      <c r="K914" s="214"/>
      <c r="L914" s="220"/>
      <c r="M914" s="221"/>
      <c r="N914" s="222"/>
      <c r="O914" s="222"/>
      <c r="P914" s="222"/>
      <c r="Q914" s="222"/>
      <c r="R914" s="222"/>
      <c r="S914" s="222"/>
      <c r="T914" s="223"/>
      <c r="AT914" s="224" t="s">
        <v>191</v>
      </c>
      <c r="AU914" s="224" t="s">
        <v>86</v>
      </c>
      <c r="AV914" s="12" t="s">
        <v>91</v>
      </c>
      <c r="AW914" s="12" t="s">
        <v>34</v>
      </c>
      <c r="AX914" s="12" t="s">
        <v>79</v>
      </c>
      <c r="AY914" s="224" t="s">
        <v>184</v>
      </c>
    </row>
    <row r="915" spans="1:65" s="13" customFormat="1" ht="11.25">
      <c r="B915" s="225"/>
      <c r="C915" s="226"/>
      <c r="D915" s="215" t="s">
        <v>191</v>
      </c>
      <c r="E915" s="227" t="s">
        <v>1</v>
      </c>
      <c r="F915" s="228" t="s">
        <v>193</v>
      </c>
      <c r="G915" s="226"/>
      <c r="H915" s="229">
        <v>886.85600000000011</v>
      </c>
      <c r="I915" s="230"/>
      <c r="J915" s="226"/>
      <c r="K915" s="226"/>
      <c r="L915" s="231"/>
      <c r="M915" s="232"/>
      <c r="N915" s="233"/>
      <c r="O915" s="233"/>
      <c r="P915" s="233"/>
      <c r="Q915" s="233"/>
      <c r="R915" s="233"/>
      <c r="S915" s="233"/>
      <c r="T915" s="234"/>
      <c r="AT915" s="235" t="s">
        <v>191</v>
      </c>
      <c r="AU915" s="235" t="s">
        <v>86</v>
      </c>
      <c r="AV915" s="13" t="s">
        <v>190</v>
      </c>
      <c r="AW915" s="13" t="s">
        <v>34</v>
      </c>
      <c r="AX915" s="13" t="s">
        <v>86</v>
      </c>
      <c r="AY915" s="235" t="s">
        <v>184</v>
      </c>
    </row>
    <row r="916" spans="1:65" s="11" customFormat="1" ht="25.9" customHeight="1">
      <c r="B916" s="186"/>
      <c r="C916" s="187"/>
      <c r="D916" s="188" t="s">
        <v>78</v>
      </c>
      <c r="E916" s="189" t="s">
        <v>889</v>
      </c>
      <c r="F916" s="189" t="s">
        <v>890</v>
      </c>
      <c r="G916" s="187"/>
      <c r="H916" s="187"/>
      <c r="I916" s="190"/>
      <c r="J916" s="191">
        <f>BK916</f>
        <v>0</v>
      </c>
      <c r="K916" s="187"/>
      <c r="L916" s="192"/>
      <c r="M916" s="193"/>
      <c r="N916" s="194"/>
      <c r="O916" s="194"/>
      <c r="P916" s="195">
        <f>SUM(P917:P965)</f>
        <v>0</v>
      </c>
      <c r="Q916" s="194"/>
      <c r="R916" s="195">
        <f>SUM(R917:R965)</f>
        <v>0</v>
      </c>
      <c r="S916" s="194"/>
      <c r="T916" s="196">
        <f>SUM(T917:T965)</f>
        <v>0</v>
      </c>
      <c r="AR916" s="197" t="s">
        <v>91</v>
      </c>
      <c r="AT916" s="198" t="s">
        <v>78</v>
      </c>
      <c r="AU916" s="198" t="s">
        <v>79</v>
      </c>
      <c r="AY916" s="197" t="s">
        <v>184</v>
      </c>
      <c r="BK916" s="199">
        <f>SUM(BK917:BK965)</f>
        <v>0</v>
      </c>
    </row>
    <row r="917" spans="1:65" s="2" customFormat="1" ht="21.75" customHeight="1">
      <c r="A917" s="34"/>
      <c r="B917" s="35"/>
      <c r="C917" s="200" t="s">
        <v>891</v>
      </c>
      <c r="D917" s="200" t="s">
        <v>185</v>
      </c>
      <c r="E917" s="201" t="s">
        <v>892</v>
      </c>
      <c r="F917" s="202" t="s">
        <v>893</v>
      </c>
      <c r="G917" s="203" t="s">
        <v>222</v>
      </c>
      <c r="H917" s="204">
        <v>158.00829999999999</v>
      </c>
      <c r="I917" s="205"/>
      <c r="J917" s="206">
        <f>ROUND(I917*H917,2)</f>
        <v>0</v>
      </c>
      <c r="K917" s="202" t="s">
        <v>189</v>
      </c>
      <c r="L917" s="39"/>
      <c r="M917" s="207" t="s">
        <v>1</v>
      </c>
      <c r="N917" s="208" t="s">
        <v>45</v>
      </c>
      <c r="O917" s="71"/>
      <c r="P917" s="209">
        <f>O917*H917</f>
        <v>0</v>
      </c>
      <c r="Q917" s="209">
        <v>0</v>
      </c>
      <c r="R917" s="209">
        <f>Q917*H917</f>
        <v>0</v>
      </c>
      <c r="S917" s="209">
        <v>0</v>
      </c>
      <c r="T917" s="210">
        <f>S917*H917</f>
        <v>0</v>
      </c>
      <c r="U917" s="34"/>
      <c r="V917" s="34"/>
      <c r="W917" s="34"/>
      <c r="X917" s="34"/>
      <c r="Y917" s="34"/>
      <c r="Z917" s="34"/>
      <c r="AA917" s="34"/>
      <c r="AB917" s="34"/>
      <c r="AC917" s="34"/>
      <c r="AD917" s="34"/>
      <c r="AE917" s="34"/>
      <c r="AR917" s="211" t="s">
        <v>223</v>
      </c>
      <c r="AT917" s="211" t="s">
        <v>185</v>
      </c>
      <c r="AU917" s="211" t="s">
        <v>86</v>
      </c>
      <c r="AY917" s="17" t="s">
        <v>184</v>
      </c>
      <c r="BE917" s="212">
        <f>IF(N917="základní",J917,0)</f>
        <v>0</v>
      </c>
      <c r="BF917" s="212">
        <f>IF(N917="snížená",J917,0)</f>
        <v>0</v>
      </c>
      <c r="BG917" s="212">
        <f>IF(N917="zákl. přenesená",J917,0)</f>
        <v>0</v>
      </c>
      <c r="BH917" s="212">
        <f>IF(N917="sníž. přenesená",J917,0)</f>
        <v>0</v>
      </c>
      <c r="BI917" s="212">
        <f>IF(N917="nulová",J917,0)</f>
        <v>0</v>
      </c>
      <c r="BJ917" s="17" t="s">
        <v>91</v>
      </c>
      <c r="BK917" s="212">
        <f>ROUND(I917*H917,2)</f>
        <v>0</v>
      </c>
      <c r="BL917" s="17" t="s">
        <v>223</v>
      </c>
      <c r="BM917" s="211" t="s">
        <v>894</v>
      </c>
    </row>
    <row r="918" spans="1:65" s="14" customFormat="1" ht="11.25">
      <c r="B918" s="236"/>
      <c r="C918" s="237"/>
      <c r="D918" s="215" t="s">
        <v>191</v>
      </c>
      <c r="E918" s="238" t="s">
        <v>1</v>
      </c>
      <c r="F918" s="239" t="s">
        <v>311</v>
      </c>
      <c r="G918" s="237"/>
      <c r="H918" s="238" t="s">
        <v>1</v>
      </c>
      <c r="I918" s="240"/>
      <c r="J918" s="237"/>
      <c r="K918" s="237"/>
      <c r="L918" s="241"/>
      <c r="M918" s="242"/>
      <c r="N918" s="243"/>
      <c r="O918" s="243"/>
      <c r="P918" s="243"/>
      <c r="Q918" s="243"/>
      <c r="R918" s="243"/>
      <c r="S918" s="243"/>
      <c r="T918" s="244"/>
      <c r="AT918" s="245" t="s">
        <v>191</v>
      </c>
      <c r="AU918" s="245" t="s">
        <v>86</v>
      </c>
      <c r="AV918" s="14" t="s">
        <v>86</v>
      </c>
      <c r="AW918" s="14" t="s">
        <v>34</v>
      </c>
      <c r="AX918" s="14" t="s">
        <v>79</v>
      </c>
      <c r="AY918" s="245" t="s">
        <v>184</v>
      </c>
    </row>
    <row r="919" spans="1:65" s="12" customFormat="1" ht="11.25">
      <c r="B919" s="213"/>
      <c r="C919" s="214"/>
      <c r="D919" s="215" t="s">
        <v>191</v>
      </c>
      <c r="E919" s="216" t="s">
        <v>1</v>
      </c>
      <c r="F919" s="217" t="s">
        <v>861</v>
      </c>
      <c r="G919" s="214"/>
      <c r="H919" s="218">
        <v>93.638300000000001</v>
      </c>
      <c r="I919" s="219"/>
      <c r="J919" s="214"/>
      <c r="K919" s="214"/>
      <c r="L919" s="220"/>
      <c r="M919" s="221"/>
      <c r="N919" s="222"/>
      <c r="O919" s="222"/>
      <c r="P919" s="222"/>
      <c r="Q919" s="222"/>
      <c r="R919" s="222"/>
      <c r="S919" s="222"/>
      <c r="T919" s="223"/>
      <c r="AT919" s="224" t="s">
        <v>191</v>
      </c>
      <c r="AU919" s="224" t="s">
        <v>86</v>
      </c>
      <c r="AV919" s="12" t="s">
        <v>91</v>
      </c>
      <c r="AW919" s="12" t="s">
        <v>34</v>
      </c>
      <c r="AX919" s="12" t="s">
        <v>79</v>
      </c>
      <c r="AY919" s="224" t="s">
        <v>184</v>
      </c>
    </row>
    <row r="920" spans="1:65" s="14" customFormat="1" ht="11.25">
      <c r="B920" s="236"/>
      <c r="C920" s="237"/>
      <c r="D920" s="215" t="s">
        <v>191</v>
      </c>
      <c r="E920" s="238" t="s">
        <v>1</v>
      </c>
      <c r="F920" s="239" t="s">
        <v>635</v>
      </c>
      <c r="G920" s="237"/>
      <c r="H920" s="238" t="s">
        <v>1</v>
      </c>
      <c r="I920" s="240"/>
      <c r="J920" s="237"/>
      <c r="K920" s="237"/>
      <c r="L920" s="241"/>
      <c r="M920" s="242"/>
      <c r="N920" s="243"/>
      <c r="O920" s="243"/>
      <c r="P920" s="243"/>
      <c r="Q920" s="243"/>
      <c r="R920" s="243"/>
      <c r="S920" s="243"/>
      <c r="T920" s="244"/>
      <c r="AT920" s="245" t="s">
        <v>191</v>
      </c>
      <c r="AU920" s="245" t="s">
        <v>86</v>
      </c>
      <c r="AV920" s="14" t="s">
        <v>86</v>
      </c>
      <c r="AW920" s="14" t="s">
        <v>34</v>
      </c>
      <c r="AX920" s="14" t="s">
        <v>79</v>
      </c>
      <c r="AY920" s="245" t="s">
        <v>184</v>
      </c>
    </row>
    <row r="921" spans="1:65" s="12" customFormat="1" ht="11.25">
      <c r="B921" s="213"/>
      <c r="C921" s="214"/>
      <c r="D921" s="215" t="s">
        <v>191</v>
      </c>
      <c r="E921" s="216" t="s">
        <v>1</v>
      </c>
      <c r="F921" s="217" t="s">
        <v>795</v>
      </c>
      <c r="G921" s="214"/>
      <c r="H921" s="218">
        <v>61.46</v>
      </c>
      <c r="I921" s="219"/>
      <c r="J921" s="214"/>
      <c r="K921" s="214"/>
      <c r="L921" s="220"/>
      <c r="M921" s="221"/>
      <c r="N921" s="222"/>
      <c r="O921" s="222"/>
      <c r="P921" s="222"/>
      <c r="Q921" s="222"/>
      <c r="R921" s="222"/>
      <c r="S921" s="222"/>
      <c r="T921" s="223"/>
      <c r="AT921" s="224" t="s">
        <v>191</v>
      </c>
      <c r="AU921" s="224" t="s">
        <v>86</v>
      </c>
      <c r="AV921" s="12" t="s">
        <v>91</v>
      </c>
      <c r="AW921" s="12" t="s">
        <v>34</v>
      </c>
      <c r="AX921" s="12" t="s">
        <v>79</v>
      </c>
      <c r="AY921" s="224" t="s">
        <v>184</v>
      </c>
    </row>
    <row r="922" spans="1:65" s="14" customFormat="1" ht="11.25">
      <c r="B922" s="236"/>
      <c r="C922" s="237"/>
      <c r="D922" s="215" t="s">
        <v>191</v>
      </c>
      <c r="E922" s="238" t="s">
        <v>1</v>
      </c>
      <c r="F922" s="239" t="s">
        <v>895</v>
      </c>
      <c r="G922" s="237"/>
      <c r="H922" s="238" t="s">
        <v>1</v>
      </c>
      <c r="I922" s="240"/>
      <c r="J922" s="237"/>
      <c r="K922" s="237"/>
      <c r="L922" s="241"/>
      <c r="M922" s="242"/>
      <c r="N922" s="243"/>
      <c r="O922" s="243"/>
      <c r="P922" s="243"/>
      <c r="Q922" s="243"/>
      <c r="R922" s="243"/>
      <c r="S922" s="243"/>
      <c r="T922" s="244"/>
      <c r="AT922" s="245" t="s">
        <v>191</v>
      </c>
      <c r="AU922" s="245" t="s">
        <v>86</v>
      </c>
      <c r="AV922" s="14" t="s">
        <v>86</v>
      </c>
      <c r="AW922" s="14" t="s">
        <v>34</v>
      </c>
      <c r="AX922" s="14" t="s">
        <v>79</v>
      </c>
      <c r="AY922" s="245" t="s">
        <v>184</v>
      </c>
    </row>
    <row r="923" spans="1:65" s="12" customFormat="1" ht="11.25">
      <c r="B923" s="213"/>
      <c r="C923" s="214"/>
      <c r="D923" s="215" t="s">
        <v>191</v>
      </c>
      <c r="E923" s="216" t="s">
        <v>1</v>
      </c>
      <c r="F923" s="217" t="s">
        <v>896</v>
      </c>
      <c r="G923" s="214"/>
      <c r="H923" s="218">
        <v>2.91</v>
      </c>
      <c r="I923" s="219"/>
      <c r="J923" s="214"/>
      <c r="K923" s="214"/>
      <c r="L923" s="220"/>
      <c r="M923" s="221"/>
      <c r="N923" s="222"/>
      <c r="O923" s="222"/>
      <c r="P923" s="222"/>
      <c r="Q923" s="222"/>
      <c r="R923" s="222"/>
      <c r="S923" s="222"/>
      <c r="T923" s="223"/>
      <c r="AT923" s="224" t="s">
        <v>191</v>
      </c>
      <c r="AU923" s="224" t="s">
        <v>86</v>
      </c>
      <c r="AV923" s="12" t="s">
        <v>91</v>
      </c>
      <c r="AW923" s="12" t="s">
        <v>34</v>
      </c>
      <c r="AX923" s="12" t="s">
        <v>79</v>
      </c>
      <c r="AY923" s="224" t="s">
        <v>184</v>
      </c>
    </row>
    <row r="924" spans="1:65" s="13" customFormat="1" ht="11.25">
      <c r="B924" s="225"/>
      <c r="C924" s="226"/>
      <c r="D924" s="215" t="s">
        <v>191</v>
      </c>
      <c r="E924" s="227" t="s">
        <v>1</v>
      </c>
      <c r="F924" s="228" t="s">
        <v>193</v>
      </c>
      <c r="G924" s="226"/>
      <c r="H924" s="229">
        <v>158.00829999999999</v>
      </c>
      <c r="I924" s="230"/>
      <c r="J924" s="226"/>
      <c r="K924" s="226"/>
      <c r="L924" s="231"/>
      <c r="M924" s="232"/>
      <c r="N924" s="233"/>
      <c r="O924" s="233"/>
      <c r="P924" s="233"/>
      <c r="Q924" s="233"/>
      <c r="R924" s="233"/>
      <c r="S924" s="233"/>
      <c r="T924" s="234"/>
      <c r="AT924" s="235" t="s">
        <v>191</v>
      </c>
      <c r="AU924" s="235" t="s">
        <v>86</v>
      </c>
      <c r="AV924" s="13" t="s">
        <v>190</v>
      </c>
      <c r="AW924" s="13" t="s">
        <v>34</v>
      </c>
      <c r="AX924" s="13" t="s">
        <v>86</v>
      </c>
      <c r="AY924" s="235" t="s">
        <v>184</v>
      </c>
    </row>
    <row r="925" spans="1:65" s="2" customFormat="1" ht="21.75" customHeight="1">
      <c r="A925" s="34"/>
      <c r="B925" s="35"/>
      <c r="C925" s="200" t="s">
        <v>488</v>
      </c>
      <c r="D925" s="200" t="s">
        <v>185</v>
      </c>
      <c r="E925" s="201" t="s">
        <v>897</v>
      </c>
      <c r="F925" s="202" t="s">
        <v>898</v>
      </c>
      <c r="G925" s="203" t="s">
        <v>222</v>
      </c>
      <c r="H925" s="204">
        <v>64.37</v>
      </c>
      <c r="I925" s="205"/>
      <c r="J925" s="206">
        <f>ROUND(I925*H925,2)</f>
        <v>0</v>
      </c>
      <c r="K925" s="202" t="s">
        <v>189</v>
      </c>
      <c r="L925" s="39"/>
      <c r="M925" s="207" t="s">
        <v>1</v>
      </c>
      <c r="N925" s="208" t="s">
        <v>45</v>
      </c>
      <c r="O925" s="71"/>
      <c r="P925" s="209">
        <f>O925*H925</f>
        <v>0</v>
      </c>
      <c r="Q925" s="209">
        <v>0</v>
      </c>
      <c r="R925" s="209">
        <f>Q925*H925</f>
        <v>0</v>
      </c>
      <c r="S925" s="209">
        <v>0</v>
      </c>
      <c r="T925" s="210">
        <f>S925*H925</f>
        <v>0</v>
      </c>
      <c r="U925" s="34"/>
      <c r="V925" s="34"/>
      <c r="W925" s="34"/>
      <c r="X925" s="34"/>
      <c r="Y925" s="34"/>
      <c r="Z925" s="34"/>
      <c r="AA925" s="34"/>
      <c r="AB925" s="34"/>
      <c r="AC925" s="34"/>
      <c r="AD925" s="34"/>
      <c r="AE925" s="34"/>
      <c r="AR925" s="211" t="s">
        <v>223</v>
      </c>
      <c r="AT925" s="211" t="s">
        <v>185</v>
      </c>
      <c r="AU925" s="211" t="s">
        <v>86</v>
      </c>
      <c r="AY925" s="17" t="s">
        <v>184</v>
      </c>
      <c r="BE925" s="212">
        <f>IF(N925="základní",J925,0)</f>
        <v>0</v>
      </c>
      <c r="BF925" s="212">
        <f>IF(N925="snížená",J925,0)</f>
        <v>0</v>
      </c>
      <c r="BG925" s="212">
        <f>IF(N925="zákl. přenesená",J925,0)</f>
        <v>0</v>
      </c>
      <c r="BH925" s="212">
        <f>IF(N925="sníž. přenesená",J925,0)</f>
        <v>0</v>
      </c>
      <c r="BI925" s="212">
        <f>IF(N925="nulová",J925,0)</f>
        <v>0</v>
      </c>
      <c r="BJ925" s="17" t="s">
        <v>91</v>
      </c>
      <c r="BK925" s="212">
        <f>ROUND(I925*H925,2)</f>
        <v>0</v>
      </c>
      <c r="BL925" s="17" t="s">
        <v>223</v>
      </c>
      <c r="BM925" s="211" t="s">
        <v>899</v>
      </c>
    </row>
    <row r="926" spans="1:65" s="14" customFormat="1" ht="11.25">
      <c r="B926" s="236"/>
      <c r="C926" s="237"/>
      <c r="D926" s="215" t="s">
        <v>191</v>
      </c>
      <c r="E926" s="238" t="s">
        <v>1</v>
      </c>
      <c r="F926" s="239" t="s">
        <v>635</v>
      </c>
      <c r="G926" s="237"/>
      <c r="H926" s="238" t="s">
        <v>1</v>
      </c>
      <c r="I926" s="240"/>
      <c r="J926" s="237"/>
      <c r="K926" s="237"/>
      <c r="L926" s="241"/>
      <c r="M926" s="242"/>
      <c r="N926" s="243"/>
      <c r="O926" s="243"/>
      <c r="P926" s="243"/>
      <c r="Q926" s="243"/>
      <c r="R926" s="243"/>
      <c r="S926" s="243"/>
      <c r="T926" s="244"/>
      <c r="AT926" s="245" t="s">
        <v>191</v>
      </c>
      <c r="AU926" s="245" t="s">
        <v>86</v>
      </c>
      <c r="AV926" s="14" t="s">
        <v>86</v>
      </c>
      <c r="AW926" s="14" t="s">
        <v>34</v>
      </c>
      <c r="AX926" s="14" t="s">
        <v>79</v>
      </c>
      <c r="AY926" s="245" t="s">
        <v>184</v>
      </c>
    </row>
    <row r="927" spans="1:65" s="12" customFormat="1" ht="11.25">
      <c r="B927" s="213"/>
      <c r="C927" s="214"/>
      <c r="D927" s="215" t="s">
        <v>191</v>
      </c>
      <c r="E927" s="216" t="s">
        <v>1</v>
      </c>
      <c r="F927" s="217" t="s">
        <v>795</v>
      </c>
      <c r="G927" s="214"/>
      <c r="H927" s="218">
        <v>61.46</v>
      </c>
      <c r="I927" s="219"/>
      <c r="J927" s="214"/>
      <c r="K927" s="214"/>
      <c r="L927" s="220"/>
      <c r="M927" s="221"/>
      <c r="N927" s="222"/>
      <c r="O927" s="222"/>
      <c r="P927" s="222"/>
      <c r="Q927" s="222"/>
      <c r="R927" s="222"/>
      <c r="S927" s="222"/>
      <c r="T927" s="223"/>
      <c r="AT927" s="224" t="s">
        <v>191</v>
      </c>
      <c r="AU927" s="224" t="s">
        <v>86</v>
      </c>
      <c r="AV927" s="12" t="s">
        <v>91</v>
      </c>
      <c r="AW927" s="12" t="s">
        <v>34</v>
      </c>
      <c r="AX927" s="12" t="s">
        <v>79</v>
      </c>
      <c r="AY927" s="224" t="s">
        <v>184</v>
      </c>
    </row>
    <row r="928" spans="1:65" s="14" customFormat="1" ht="11.25">
      <c r="B928" s="236"/>
      <c r="C928" s="237"/>
      <c r="D928" s="215" t="s">
        <v>191</v>
      </c>
      <c r="E928" s="238" t="s">
        <v>1</v>
      </c>
      <c r="F928" s="239" t="s">
        <v>895</v>
      </c>
      <c r="G928" s="237"/>
      <c r="H928" s="238" t="s">
        <v>1</v>
      </c>
      <c r="I928" s="240"/>
      <c r="J928" s="237"/>
      <c r="K928" s="237"/>
      <c r="L928" s="241"/>
      <c r="M928" s="242"/>
      <c r="N928" s="243"/>
      <c r="O928" s="243"/>
      <c r="P928" s="243"/>
      <c r="Q928" s="243"/>
      <c r="R928" s="243"/>
      <c r="S928" s="243"/>
      <c r="T928" s="244"/>
      <c r="AT928" s="245" t="s">
        <v>191</v>
      </c>
      <c r="AU928" s="245" t="s">
        <v>86</v>
      </c>
      <c r="AV928" s="14" t="s">
        <v>86</v>
      </c>
      <c r="AW928" s="14" t="s">
        <v>34</v>
      </c>
      <c r="AX928" s="14" t="s">
        <v>79</v>
      </c>
      <c r="AY928" s="245" t="s">
        <v>184</v>
      </c>
    </row>
    <row r="929" spans="1:65" s="12" customFormat="1" ht="11.25">
      <c r="B929" s="213"/>
      <c r="C929" s="214"/>
      <c r="D929" s="215" t="s">
        <v>191</v>
      </c>
      <c r="E929" s="216" t="s">
        <v>1</v>
      </c>
      <c r="F929" s="217" t="s">
        <v>896</v>
      </c>
      <c r="G929" s="214"/>
      <c r="H929" s="218">
        <v>2.91</v>
      </c>
      <c r="I929" s="219"/>
      <c r="J929" s="214"/>
      <c r="K929" s="214"/>
      <c r="L929" s="220"/>
      <c r="M929" s="221"/>
      <c r="N929" s="222"/>
      <c r="O929" s="222"/>
      <c r="P929" s="222"/>
      <c r="Q929" s="222"/>
      <c r="R929" s="222"/>
      <c r="S929" s="222"/>
      <c r="T929" s="223"/>
      <c r="AT929" s="224" t="s">
        <v>191</v>
      </c>
      <c r="AU929" s="224" t="s">
        <v>86</v>
      </c>
      <c r="AV929" s="12" t="s">
        <v>91</v>
      </c>
      <c r="AW929" s="12" t="s">
        <v>34</v>
      </c>
      <c r="AX929" s="12" t="s">
        <v>79</v>
      </c>
      <c r="AY929" s="224" t="s">
        <v>184</v>
      </c>
    </row>
    <row r="930" spans="1:65" s="13" customFormat="1" ht="11.25">
      <c r="B930" s="225"/>
      <c r="C930" s="226"/>
      <c r="D930" s="215" t="s">
        <v>191</v>
      </c>
      <c r="E930" s="227" t="s">
        <v>1</v>
      </c>
      <c r="F930" s="228" t="s">
        <v>193</v>
      </c>
      <c r="G930" s="226"/>
      <c r="H930" s="229">
        <v>64.37</v>
      </c>
      <c r="I930" s="230"/>
      <c r="J930" s="226"/>
      <c r="K930" s="226"/>
      <c r="L930" s="231"/>
      <c r="M930" s="232"/>
      <c r="N930" s="233"/>
      <c r="O930" s="233"/>
      <c r="P930" s="233"/>
      <c r="Q930" s="233"/>
      <c r="R930" s="233"/>
      <c r="S930" s="233"/>
      <c r="T930" s="234"/>
      <c r="AT930" s="235" t="s">
        <v>191</v>
      </c>
      <c r="AU930" s="235" t="s">
        <v>86</v>
      </c>
      <c r="AV930" s="13" t="s">
        <v>190</v>
      </c>
      <c r="AW930" s="13" t="s">
        <v>34</v>
      </c>
      <c r="AX930" s="13" t="s">
        <v>86</v>
      </c>
      <c r="AY930" s="235" t="s">
        <v>184</v>
      </c>
    </row>
    <row r="931" spans="1:65" s="2" customFormat="1" ht="21.75" customHeight="1">
      <c r="A931" s="34"/>
      <c r="B931" s="35"/>
      <c r="C931" s="200" t="s">
        <v>900</v>
      </c>
      <c r="D931" s="200" t="s">
        <v>185</v>
      </c>
      <c r="E931" s="201" t="s">
        <v>901</v>
      </c>
      <c r="F931" s="202" t="s">
        <v>902</v>
      </c>
      <c r="G931" s="203" t="s">
        <v>222</v>
      </c>
      <c r="H931" s="204">
        <v>93.638300000000001</v>
      </c>
      <c r="I931" s="205"/>
      <c r="J931" s="206">
        <f>ROUND(I931*H931,2)</f>
        <v>0</v>
      </c>
      <c r="K931" s="202" t="s">
        <v>189</v>
      </c>
      <c r="L931" s="39"/>
      <c r="M931" s="207" t="s">
        <v>1</v>
      </c>
      <c r="N931" s="208" t="s">
        <v>45</v>
      </c>
      <c r="O931" s="71"/>
      <c r="P931" s="209">
        <f>O931*H931</f>
        <v>0</v>
      </c>
      <c r="Q931" s="209">
        <v>0</v>
      </c>
      <c r="R931" s="209">
        <f>Q931*H931</f>
        <v>0</v>
      </c>
      <c r="S931" s="209">
        <v>0</v>
      </c>
      <c r="T931" s="210">
        <f>S931*H931</f>
        <v>0</v>
      </c>
      <c r="U931" s="34"/>
      <c r="V931" s="34"/>
      <c r="W931" s="34"/>
      <c r="X931" s="34"/>
      <c r="Y931" s="34"/>
      <c r="Z931" s="34"/>
      <c r="AA931" s="34"/>
      <c r="AB931" s="34"/>
      <c r="AC931" s="34"/>
      <c r="AD931" s="34"/>
      <c r="AE931" s="34"/>
      <c r="AR931" s="211" t="s">
        <v>223</v>
      </c>
      <c r="AT931" s="211" t="s">
        <v>185</v>
      </c>
      <c r="AU931" s="211" t="s">
        <v>86</v>
      </c>
      <c r="AY931" s="17" t="s">
        <v>184</v>
      </c>
      <c r="BE931" s="212">
        <f>IF(N931="základní",J931,0)</f>
        <v>0</v>
      </c>
      <c r="BF931" s="212">
        <f>IF(N931="snížená",J931,0)</f>
        <v>0</v>
      </c>
      <c r="BG931" s="212">
        <f>IF(N931="zákl. přenesená",J931,0)</f>
        <v>0</v>
      </c>
      <c r="BH931" s="212">
        <f>IF(N931="sníž. přenesená",J931,0)</f>
        <v>0</v>
      </c>
      <c r="BI931" s="212">
        <f>IF(N931="nulová",J931,0)</f>
        <v>0</v>
      </c>
      <c r="BJ931" s="17" t="s">
        <v>91</v>
      </c>
      <c r="BK931" s="212">
        <f>ROUND(I931*H931,2)</f>
        <v>0</v>
      </c>
      <c r="BL931" s="17" t="s">
        <v>223</v>
      </c>
      <c r="BM931" s="211" t="s">
        <v>903</v>
      </c>
    </row>
    <row r="932" spans="1:65" s="14" customFormat="1" ht="11.25">
      <c r="B932" s="236"/>
      <c r="C932" s="237"/>
      <c r="D932" s="215" t="s">
        <v>191</v>
      </c>
      <c r="E932" s="238" t="s">
        <v>1</v>
      </c>
      <c r="F932" s="239" t="s">
        <v>311</v>
      </c>
      <c r="G932" s="237"/>
      <c r="H932" s="238" t="s">
        <v>1</v>
      </c>
      <c r="I932" s="240"/>
      <c r="J932" s="237"/>
      <c r="K932" s="237"/>
      <c r="L932" s="241"/>
      <c r="M932" s="242"/>
      <c r="N932" s="243"/>
      <c r="O932" s="243"/>
      <c r="P932" s="243"/>
      <c r="Q932" s="243"/>
      <c r="R932" s="243"/>
      <c r="S932" s="243"/>
      <c r="T932" s="244"/>
      <c r="AT932" s="245" t="s">
        <v>191</v>
      </c>
      <c r="AU932" s="245" t="s">
        <v>86</v>
      </c>
      <c r="AV932" s="14" t="s">
        <v>86</v>
      </c>
      <c r="AW932" s="14" t="s">
        <v>34</v>
      </c>
      <c r="AX932" s="14" t="s">
        <v>79</v>
      </c>
      <c r="AY932" s="245" t="s">
        <v>184</v>
      </c>
    </row>
    <row r="933" spans="1:65" s="12" customFormat="1" ht="11.25">
      <c r="B933" s="213"/>
      <c r="C933" s="214"/>
      <c r="D933" s="215" t="s">
        <v>191</v>
      </c>
      <c r="E933" s="216" t="s">
        <v>1</v>
      </c>
      <c r="F933" s="217" t="s">
        <v>861</v>
      </c>
      <c r="G933" s="214"/>
      <c r="H933" s="218">
        <v>93.638300000000001</v>
      </c>
      <c r="I933" s="219"/>
      <c r="J933" s="214"/>
      <c r="K933" s="214"/>
      <c r="L933" s="220"/>
      <c r="M933" s="221"/>
      <c r="N933" s="222"/>
      <c r="O933" s="222"/>
      <c r="P933" s="222"/>
      <c r="Q933" s="222"/>
      <c r="R933" s="222"/>
      <c r="S933" s="222"/>
      <c r="T933" s="223"/>
      <c r="AT933" s="224" t="s">
        <v>191</v>
      </c>
      <c r="AU933" s="224" t="s">
        <v>86</v>
      </c>
      <c r="AV933" s="12" t="s">
        <v>91</v>
      </c>
      <c r="AW933" s="12" t="s">
        <v>34</v>
      </c>
      <c r="AX933" s="12" t="s">
        <v>79</v>
      </c>
      <c r="AY933" s="224" t="s">
        <v>184</v>
      </c>
    </row>
    <row r="934" spans="1:65" s="13" customFormat="1" ht="11.25">
      <c r="B934" s="225"/>
      <c r="C934" s="226"/>
      <c r="D934" s="215" t="s">
        <v>191</v>
      </c>
      <c r="E934" s="227" t="s">
        <v>1</v>
      </c>
      <c r="F934" s="228" t="s">
        <v>193</v>
      </c>
      <c r="G934" s="226"/>
      <c r="H934" s="229">
        <v>93.638300000000001</v>
      </c>
      <c r="I934" s="230"/>
      <c r="J934" s="226"/>
      <c r="K934" s="226"/>
      <c r="L934" s="231"/>
      <c r="M934" s="232"/>
      <c r="N934" s="233"/>
      <c r="O934" s="233"/>
      <c r="P934" s="233"/>
      <c r="Q934" s="233"/>
      <c r="R934" s="233"/>
      <c r="S934" s="233"/>
      <c r="T934" s="234"/>
      <c r="AT934" s="235" t="s">
        <v>191</v>
      </c>
      <c r="AU934" s="235" t="s">
        <v>86</v>
      </c>
      <c r="AV934" s="13" t="s">
        <v>190</v>
      </c>
      <c r="AW934" s="13" t="s">
        <v>34</v>
      </c>
      <c r="AX934" s="13" t="s">
        <v>86</v>
      </c>
      <c r="AY934" s="235" t="s">
        <v>184</v>
      </c>
    </row>
    <row r="935" spans="1:65" s="2" customFormat="1" ht="16.5" customHeight="1">
      <c r="A935" s="34"/>
      <c r="B935" s="35"/>
      <c r="C935" s="200" t="s">
        <v>501</v>
      </c>
      <c r="D935" s="200" t="s">
        <v>185</v>
      </c>
      <c r="E935" s="201" t="s">
        <v>904</v>
      </c>
      <c r="F935" s="202" t="s">
        <v>905</v>
      </c>
      <c r="G935" s="203" t="s">
        <v>222</v>
      </c>
      <c r="H935" s="204">
        <v>137.6</v>
      </c>
      <c r="I935" s="205"/>
      <c r="J935" s="206">
        <f>ROUND(I935*H935,2)</f>
        <v>0</v>
      </c>
      <c r="K935" s="202" t="s">
        <v>189</v>
      </c>
      <c r="L935" s="39"/>
      <c r="M935" s="207" t="s">
        <v>1</v>
      </c>
      <c r="N935" s="208" t="s">
        <v>45</v>
      </c>
      <c r="O935" s="71"/>
      <c r="P935" s="209">
        <f>O935*H935</f>
        <v>0</v>
      </c>
      <c r="Q935" s="209">
        <v>0</v>
      </c>
      <c r="R935" s="209">
        <f>Q935*H935</f>
        <v>0</v>
      </c>
      <c r="S935" s="209">
        <v>0</v>
      </c>
      <c r="T935" s="210">
        <f>S935*H935</f>
        <v>0</v>
      </c>
      <c r="U935" s="34"/>
      <c r="V935" s="34"/>
      <c r="W935" s="34"/>
      <c r="X935" s="34"/>
      <c r="Y935" s="34"/>
      <c r="Z935" s="34"/>
      <c r="AA935" s="34"/>
      <c r="AB935" s="34"/>
      <c r="AC935" s="34"/>
      <c r="AD935" s="34"/>
      <c r="AE935" s="34"/>
      <c r="AR935" s="211" t="s">
        <v>223</v>
      </c>
      <c r="AT935" s="211" t="s">
        <v>185</v>
      </c>
      <c r="AU935" s="211" t="s">
        <v>86</v>
      </c>
      <c r="AY935" s="17" t="s">
        <v>184</v>
      </c>
      <c r="BE935" s="212">
        <f>IF(N935="základní",J935,0)</f>
        <v>0</v>
      </c>
      <c r="BF935" s="212">
        <f>IF(N935="snížená",J935,0)</f>
        <v>0</v>
      </c>
      <c r="BG935" s="212">
        <f>IF(N935="zákl. přenesená",J935,0)</f>
        <v>0</v>
      </c>
      <c r="BH935" s="212">
        <f>IF(N935="sníž. přenesená",J935,0)</f>
        <v>0</v>
      </c>
      <c r="BI935" s="212">
        <f>IF(N935="nulová",J935,0)</f>
        <v>0</v>
      </c>
      <c r="BJ935" s="17" t="s">
        <v>91</v>
      </c>
      <c r="BK935" s="212">
        <f>ROUND(I935*H935,2)</f>
        <v>0</v>
      </c>
      <c r="BL935" s="17" t="s">
        <v>223</v>
      </c>
      <c r="BM935" s="211" t="s">
        <v>906</v>
      </c>
    </row>
    <row r="936" spans="1:65" s="12" customFormat="1" ht="11.25">
      <c r="B936" s="213"/>
      <c r="C936" s="214"/>
      <c r="D936" s="215" t="s">
        <v>191</v>
      </c>
      <c r="E936" s="216" t="s">
        <v>1</v>
      </c>
      <c r="F936" s="217" t="s">
        <v>907</v>
      </c>
      <c r="G936" s="214"/>
      <c r="H936" s="218">
        <v>137.6</v>
      </c>
      <c r="I936" s="219"/>
      <c r="J936" s="214"/>
      <c r="K936" s="214"/>
      <c r="L936" s="220"/>
      <c r="M936" s="221"/>
      <c r="N936" s="222"/>
      <c r="O936" s="222"/>
      <c r="P936" s="222"/>
      <c r="Q936" s="222"/>
      <c r="R936" s="222"/>
      <c r="S936" s="222"/>
      <c r="T936" s="223"/>
      <c r="AT936" s="224" t="s">
        <v>191</v>
      </c>
      <c r="AU936" s="224" t="s">
        <v>86</v>
      </c>
      <c r="AV936" s="12" t="s">
        <v>91</v>
      </c>
      <c r="AW936" s="12" t="s">
        <v>34</v>
      </c>
      <c r="AX936" s="12" t="s">
        <v>79</v>
      </c>
      <c r="AY936" s="224" t="s">
        <v>184</v>
      </c>
    </row>
    <row r="937" spans="1:65" s="13" customFormat="1" ht="11.25">
      <c r="B937" s="225"/>
      <c r="C937" s="226"/>
      <c r="D937" s="215" t="s">
        <v>191</v>
      </c>
      <c r="E937" s="227" t="s">
        <v>1</v>
      </c>
      <c r="F937" s="228" t="s">
        <v>193</v>
      </c>
      <c r="G937" s="226"/>
      <c r="H937" s="229">
        <v>137.6</v>
      </c>
      <c r="I937" s="230"/>
      <c r="J937" s="226"/>
      <c r="K937" s="226"/>
      <c r="L937" s="231"/>
      <c r="M937" s="232"/>
      <c r="N937" s="233"/>
      <c r="O937" s="233"/>
      <c r="P937" s="233"/>
      <c r="Q937" s="233"/>
      <c r="R937" s="233"/>
      <c r="S937" s="233"/>
      <c r="T937" s="234"/>
      <c r="AT937" s="235" t="s">
        <v>191</v>
      </c>
      <c r="AU937" s="235" t="s">
        <v>86</v>
      </c>
      <c r="AV937" s="13" t="s">
        <v>190</v>
      </c>
      <c r="AW937" s="13" t="s">
        <v>34</v>
      </c>
      <c r="AX937" s="13" t="s">
        <v>86</v>
      </c>
      <c r="AY937" s="235" t="s">
        <v>184</v>
      </c>
    </row>
    <row r="938" spans="1:65" s="2" customFormat="1" ht="16.5" customHeight="1">
      <c r="A938" s="34"/>
      <c r="B938" s="35"/>
      <c r="C938" s="200" t="s">
        <v>908</v>
      </c>
      <c r="D938" s="200" t="s">
        <v>185</v>
      </c>
      <c r="E938" s="201" t="s">
        <v>909</v>
      </c>
      <c r="F938" s="202" t="s">
        <v>910</v>
      </c>
      <c r="G938" s="203" t="s">
        <v>222</v>
      </c>
      <c r="H938" s="204">
        <v>124</v>
      </c>
      <c r="I938" s="205"/>
      <c r="J938" s="206">
        <f>ROUND(I938*H938,2)</f>
        <v>0</v>
      </c>
      <c r="K938" s="202" t="s">
        <v>189</v>
      </c>
      <c r="L938" s="39"/>
      <c r="M938" s="207" t="s">
        <v>1</v>
      </c>
      <c r="N938" s="208" t="s">
        <v>45</v>
      </c>
      <c r="O938" s="71"/>
      <c r="P938" s="209">
        <f>O938*H938</f>
        <v>0</v>
      </c>
      <c r="Q938" s="209">
        <v>0</v>
      </c>
      <c r="R938" s="209">
        <f>Q938*H938</f>
        <v>0</v>
      </c>
      <c r="S938" s="209">
        <v>0</v>
      </c>
      <c r="T938" s="210">
        <f>S938*H938</f>
        <v>0</v>
      </c>
      <c r="U938" s="34"/>
      <c r="V938" s="34"/>
      <c r="W938" s="34"/>
      <c r="X938" s="34"/>
      <c r="Y938" s="34"/>
      <c r="Z938" s="34"/>
      <c r="AA938" s="34"/>
      <c r="AB938" s="34"/>
      <c r="AC938" s="34"/>
      <c r="AD938" s="34"/>
      <c r="AE938" s="34"/>
      <c r="AR938" s="211" t="s">
        <v>223</v>
      </c>
      <c r="AT938" s="211" t="s">
        <v>185</v>
      </c>
      <c r="AU938" s="211" t="s">
        <v>86</v>
      </c>
      <c r="AY938" s="17" t="s">
        <v>184</v>
      </c>
      <c r="BE938" s="212">
        <f>IF(N938="základní",J938,0)</f>
        <v>0</v>
      </c>
      <c r="BF938" s="212">
        <f>IF(N938="snížená",J938,0)</f>
        <v>0</v>
      </c>
      <c r="BG938" s="212">
        <f>IF(N938="zákl. přenesená",J938,0)</f>
        <v>0</v>
      </c>
      <c r="BH938" s="212">
        <f>IF(N938="sníž. přenesená",J938,0)</f>
        <v>0</v>
      </c>
      <c r="BI938" s="212">
        <f>IF(N938="nulová",J938,0)</f>
        <v>0</v>
      </c>
      <c r="BJ938" s="17" t="s">
        <v>91</v>
      </c>
      <c r="BK938" s="212">
        <f>ROUND(I938*H938,2)</f>
        <v>0</v>
      </c>
      <c r="BL938" s="17" t="s">
        <v>223</v>
      </c>
      <c r="BM938" s="211" t="s">
        <v>911</v>
      </c>
    </row>
    <row r="939" spans="1:65" s="14" customFormat="1" ht="11.25">
      <c r="B939" s="236"/>
      <c r="C939" s="237"/>
      <c r="D939" s="215" t="s">
        <v>191</v>
      </c>
      <c r="E939" s="238" t="s">
        <v>1</v>
      </c>
      <c r="F939" s="239" t="s">
        <v>778</v>
      </c>
      <c r="G939" s="237"/>
      <c r="H939" s="238" t="s">
        <v>1</v>
      </c>
      <c r="I939" s="240"/>
      <c r="J939" s="237"/>
      <c r="K939" s="237"/>
      <c r="L939" s="241"/>
      <c r="M939" s="242"/>
      <c r="N939" s="243"/>
      <c r="O939" s="243"/>
      <c r="P939" s="243"/>
      <c r="Q939" s="243"/>
      <c r="R939" s="243"/>
      <c r="S939" s="243"/>
      <c r="T939" s="244"/>
      <c r="AT939" s="245" t="s">
        <v>191</v>
      </c>
      <c r="AU939" s="245" t="s">
        <v>86</v>
      </c>
      <c r="AV939" s="14" t="s">
        <v>86</v>
      </c>
      <c r="AW939" s="14" t="s">
        <v>34</v>
      </c>
      <c r="AX939" s="14" t="s">
        <v>79</v>
      </c>
      <c r="AY939" s="245" t="s">
        <v>184</v>
      </c>
    </row>
    <row r="940" spans="1:65" s="12" customFormat="1" ht="11.25">
      <c r="B940" s="213"/>
      <c r="C940" s="214"/>
      <c r="D940" s="215" t="s">
        <v>191</v>
      </c>
      <c r="E940" s="216" t="s">
        <v>1</v>
      </c>
      <c r="F940" s="217" t="s">
        <v>790</v>
      </c>
      <c r="G940" s="214"/>
      <c r="H940" s="218">
        <v>56</v>
      </c>
      <c r="I940" s="219"/>
      <c r="J940" s="214"/>
      <c r="K940" s="214"/>
      <c r="L940" s="220"/>
      <c r="M940" s="221"/>
      <c r="N940" s="222"/>
      <c r="O940" s="222"/>
      <c r="P940" s="222"/>
      <c r="Q940" s="222"/>
      <c r="R940" s="222"/>
      <c r="S940" s="222"/>
      <c r="T940" s="223"/>
      <c r="AT940" s="224" t="s">
        <v>191</v>
      </c>
      <c r="AU940" s="224" t="s">
        <v>86</v>
      </c>
      <c r="AV940" s="12" t="s">
        <v>91</v>
      </c>
      <c r="AW940" s="12" t="s">
        <v>34</v>
      </c>
      <c r="AX940" s="12" t="s">
        <v>79</v>
      </c>
      <c r="AY940" s="224" t="s">
        <v>184</v>
      </c>
    </row>
    <row r="941" spans="1:65" s="14" customFormat="1" ht="11.25">
      <c r="B941" s="236"/>
      <c r="C941" s="237"/>
      <c r="D941" s="215" t="s">
        <v>191</v>
      </c>
      <c r="E941" s="238" t="s">
        <v>1</v>
      </c>
      <c r="F941" s="239" t="s">
        <v>895</v>
      </c>
      <c r="G941" s="237"/>
      <c r="H941" s="238" t="s">
        <v>1</v>
      </c>
      <c r="I941" s="240"/>
      <c r="J941" s="237"/>
      <c r="K941" s="237"/>
      <c r="L941" s="241"/>
      <c r="M941" s="242"/>
      <c r="N941" s="243"/>
      <c r="O941" s="243"/>
      <c r="P941" s="243"/>
      <c r="Q941" s="243"/>
      <c r="R941" s="243"/>
      <c r="S941" s="243"/>
      <c r="T941" s="244"/>
      <c r="AT941" s="245" t="s">
        <v>191</v>
      </c>
      <c r="AU941" s="245" t="s">
        <v>86</v>
      </c>
      <c r="AV941" s="14" t="s">
        <v>86</v>
      </c>
      <c r="AW941" s="14" t="s">
        <v>34</v>
      </c>
      <c r="AX941" s="14" t="s">
        <v>79</v>
      </c>
      <c r="AY941" s="245" t="s">
        <v>184</v>
      </c>
    </row>
    <row r="942" spans="1:65" s="12" customFormat="1" ht="11.25">
      <c r="B942" s="213"/>
      <c r="C942" s="214"/>
      <c r="D942" s="215" t="s">
        <v>191</v>
      </c>
      <c r="E942" s="216" t="s">
        <v>1</v>
      </c>
      <c r="F942" s="217" t="s">
        <v>912</v>
      </c>
      <c r="G942" s="214"/>
      <c r="H942" s="218">
        <v>5.6</v>
      </c>
      <c r="I942" s="219"/>
      <c r="J942" s="214"/>
      <c r="K942" s="214"/>
      <c r="L942" s="220"/>
      <c r="M942" s="221"/>
      <c r="N942" s="222"/>
      <c r="O942" s="222"/>
      <c r="P942" s="222"/>
      <c r="Q942" s="222"/>
      <c r="R942" s="222"/>
      <c r="S942" s="222"/>
      <c r="T942" s="223"/>
      <c r="AT942" s="224" t="s">
        <v>191</v>
      </c>
      <c r="AU942" s="224" t="s">
        <v>86</v>
      </c>
      <c r="AV942" s="12" t="s">
        <v>91</v>
      </c>
      <c r="AW942" s="12" t="s">
        <v>34</v>
      </c>
      <c r="AX942" s="12" t="s">
        <v>79</v>
      </c>
      <c r="AY942" s="224" t="s">
        <v>184</v>
      </c>
    </row>
    <row r="943" spans="1:65" s="14" customFormat="1" ht="11.25">
      <c r="B943" s="236"/>
      <c r="C943" s="237"/>
      <c r="D943" s="215" t="s">
        <v>191</v>
      </c>
      <c r="E943" s="238" t="s">
        <v>1</v>
      </c>
      <c r="F943" s="239" t="s">
        <v>913</v>
      </c>
      <c r="G943" s="237"/>
      <c r="H943" s="238" t="s">
        <v>1</v>
      </c>
      <c r="I943" s="240"/>
      <c r="J943" s="237"/>
      <c r="K943" s="237"/>
      <c r="L943" s="241"/>
      <c r="M943" s="242"/>
      <c r="N943" s="243"/>
      <c r="O943" s="243"/>
      <c r="P943" s="243"/>
      <c r="Q943" s="243"/>
      <c r="R943" s="243"/>
      <c r="S943" s="243"/>
      <c r="T943" s="244"/>
      <c r="AT943" s="245" t="s">
        <v>191</v>
      </c>
      <c r="AU943" s="245" t="s">
        <v>86</v>
      </c>
      <c r="AV943" s="14" t="s">
        <v>86</v>
      </c>
      <c r="AW943" s="14" t="s">
        <v>34</v>
      </c>
      <c r="AX943" s="14" t="s">
        <v>79</v>
      </c>
      <c r="AY943" s="245" t="s">
        <v>184</v>
      </c>
    </row>
    <row r="944" spans="1:65" s="12" customFormat="1" ht="11.25">
      <c r="B944" s="213"/>
      <c r="C944" s="214"/>
      <c r="D944" s="215" t="s">
        <v>191</v>
      </c>
      <c r="E944" s="216" t="s">
        <v>1</v>
      </c>
      <c r="F944" s="217" t="s">
        <v>914</v>
      </c>
      <c r="G944" s="214"/>
      <c r="H944" s="218">
        <v>62.4</v>
      </c>
      <c r="I944" s="219"/>
      <c r="J944" s="214"/>
      <c r="K944" s="214"/>
      <c r="L944" s="220"/>
      <c r="M944" s="221"/>
      <c r="N944" s="222"/>
      <c r="O944" s="222"/>
      <c r="P944" s="222"/>
      <c r="Q944" s="222"/>
      <c r="R944" s="222"/>
      <c r="S944" s="222"/>
      <c r="T944" s="223"/>
      <c r="AT944" s="224" t="s">
        <v>191</v>
      </c>
      <c r="AU944" s="224" t="s">
        <v>86</v>
      </c>
      <c r="AV944" s="12" t="s">
        <v>91</v>
      </c>
      <c r="AW944" s="12" t="s">
        <v>34</v>
      </c>
      <c r="AX944" s="12" t="s">
        <v>79</v>
      </c>
      <c r="AY944" s="224" t="s">
        <v>184</v>
      </c>
    </row>
    <row r="945" spans="1:65" s="13" customFormat="1" ht="11.25">
      <c r="B945" s="225"/>
      <c r="C945" s="226"/>
      <c r="D945" s="215" t="s">
        <v>191</v>
      </c>
      <c r="E945" s="227" t="s">
        <v>1</v>
      </c>
      <c r="F945" s="228" t="s">
        <v>193</v>
      </c>
      <c r="G945" s="226"/>
      <c r="H945" s="229">
        <v>124</v>
      </c>
      <c r="I945" s="230"/>
      <c r="J945" s="226"/>
      <c r="K945" s="226"/>
      <c r="L945" s="231"/>
      <c r="M945" s="232"/>
      <c r="N945" s="233"/>
      <c r="O945" s="233"/>
      <c r="P945" s="233"/>
      <c r="Q945" s="233"/>
      <c r="R945" s="233"/>
      <c r="S945" s="233"/>
      <c r="T945" s="234"/>
      <c r="AT945" s="235" t="s">
        <v>191</v>
      </c>
      <c r="AU945" s="235" t="s">
        <v>86</v>
      </c>
      <c r="AV945" s="13" t="s">
        <v>190</v>
      </c>
      <c r="AW945" s="13" t="s">
        <v>34</v>
      </c>
      <c r="AX945" s="13" t="s">
        <v>86</v>
      </c>
      <c r="AY945" s="235" t="s">
        <v>184</v>
      </c>
    </row>
    <row r="946" spans="1:65" s="2" customFormat="1" ht="16.5" customHeight="1">
      <c r="A946" s="34"/>
      <c r="B946" s="35"/>
      <c r="C946" s="200" t="s">
        <v>505</v>
      </c>
      <c r="D946" s="200" t="s">
        <v>185</v>
      </c>
      <c r="E946" s="201" t="s">
        <v>915</v>
      </c>
      <c r="F946" s="202" t="s">
        <v>916</v>
      </c>
      <c r="G946" s="203" t="s">
        <v>222</v>
      </c>
      <c r="H946" s="204">
        <v>13.6</v>
      </c>
      <c r="I946" s="205"/>
      <c r="J946" s="206">
        <f>ROUND(I946*H946,2)</f>
        <v>0</v>
      </c>
      <c r="K946" s="202" t="s">
        <v>189</v>
      </c>
      <c r="L946" s="39"/>
      <c r="M946" s="207" t="s">
        <v>1</v>
      </c>
      <c r="N946" s="208" t="s">
        <v>45</v>
      </c>
      <c r="O946" s="71"/>
      <c r="P946" s="209">
        <f>O946*H946</f>
        <v>0</v>
      </c>
      <c r="Q946" s="209">
        <v>0</v>
      </c>
      <c r="R946" s="209">
        <f>Q946*H946</f>
        <v>0</v>
      </c>
      <c r="S946" s="209">
        <v>0</v>
      </c>
      <c r="T946" s="210">
        <f>S946*H946</f>
        <v>0</v>
      </c>
      <c r="U946" s="34"/>
      <c r="V946" s="34"/>
      <c r="W946" s="34"/>
      <c r="X946" s="34"/>
      <c r="Y946" s="34"/>
      <c r="Z946" s="34"/>
      <c r="AA946" s="34"/>
      <c r="AB946" s="34"/>
      <c r="AC946" s="34"/>
      <c r="AD946" s="34"/>
      <c r="AE946" s="34"/>
      <c r="AR946" s="211" t="s">
        <v>223</v>
      </c>
      <c r="AT946" s="211" t="s">
        <v>185</v>
      </c>
      <c r="AU946" s="211" t="s">
        <v>86</v>
      </c>
      <c r="AY946" s="17" t="s">
        <v>184</v>
      </c>
      <c r="BE946" s="212">
        <f>IF(N946="základní",J946,0)</f>
        <v>0</v>
      </c>
      <c r="BF946" s="212">
        <f>IF(N946="snížená",J946,0)</f>
        <v>0</v>
      </c>
      <c r="BG946" s="212">
        <f>IF(N946="zákl. přenesená",J946,0)</f>
        <v>0</v>
      </c>
      <c r="BH946" s="212">
        <f>IF(N946="sníž. přenesená",J946,0)</f>
        <v>0</v>
      </c>
      <c r="BI946" s="212">
        <f>IF(N946="nulová",J946,0)</f>
        <v>0</v>
      </c>
      <c r="BJ946" s="17" t="s">
        <v>91</v>
      </c>
      <c r="BK946" s="212">
        <f>ROUND(I946*H946,2)</f>
        <v>0</v>
      </c>
      <c r="BL946" s="17" t="s">
        <v>223</v>
      </c>
      <c r="BM946" s="211" t="s">
        <v>917</v>
      </c>
    </row>
    <row r="947" spans="1:65" s="14" customFormat="1" ht="11.25">
      <c r="B947" s="236"/>
      <c r="C947" s="237"/>
      <c r="D947" s="215" t="s">
        <v>191</v>
      </c>
      <c r="E947" s="238" t="s">
        <v>1</v>
      </c>
      <c r="F947" s="239" t="s">
        <v>918</v>
      </c>
      <c r="G947" s="237"/>
      <c r="H947" s="238" t="s">
        <v>1</v>
      </c>
      <c r="I947" s="240"/>
      <c r="J947" s="237"/>
      <c r="K947" s="237"/>
      <c r="L947" s="241"/>
      <c r="M947" s="242"/>
      <c r="N947" s="243"/>
      <c r="O947" s="243"/>
      <c r="P947" s="243"/>
      <c r="Q947" s="243"/>
      <c r="R947" s="243"/>
      <c r="S947" s="243"/>
      <c r="T947" s="244"/>
      <c r="AT947" s="245" t="s">
        <v>191</v>
      </c>
      <c r="AU947" s="245" t="s">
        <v>86</v>
      </c>
      <c r="AV947" s="14" t="s">
        <v>86</v>
      </c>
      <c r="AW947" s="14" t="s">
        <v>34</v>
      </c>
      <c r="AX947" s="14" t="s">
        <v>79</v>
      </c>
      <c r="AY947" s="245" t="s">
        <v>184</v>
      </c>
    </row>
    <row r="948" spans="1:65" s="12" customFormat="1" ht="11.25">
      <c r="B948" s="213"/>
      <c r="C948" s="214"/>
      <c r="D948" s="215" t="s">
        <v>191</v>
      </c>
      <c r="E948" s="216" t="s">
        <v>1</v>
      </c>
      <c r="F948" s="217" t="s">
        <v>919</v>
      </c>
      <c r="G948" s="214"/>
      <c r="H948" s="218">
        <v>4</v>
      </c>
      <c r="I948" s="219"/>
      <c r="J948" s="214"/>
      <c r="K948" s="214"/>
      <c r="L948" s="220"/>
      <c r="M948" s="221"/>
      <c r="N948" s="222"/>
      <c r="O948" s="222"/>
      <c r="P948" s="222"/>
      <c r="Q948" s="222"/>
      <c r="R948" s="222"/>
      <c r="S948" s="222"/>
      <c r="T948" s="223"/>
      <c r="AT948" s="224" t="s">
        <v>191</v>
      </c>
      <c r="AU948" s="224" t="s">
        <v>86</v>
      </c>
      <c r="AV948" s="12" t="s">
        <v>91</v>
      </c>
      <c r="AW948" s="12" t="s">
        <v>34</v>
      </c>
      <c r="AX948" s="12" t="s">
        <v>79</v>
      </c>
      <c r="AY948" s="224" t="s">
        <v>184</v>
      </c>
    </row>
    <row r="949" spans="1:65" s="12" customFormat="1" ht="11.25">
      <c r="B949" s="213"/>
      <c r="C949" s="214"/>
      <c r="D949" s="215" t="s">
        <v>191</v>
      </c>
      <c r="E949" s="216" t="s">
        <v>1</v>
      </c>
      <c r="F949" s="217" t="s">
        <v>920</v>
      </c>
      <c r="G949" s="214"/>
      <c r="H949" s="218">
        <v>9.6</v>
      </c>
      <c r="I949" s="219"/>
      <c r="J949" s="214"/>
      <c r="K949" s="214"/>
      <c r="L949" s="220"/>
      <c r="M949" s="221"/>
      <c r="N949" s="222"/>
      <c r="O949" s="222"/>
      <c r="P949" s="222"/>
      <c r="Q949" s="222"/>
      <c r="R949" s="222"/>
      <c r="S949" s="222"/>
      <c r="T949" s="223"/>
      <c r="AT949" s="224" t="s">
        <v>191</v>
      </c>
      <c r="AU949" s="224" t="s">
        <v>86</v>
      </c>
      <c r="AV949" s="12" t="s">
        <v>91</v>
      </c>
      <c r="AW949" s="12" t="s">
        <v>34</v>
      </c>
      <c r="AX949" s="12" t="s">
        <v>79</v>
      </c>
      <c r="AY949" s="224" t="s">
        <v>184</v>
      </c>
    </row>
    <row r="950" spans="1:65" s="13" customFormat="1" ht="11.25">
      <c r="B950" s="225"/>
      <c r="C950" s="226"/>
      <c r="D950" s="215" t="s">
        <v>191</v>
      </c>
      <c r="E950" s="227" t="s">
        <v>1</v>
      </c>
      <c r="F950" s="228" t="s">
        <v>193</v>
      </c>
      <c r="G950" s="226"/>
      <c r="H950" s="229">
        <v>13.6</v>
      </c>
      <c r="I950" s="230"/>
      <c r="J950" s="226"/>
      <c r="K950" s="226"/>
      <c r="L950" s="231"/>
      <c r="M950" s="232"/>
      <c r="N950" s="233"/>
      <c r="O950" s="233"/>
      <c r="P950" s="233"/>
      <c r="Q950" s="233"/>
      <c r="R950" s="233"/>
      <c r="S950" s="233"/>
      <c r="T950" s="234"/>
      <c r="AT950" s="235" t="s">
        <v>191</v>
      </c>
      <c r="AU950" s="235" t="s">
        <v>86</v>
      </c>
      <c r="AV950" s="13" t="s">
        <v>190</v>
      </c>
      <c r="AW950" s="13" t="s">
        <v>34</v>
      </c>
      <c r="AX950" s="13" t="s">
        <v>86</v>
      </c>
      <c r="AY950" s="235" t="s">
        <v>184</v>
      </c>
    </row>
    <row r="951" spans="1:65" s="2" customFormat="1" ht="16.5" customHeight="1">
      <c r="A951" s="34"/>
      <c r="B951" s="35"/>
      <c r="C951" s="200" t="s">
        <v>921</v>
      </c>
      <c r="D951" s="200" t="s">
        <v>185</v>
      </c>
      <c r="E951" s="201" t="s">
        <v>922</v>
      </c>
      <c r="F951" s="202" t="s">
        <v>923</v>
      </c>
      <c r="G951" s="203" t="s">
        <v>252</v>
      </c>
      <c r="H951" s="204">
        <v>72.8</v>
      </c>
      <c r="I951" s="205"/>
      <c r="J951" s="206">
        <f>ROUND(I951*H951,2)</f>
        <v>0</v>
      </c>
      <c r="K951" s="202" t="s">
        <v>189</v>
      </c>
      <c r="L951" s="39"/>
      <c r="M951" s="207" t="s">
        <v>1</v>
      </c>
      <c r="N951" s="208" t="s">
        <v>45</v>
      </c>
      <c r="O951" s="71"/>
      <c r="P951" s="209">
        <f>O951*H951</f>
        <v>0</v>
      </c>
      <c r="Q951" s="209">
        <v>0</v>
      </c>
      <c r="R951" s="209">
        <f>Q951*H951</f>
        <v>0</v>
      </c>
      <c r="S951" s="209">
        <v>0</v>
      </c>
      <c r="T951" s="210">
        <f>S951*H951</f>
        <v>0</v>
      </c>
      <c r="U951" s="34"/>
      <c r="V951" s="34"/>
      <c r="W951" s="34"/>
      <c r="X951" s="34"/>
      <c r="Y951" s="34"/>
      <c r="Z951" s="34"/>
      <c r="AA951" s="34"/>
      <c r="AB951" s="34"/>
      <c r="AC951" s="34"/>
      <c r="AD951" s="34"/>
      <c r="AE951" s="34"/>
      <c r="AR951" s="211" t="s">
        <v>223</v>
      </c>
      <c r="AT951" s="211" t="s">
        <v>185</v>
      </c>
      <c r="AU951" s="211" t="s">
        <v>86</v>
      </c>
      <c r="AY951" s="17" t="s">
        <v>184</v>
      </c>
      <c r="BE951" s="212">
        <f>IF(N951="základní",J951,0)</f>
        <v>0</v>
      </c>
      <c r="BF951" s="212">
        <f>IF(N951="snížená",J951,0)</f>
        <v>0</v>
      </c>
      <c r="BG951" s="212">
        <f>IF(N951="zákl. přenesená",J951,0)</f>
        <v>0</v>
      </c>
      <c r="BH951" s="212">
        <f>IF(N951="sníž. přenesená",J951,0)</f>
        <v>0</v>
      </c>
      <c r="BI951" s="212">
        <f>IF(N951="nulová",J951,0)</f>
        <v>0</v>
      </c>
      <c r="BJ951" s="17" t="s">
        <v>91</v>
      </c>
      <c r="BK951" s="212">
        <f>ROUND(I951*H951,2)</f>
        <v>0</v>
      </c>
      <c r="BL951" s="17" t="s">
        <v>223</v>
      </c>
      <c r="BM951" s="211" t="s">
        <v>924</v>
      </c>
    </row>
    <row r="952" spans="1:65" s="14" customFormat="1" ht="11.25">
      <c r="B952" s="236"/>
      <c r="C952" s="237"/>
      <c r="D952" s="215" t="s">
        <v>191</v>
      </c>
      <c r="E952" s="238" t="s">
        <v>1</v>
      </c>
      <c r="F952" s="239" t="s">
        <v>778</v>
      </c>
      <c r="G952" s="237"/>
      <c r="H952" s="238" t="s">
        <v>1</v>
      </c>
      <c r="I952" s="240"/>
      <c r="J952" s="237"/>
      <c r="K952" s="237"/>
      <c r="L952" s="241"/>
      <c r="M952" s="242"/>
      <c r="N952" s="243"/>
      <c r="O952" s="243"/>
      <c r="P952" s="243"/>
      <c r="Q952" s="243"/>
      <c r="R952" s="243"/>
      <c r="S952" s="243"/>
      <c r="T952" s="244"/>
      <c r="AT952" s="245" t="s">
        <v>191</v>
      </c>
      <c r="AU952" s="245" t="s">
        <v>86</v>
      </c>
      <c r="AV952" s="14" t="s">
        <v>86</v>
      </c>
      <c r="AW952" s="14" t="s">
        <v>34</v>
      </c>
      <c r="AX952" s="14" t="s">
        <v>79</v>
      </c>
      <c r="AY952" s="245" t="s">
        <v>184</v>
      </c>
    </row>
    <row r="953" spans="1:65" s="12" customFormat="1" ht="11.25">
      <c r="B953" s="213"/>
      <c r="C953" s="214"/>
      <c r="D953" s="215" t="s">
        <v>191</v>
      </c>
      <c r="E953" s="216" t="s">
        <v>1</v>
      </c>
      <c r="F953" s="217" t="s">
        <v>790</v>
      </c>
      <c r="G953" s="214"/>
      <c r="H953" s="218">
        <v>56</v>
      </c>
      <c r="I953" s="219"/>
      <c r="J953" s="214"/>
      <c r="K953" s="214"/>
      <c r="L953" s="220"/>
      <c r="M953" s="221"/>
      <c r="N953" s="222"/>
      <c r="O953" s="222"/>
      <c r="P953" s="222"/>
      <c r="Q953" s="222"/>
      <c r="R953" s="222"/>
      <c r="S953" s="222"/>
      <c r="T953" s="223"/>
      <c r="AT953" s="224" t="s">
        <v>191</v>
      </c>
      <c r="AU953" s="224" t="s">
        <v>86</v>
      </c>
      <c r="AV953" s="12" t="s">
        <v>91</v>
      </c>
      <c r="AW953" s="12" t="s">
        <v>34</v>
      </c>
      <c r="AX953" s="12" t="s">
        <v>79</v>
      </c>
      <c r="AY953" s="224" t="s">
        <v>184</v>
      </c>
    </row>
    <row r="954" spans="1:65" s="14" customFormat="1" ht="11.25">
      <c r="B954" s="236"/>
      <c r="C954" s="237"/>
      <c r="D954" s="215" t="s">
        <v>191</v>
      </c>
      <c r="E954" s="238" t="s">
        <v>1</v>
      </c>
      <c r="F954" s="239" t="s">
        <v>925</v>
      </c>
      <c r="G954" s="237"/>
      <c r="H954" s="238" t="s">
        <v>1</v>
      </c>
      <c r="I954" s="240"/>
      <c r="J954" s="237"/>
      <c r="K954" s="237"/>
      <c r="L954" s="241"/>
      <c r="M954" s="242"/>
      <c r="N954" s="243"/>
      <c r="O954" s="243"/>
      <c r="P954" s="243"/>
      <c r="Q954" s="243"/>
      <c r="R954" s="243"/>
      <c r="S954" s="243"/>
      <c r="T954" s="244"/>
      <c r="AT954" s="245" t="s">
        <v>191</v>
      </c>
      <c r="AU954" s="245" t="s">
        <v>86</v>
      </c>
      <c r="AV954" s="14" t="s">
        <v>86</v>
      </c>
      <c r="AW954" s="14" t="s">
        <v>34</v>
      </c>
      <c r="AX954" s="14" t="s">
        <v>79</v>
      </c>
      <c r="AY954" s="245" t="s">
        <v>184</v>
      </c>
    </row>
    <row r="955" spans="1:65" s="12" customFormat="1" ht="11.25">
      <c r="B955" s="213"/>
      <c r="C955" s="214"/>
      <c r="D955" s="215" t="s">
        <v>191</v>
      </c>
      <c r="E955" s="216" t="s">
        <v>1</v>
      </c>
      <c r="F955" s="217" t="s">
        <v>926</v>
      </c>
      <c r="G955" s="214"/>
      <c r="H955" s="218">
        <v>16.8</v>
      </c>
      <c r="I955" s="219"/>
      <c r="J955" s="214"/>
      <c r="K955" s="214"/>
      <c r="L955" s="220"/>
      <c r="M955" s="221"/>
      <c r="N955" s="222"/>
      <c r="O955" s="222"/>
      <c r="P955" s="222"/>
      <c r="Q955" s="222"/>
      <c r="R955" s="222"/>
      <c r="S955" s="222"/>
      <c r="T955" s="223"/>
      <c r="AT955" s="224" t="s">
        <v>191</v>
      </c>
      <c r="AU955" s="224" t="s">
        <v>86</v>
      </c>
      <c r="AV955" s="12" t="s">
        <v>91</v>
      </c>
      <c r="AW955" s="12" t="s">
        <v>34</v>
      </c>
      <c r="AX955" s="12" t="s">
        <v>79</v>
      </c>
      <c r="AY955" s="224" t="s">
        <v>184</v>
      </c>
    </row>
    <row r="956" spans="1:65" s="13" customFormat="1" ht="11.25">
      <c r="B956" s="225"/>
      <c r="C956" s="226"/>
      <c r="D956" s="215" t="s">
        <v>191</v>
      </c>
      <c r="E956" s="227" t="s">
        <v>1</v>
      </c>
      <c r="F956" s="228" t="s">
        <v>193</v>
      </c>
      <c r="G956" s="226"/>
      <c r="H956" s="229">
        <v>72.8</v>
      </c>
      <c r="I956" s="230"/>
      <c r="J956" s="226"/>
      <c r="K956" s="226"/>
      <c r="L956" s="231"/>
      <c r="M956" s="232"/>
      <c r="N956" s="233"/>
      <c r="O956" s="233"/>
      <c r="P956" s="233"/>
      <c r="Q956" s="233"/>
      <c r="R956" s="233"/>
      <c r="S956" s="233"/>
      <c r="T956" s="234"/>
      <c r="AT956" s="235" t="s">
        <v>191</v>
      </c>
      <c r="AU956" s="235" t="s">
        <v>86</v>
      </c>
      <c r="AV956" s="13" t="s">
        <v>190</v>
      </c>
      <c r="AW956" s="13" t="s">
        <v>34</v>
      </c>
      <c r="AX956" s="13" t="s">
        <v>86</v>
      </c>
      <c r="AY956" s="235" t="s">
        <v>184</v>
      </c>
    </row>
    <row r="957" spans="1:65" s="2" customFormat="1" ht="16.5" customHeight="1">
      <c r="A957" s="34"/>
      <c r="B957" s="35"/>
      <c r="C957" s="200" t="s">
        <v>524</v>
      </c>
      <c r="D957" s="200" t="s">
        <v>185</v>
      </c>
      <c r="E957" s="201" t="s">
        <v>927</v>
      </c>
      <c r="F957" s="202" t="s">
        <v>928</v>
      </c>
      <c r="G957" s="203" t="s">
        <v>334</v>
      </c>
      <c r="H957" s="204">
        <v>48</v>
      </c>
      <c r="I957" s="205"/>
      <c r="J957" s="206">
        <f>ROUND(I957*H957,2)</f>
        <v>0</v>
      </c>
      <c r="K957" s="202" t="s">
        <v>189</v>
      </c>
      <c r="L957" s="39"/>
      <c r="M957" s="207" t="s">
        <v>1</v>
      </c>
      <c r="N957" s="208" t="s">
        <v>45</v>
      </c>
      <c r="O957" s="71"/>
      <c r="P957" s="209">
        <f>O957*H957</f>
        <v>0</v>
      </c>
      <c r="Q957" s="209">
        <v>0</v>
      </c>
      <c r="R957" s="209">
        <f>Q957*H957</f>
        <v>0</v>
      </c>
      <c r="S957" s="209">
        <v>0</v>
      </c>
      <c r="T957" s="210">
        <f>S957*H957</f>
        <v>0</v>
      </c>
      <c r="U957" s="34"/>
      <c r="V957" s="34"/>
      <c r="W957" s="34"/>
      <c r="X957" s="34"/>
      <c r="Y957" s="34"/>
      <c r="Z957" s="34"/>
      <c r="AA957" s="34"/>
      <c r="AB957" s="34"/>
      <c r="AC957" s="34"/>
      <c r="AD957" s="34"/>
      <c r="AE957" s="34"/>
      <c r="AR957" s="211" t="s">
        <v>223</v>
      </c>
      <c r="AT957" s="211" t="s">
        <v>185</v>
      </c>
      <c r="AU957" s="211" t="s">
        <v>86</v>
      </c>
      <c r="AY957" s="17" t="s">
        <v>184</v>
      </c>
      <c r="BE957" s="212">
        <f>IF(N957="základní",J957,0)</f>
        <v>0</v>
      </c>
      <c r="BF957" s="212">
        <f>IF(N957="snížená",J957,0)</f>
        <v>0</v>
      </c>
      <c r="BG957" s="212">
        <f>IF(N957="zákl. přenesená",J957,0)</f>
        <v>0</v>
      </c>
      <c r="BH957" s="212">
        <f>IF(N957="sníž. přenesená",J957,0)</f>
        <v>0</v>
      </c>
      <c r="BI957" s="212">
        <f>IF(N957="nulová",J957,0)</f>
        <v>0</v>
      </c>
      <c r="BJ957" s="17" t="s">
        <v>91</v>
      </c>
      <c r="BK957" s="212">
        <f>ROUND(I957*H957,2)</f>
        <v>0</v>
      </c>
      <c r="BL957" s="17" t="s">
        <v>223</v>
      </c>
      <c r="BM957" s="211" t="s">
        <v>929</v>
      </c>
    </row>
    <row r="958" spans="1:65" s="2" customFormat="1" ht="16.5" customHeight="1">
      <c r="A958" s="34"/>
      <c r="B958" s="35"/>
      <c r="C958" s="200" t="s">
        <v>930</v>
      </c>
      <c r="D958" s="200" t="s">
        <v>185</v>
      </c>
      <c r="E958" s="201" t="s">
        <v>931</v>
      </c>
      <c r="F958" s="202" t="s">
        <v>932</v>
      </c>
      <c r="G958" s="203" t="s">
        <v>222</v>
      </c>
      <c r="H958" s="204">
        <v>292.74</v>
      </c>
      <c r="I958" s="205"/>
      <c r="J958" s="206">
        <f>ROUND(I958*H958,2)</f>
        <v>0</v>
      </c>
      <c r="K958" s="202" t="s">
        <v>189</v>
      </c>
      <c r="L958" s="39"/>
      <c r="M958" s="207" t="s">
        <v>1</v>
      </c>
      <c r="N958" s="208" t="s">
        <v>45</v>
      </c>
      <c r="O958" s="71"/>
      <c r="P958" s="209">
        <f>O958*H958</f>
        <v>0</v>
      </c>
      <c r="Q958" s="209">
        <v>0</v>
      </c>
      <c r="R958" s="209">
        <f>Q958*H958</f>
        <v>0</v>
      </c>
      <c r="S958" s="209">
        <v>0</v>
      </c>
      <c r="T958" s="210">
        <f>S958*H958</f>
        <v>0</v>
      </c>
      <c r="U958" s="34"/>
      <c r="V958" s="34"/>
      <c r="W958" s="34"/>
      <c r="X958" s="34"/>
      <c r="Y958" s="34"/>
      <c r="Z958" s="34"/>
      <c r="AA958" s="34"/>
      <c r="AB958" s="34"/>
      <c r="AC958" s="34"/>
      <c r="AD958" s="34"/>
      <c r="AE958" s="34"/>
      <c r="AR958" s="211" t="s">
        <v>223</v>
      </c>
      <c r="AT958" s="211" t="s">
        <v>185</v>
      </c>
      <c r="AU958" s="211" t="s">
        <v>86</v>
      </c>
      <c r="AY958" s="17" t="s">
        <v>184</v>
      </c>
      <c r="BE958" s="212">
        <f>IF(N958="základní",J958,0)</f>
        <v>0</v>
      </c>
      <c r="BF958" s="212">
        <f>IF(N958="snížená",J958,0)</f>
        <v>0</v>
      </c>
      <c r="BG958" s="212">
        <f>IF(N958="zákl. přenesená",J958,0)</f>
        <v>0</v>
      </c>
      <c r="BH958" s="212">
        <f>IF(N958="sníž. přenesená",J958,0)</f>
        <v>0</v>
      </c>
      <c r="BI958" s="212">
        <f>IF(N958="nulová",J958,0)</f>
        <v>0</v>
      </c>
      <c r="BJ958" s="17" t="s">
        <v>91</v>
      </c>
      <c r="BK958" s="212">
        <f>ROUND(I958*H958,2)</f>
        <v>0</v>
      </c>
      <c r="BL958" s="17" t="s">
        <v>223</v>
      </c>
      <c r="BM958" s="211" t="s">
        <v>933</v>
      </c>
    </row>
    <row r="959" spans="1:65" s="14" customFormat="1" ht="11.25">
      <c r="B959" s="236"/>
      <c r="C959" s="237"/>
      <c r="D959" s="215" t="s">
        <v>191</v>
      </c>
      <c r="E959" s="238" t="s">
        <v>1</v>
      </c>
      <c r="F959" s="239" t="s">
        <v>311</v>
      </c>
      <c r="G959" s="237"/>
      <c r="H959" s="238" t="s">
        <v>1</v>
      </c>
      <c r="I959" s="240"/>
      <c r="J959" s="237"/>
      <c r="K959" s="237"/>
      <c r="L959" s="241"/>
      <c r="M959" s="242"/>
      <c r="N959" s="243"/>
      <c r="O959" s="243"/>
      <c r="P959" s="243"/>
      <c r="Q959" s="243"/>
      <c r="R959" s="243"/>
      <c r="S959" s="243"/>
      <c r="T959" s="244"/>
      <c r="AT959" s="245" t="s">
        <v>191</v>
      </c>
      <c r="AU959" s="245" t="s">
        <v>86</v>
      </c>
      <c r="AV959" s="14" t="s">
        <v>86</v>
      </c>
      <c r="AW959" s="14" t="s">
        <v>34</v>
      </c>
      <c r="AX959" s="14" t="s">
        <v>79</v>
      </c>
      <c r="AY959" s="245" t="s">
        <v>184</v>
      </c>
    </row>
    <row r="960" spans="1:65" s="12" customFormat="1" ht="11.25">
      <c r="B960" s="213"/>
      <c r="C960" s="214"/>
      <c r="D960" s="215" t="s">
        <v>191</v>
      </c>
      <c r="E960" s="216" t="s">
        <v>1</v>
      </c>
      <c r="F960" s="217" t="s">
        <v>934</v>
      </c>
      <c r="G960" s="214"/>
      <c r="H960" s="218">
        <v>215.36799999999999</v>
      </c>
      <c r="I960" s="219"/>
      <c r="J960" s="214"/>
      <c r="K960" s="214"/>
      <c r="L960" s="220"/>
      <c r="M960" s="221"/>
      <c r="N960" s="222"/>
      <c r="O960" s="222"/>
      <c r="P960" s="222"/>
      <c r="Q960" s="222"/>
      <c r="R960" s="222"/>
      <c r="S960" s="222"/>
      <c r="T960" s="223"/>
      <c r="AT960" s="224" t="s">
        <v>191</v>
      </c>
      <c r="AU960" s="224" t="s">
        <v>86</v>
      </c>
      <c r="AV960" s="12" t="s">
        <v>91</v>
      </c>
      <c r="AW960" s="12" t="s">
        <v>34</v>
      </c>
      <c r="AX960" s="12" t="s">
        <v>79</v>
      </c>
      <c r="AY960" s="224" t="s">
        <v>184</v>
      </c>
    </row>
    <row r="961" spans="1:65" s="14" customFormat="1" ht="11.25">
      <c r="B961" s="236"/>
      <c r="C961" s="237"/>
      <c r="D961" s="215" t="s">
        <v>191</v>
      </c>
      <c r="E961" s="238" t="s">
        <v>1</v>
      </c>
      <c r="F961" s="239" t="s">
        <v>635</v>
      </c>
      <c r="G961" s="237"/>
      <c r="H961" s="238" t="s">
        <v>1</v>
      </c>
      <c r="I961" s="240"/>
      <c r="J961" s="237"/>
      <c r="K961" s="237"/>
      <c r="L961" s="241"/>
      <c r="M961" s="242"/>
      <c r="N961" s="243"/>
      <c r="O961" s="243"/>
      <c r="P961" s="243"/>
      <c r="Q961" s="243"/>
      <c r="R961" s="243"/>
      <c r="S961" s="243"/>
      <c r="T961" s="244"/>
      <c r="AT961" s="245" t="s">
        <v>191</v>
      </c>
      <c r="AU961" s="245" t="s">
        <v>86</v>
      </c>
      <c r="AV961" s="14" t="s">
        <v>86</v>
      </c>
      <c r="AW961" s="14" t="s">
        <v>34</v>
      </c>
      <c r="AX961" s="14" t="s">
        <v>79</v>
      </c>
      <c r="AY961" s="245" t="s">
        <v>184</v>
      </c>
    </row>
    <row r="962" spans="1:65" s="12" customFormat="1" ht="11.25">
      <c r="B962" s="213"/>
      <c r="C962" s="214"/>
      <c r="D962" s="215" t="s">
        <v>191</v>
      </c>
      <c r="E962" s="216" t="s">
        <v>1</v>
      </c>
      <c r="F962" s="217" t="s">
        <v>935</v>
      </c>
      <c r="G962" s="214"/>
      <c r="H962" s="218">
        <v>70.679000000000002</v>
      </c>
      <c r="I962" s="219"/>
      <c r="J962" s="214"/>
      <c r="K962" s="214"/>
      <c r="L962" s="220"/>
      <c r="M962" s="221"/>
      <c r="N962" s="222"/>
      <c r="O962" s="222"/>
      <c r="P962" s="222"/>
      <c r="Q962" s="222"/>
      <c r="R962" s="222"/>
      <c r="S962" s="222"/>
      <c r="T962" s="223"/>
      <c r="AT962" s="224" t="s">
        <v>191</v>
      </c>
      <c r="AU962" s="224" t="s">
        <v>86</v>
      </c>
      <c r="AV962" s="12" t="s">
        <v>91</v>
      </c>
      <c r="AW962" s="12" t="s">
        <v>34</v>
      </c>
      <c r="AX962" s="12" t="s">
        <v>79</v>
      </c>
      <c r="AY962" s="224" t="s">
        <v>184</v>
      </c>
    </row>
    <row r="963" spans="1:65" s="12" customFormat="1" ht="11.25">
      <c r="B963" s="213"/>
      <c r="C963" s="214"/>
      <c r="D963" s="215" t="s">
        <v>191</v>
      </c>
      <c r="E963" s="216" t="s">
        <v>1</v>
      </c>
      <c r="F963" s="217" t="s">
        <v>936</v>
      </c>
      <c r="G963" s="214"/>
      <c r="H963" s="218">
        <v>6.6929999999999996</v>
      </c>
      <c r="I963" s="219"/>
      <c r="J963" s="214"/>
      <c r="K963" s="214"/>
      <c r="L963" s="220"/>
      <c r="M963" s="221"/>
      <c r="N963" s="222"/>
      <c r="O963" s="222"/>
      <c r="P963" s="222"/>
      <c r="Q963" s="222"/>
      <c r="R963" s="222"/>
      <c r="S963" s="222"/>
      <c r="T963" s="223"/>
      <c r="AT963" s="224" t="s">
        <v>191</v>
      </c>
      <c r="AU963" s="224" t="s">
        <v>86</v>
      </c>
      <c r="AV963" s="12" t="s">
        <v>91</v>
      </c>
      <c r="AW963" s="12" t="s">
        <v>34</v>
      </c>
      <c r="AX963" s="12" t="s">
        <v>79</v>
      </c>
      <c r="AY963" s="224" t="s">
        <v>184</v>
      </c>
    </row>
    <row r="964" spans="1:65" s="13" customFormat="1" ht="11.25">
      <c r="B964" s="225"/>
      <c r="C964" s="226"/>
      <c r="D964" s="215" t="s">
        <v>191</v>
      </c>
      <c r="E964" s="227" t="s">
        <v>1</v>
      </c>
      <c r="F964" s="228" t="s">
        <v>193</v>
      </c>
      <c r="G964" s="226"/>
      <c r="H964" s="229">
        <v>292.74</v>
      </c>
      <c r="I964" s="230"/>
      <c r="J964" s="226"/>
      <c r="K964" s="226"/>
      <c r="L964" s="231"/>
      <c r="M964" s="232"/>
      <c r="N964" s="233"/>
      <c r="O964" s="233"/>
      <c r="P964" s="233"/>
      <c r="Q964" s="233"/>
      <c r="R964" s="233"/>
      <c r="S964" s="233"/>
      <c r="T964" s="234"/>
      <c r="AT964" s="235" t="s">
        <v>191</v>
      </c>
      <c r="AU964" s="235" t="s">
        <v>86</v>
      </c>
      <c r="AV964" s="13" t="s">
        <v>190</v>
      </c>
      <c r="AW964" s="13" t="s">
        <v>34</v>
      </c>
      <c r="AX964" s="13" t="s">
        <v>86</v>
      </c>
      <c r="AY964" s="235" t="s">
        <v>184</v>
      </c>
    </row>
    <row r="965" spans="1:65" s="2" customFormat="1" ht="16.5" customHeight="1">
      <c r="A965" s="34"/>
      <c r="B965" s="35"/>
      <c r="C965" s="200" t="s">
        <v>539</v>
      </c>
      <c r="D965" s="200" t="s">
        <v>185</v>
      </c>
      <c r="E965" s="201" t="s">
        <v>937</v>
      </c>
      <c r="F965" s="202" t="s">
        <v>938</v>
      </c>
      <c r="G965" s="203" t="s">
        <v>939</v>
      </c>
      <c r="H965" s="204">
        <v>1</v>
      </c>
      <c r="I965" s="205"/>
      <c r="J965" s="206">
        <f>ROUND(I965*H965,2)</f>
        <v>0</v>
      </c>
      <c r="K965" s="202" t="s">
        <v>1</v>
      </c>
      <c r="L965" s="39"/>
      <c r="M965" s="207" t="s">
        <v>1</v>
      </c>
      <c r="N965" s="208" t="s">
        <v>45</v>
      </c>
      <c r="O965" s="71"/>
      <c r="P965" s="209">
        <f>O965*H965</f>
        <v>0</v>
      </c>
      <c r="Q965" s="209">
        <v>0</v>
      </c>
      <c r="R965" s="209">
        <f>Q965*H965</f>
        <v>0</v>
      </c>
      <c r="S965" s="209">
        <v>0</v>
      </c>
      <c r="T965" s="210">
        <f>S965*H965</f>
        <v>0</v>
      </c>
      <c r="U965" s="34"/>
      <c r="V965" s="34"/>
      <c r="W965" s="34"/>
      <c r="X965" s="34"/>
      <c r="Y965" s="34"/>
      <c r="Z965" s="34"/>
      <c r="AA965" s="34"/>
      <c r="AB965" s="34"/>
      <c r="AC965" s="34"/>
      <c r="AD965" s="34"/>
      <c r="AE965" s="34"/>
      <c r="AR965" s="211" t="s">
        <v>223</v>
      </c>
      <c r="AT965" s="211" t="s">
        <v>185</v>
      </c>
      <c r="AU965" s="211" t="s">
        <v>86</v>
      </c>
      <c r="AY965" s="17" t="s">
        <v>184</v>
      </c>
      <c r="BE965" s="212">
        <f>IF(N965="základní",J965,0)</f>
        <v>0</v>
      </c>
      <c r="BF965" s="212">
        <f>IF(N965="snížená",J965,0)</f>
        <v>0</v>
      </c>
      <c r="BG965" s="212">
        <f>IF(N965="zákl. přenesená",J965,0)</f>
        <v>0</v>
      </c>
      <c r="BH965" s="212">
        <f>IF(N965="sníž. přenesená",J965,0)</f>
        <v>0</v>
      </c>
      <c r="BI965" s="212">
        <f>IF(N965="nulová",J965,0)</f>
        <v>0</v>
      </c>
      <c r="BJ965" s="17" t="s">
        <v>91</v>
      </c>
      <c r="BK965" s="212">
        <f>ROUND(I965*H965,2)</f>
        <v>0</v>
      </c>
      <c r="BL965" s="17" t="s">
        <v>223</v>
      </c>
      <c r="BM965" s="211" t="s">
        <v>940</v>
      </c>
    </row>
    <row r="966" spans="1:65" s="11" customFormat="1" ht="25.9" customHeight="1">
      <c r="B966" s="186"/>
      <c r="C966" s="187"/>
      <c r="D966" s="188" t="s">
        <v>78</v>
      </c>
      <c r="E966" s="189" t="s">
        <v>941</v>
      </c>
      <c r="F966" s="189" t="s">
        <v>942</v>
      </c>
      <c r="G966" s="187"/>
      <c r="H966" s="187"/>
      <c r="I966" s="190"/>
      <c r="J966" s="191">
        <f>BK966</f>
        <v>0</v>
      </c>
      <c r="K966" s="187"/>
      <c r="L966" s="192"/>
      <c r="M966" s="193"/>
      <c r="N966" s="194"/>
      <c r="O966" s="194"/>
      <c r="P966" s="195">
        <f>SUM(P967:P1025)</f>
        <v>0</v>
      </c>
      <c r="Q966" s="194"/>
      <c r="R966" s="195">
        <f>SUM(R967:R1025)</f>
        <v>0</v>
      </c>
      <c r="S966" s="194"/>
      <c r="T966" s="196">
        <f>SUM(T967:T1025)</f>
        <v>0</v>
      </c>
      <c r="AR966" s="197" t="s">
        <v>91</v>
      </c>
      <c r="AT966" s="198" t="s">
        <v>78</v>
      </c>
      <c r="AU966" s="198" t="s">
        <v>79</v>
      </c>
      <c r="AY966" s="197" t="s">
        <v>184</v>
      </c>
      <c r="BK966" s="199">
        <f>SUM(BK967:BK1025)</f>
        <v>0</v>
      </c>
    </row>
    <row r="967" spans="1:65" s="2" customFormat="1" ht="21.75" customHeight="1">
      <c r="A967" s="34"/>
      <c r="B967" s="35"/>
      <c r="C967" s="200" t="s">
        <v>943</v>
      </c>
      <c r="D967" s="200" t="s">
        <v>185</v>
      </c>
      <c r="E967" s="201" t="s">
        <v>944</v>
      </c>
      <c r="F967" s="202" t="s">
        <v>945</v>
      </c>
      <c r="G967" s="203" t="s">
        <v>222</v>
      </c>
      <c r="H967" s="204">
        <v>373.71300000000002</v>
      </c>
      <c r="I967" s="205"/>
      <c r="J967" s="206">
        <f>ROUND(I967*H967,2)</f>
        <v>0</v>
      </c>
      <c r="K967" s="202" t="s">
        <v>189</v>
      </c>
      <c r="L967" s="39"/>
      <c r="M967" s="207" t="s">
        <v>1</v>
      </c>
      <c r="N967" s="208" t="s">
        <v>45</v>
      </c>
      <c r="O967" s="71"/>
      <c r="P967" s="209">
        <f>O967*H967</f>
        <v>0</v>
      </c>
      <c r="Q967" s="209">
        <v>0</v>
      </c>
      <c r="R967" s="209">
        <f>Q967*H967</f>
        <v>0</v>
      </c>
      <c r="S967" s="209">
        <v>0</v>
      </c>
      <c r="T967" s="210">
        <f>S967*H967</f>
        <v>0</v>
      </c>
      <c r="U967" s="34"/>
      <c r="V967" s="34"/>
      <c r="W967" s="34"/>
      <c r="X967" s="34"/>
      <c r="Y967" s="34"/>
      <c r="Z967" s="34"/>
      <c r="AA967" s="34"/>
      <c r="AB967" s="34"/>
      <c r="AC967" s="34"/>
      <c r="AD967" s="34"/>
      <c r="AE967" s="34"/>
      <c r="AR967" s="211" t="s">
        <v>223</v>
      </c>
      <c r="AT967" s="211" t="s">
        <v>185</v>
      </c>
      <c r="AU967" s="211" t="s">
        <v>86</v>
      </c>
      <c r="AY967" s="17" t="s">
        <v>184</v>
      </c>
      <c r="BE967" s="212">
        <f>IF(N967="základní",J967,0)</f>
        <v>0</v>
      </c>
      <c r="BF967" s="212">
        <f>IF(N967="snížená",J967,0)</f>
        <v>0</v>
      </c>
      <c r="BG967" s="212">
        <f>IF(N967="zákl. přenesená",J967,0)</f>
        <v>0</v>
      </c>
      <c r="BH967" s="212">
        <f>IF(N967="sníž. přenesená",J967,0)</f>
        <v>0</v>
      </c>
      <c r="BI967" s="212">
        <f>IF(N967="nulová",J967,0)</f>
        <v>0</v>
      </c>
      <c r="BJ967" s="17" t="s">
        <v>91</v>
      </c>
      <c r="BK967" s="212">
        <f>ROUND(I967*H967,2)</f>
        <v>0</v>
      </c>
      <c r="BL967" s="17" t="s">
        <v>223</v>
      </c>
      <c r="BM967" s="211" t="s">
        <v>946</v>
      </c>
    </row>
    <row r="968" spans="1:65" s="12" customFormat="1" ht="11.25">
      <c r="B968" s="213"/>
      <c r="C968" s="214"/>
      <c r="D968" s="215" t="s">
        <v>191</v>
      </c>
      <c r="E968" s="216" t="s">
        <v>1</v>
      </c>
      <c r="F968" s="217" t="s">
        <v>947</v>
      </c>
      <c r="G968" s="214"/>
      <c r="H968" s="218">
        <v>327.49200000000002</v>
      </c>
      <c r="I968" s="219"/>
      <c r="J968" s="214"/>
      <c r="K968" s="214"/>
      <c r="L968" s="220"/>
      <c r="M968" s="221"/>
      <c r="N968" s="222"/>
      <c r="O968" s="222"/>
      <c r="P968" s="222"/>
      <c r="Q968" s="222"/>
      <c r="R968" s="222"/>
      <c r="S968" s="222"/>
      <c r="T968" s="223"/>
      <c r="AT968" s="224" t="s">
        <v>191</v>
      </c>
      <c r="AU968" s="224" t="s">
        <v>86</v>
      </c>
      <c r="AV968" s="12" t="s">
        <v>91</v>
      </c>
      <c r="AW968" s="12" t="s">
        <v>34</v>
      </c>
      <c r="AX968" s="12" t="s">
        <v>79</v>
      </c>
      <c r="AY968" s="224" t="s">
        <v>184</v>
      </c>
    </row>
    <row r="969" spans="1:65" s="12" customFormat="1" ht="11.25">
      <c r="B969" s="213"/>
      <c r="C969" s="214"/>
      <c r="D969" s="215" t="s">
        <v>191</v>
      </c>
      <c r="E969" s="216" t="s">
        <v>1</v>
      </c>
      <c r="F969" s="217" t="s">
        <v>948</v>
      </c>
      <c r="G969" s="214"/>
      <c r="H969" s="218">
        <v>46.220999999999997</v>
      </c>
      <c r="I969" s="219"/>
      <c r="J969" s="214"/>
      <c r="K969" s="214"/>
      <c r="L969" s="220"/>
      <c r="M969" s="221"/>
      <c r="N969" s="222"/>
      <c r="O969" s="222"/>
      <c r="P969" s="222"/>
      <c r="Q969" s="222"/>
      <c r="R969" s="222"/>
      <c r="S969" s="222"/>
      <c r="T969" s="223"/>
      <c r="AT969" s="224" t="s">
        <v>191</v>
      </c>
      <c r="AU969" s="224" t="s">
        <v>86</v>
      </c>
      <c r="AV969" s="12" t="s">
        <v>91</v>
      </c>
      <c r="AW969" s="12" t="s">
        <v>34</v>
      </c>
      <c r="AX969" s="12" t="s">
        <v>79</v>
      </c>
      <c r="AY969" s="224" t="s">
        <v>184</v>
      </c>
    </row>
    <row r="970" spans="1:65" s="13" customFormat="1" ht="11.25">
      <c r="B970" s="225"/>
      <c r="C970" s="226"/>
      <c r="D970" s="215" t="s">
        <v>191</v>
      </c>
      <c r="E970" s="227" t="s">
        <v>1</v>
      </c>
      <c r="F970" s="228" t="s">
        <v>193</v>
      </c>
      <c r="G970" s="226"/>
      <c r="H970" s="229">
        <v>373.71300000000002</v>
      </c>
      <c r="I970" s="230"/>
      <c r="J970" s="226"/>
      <c r="K970" s="226"/>
      <c r="L970" s="231"/>
      <c r="M970" s="232"/>
      <c r="N970" s="233"/>
      <c r="O970" s="233"/>
      <c r="P970" s="233"/>
      <c r="Q970" s="233"/>
      <c r="R970" s="233"/>
      <c r="S970" s="233"/>
      <c r="T970" s="234"/>
      <c r="AT970" s="235" t="s">
        <v>191</v>
      </c>
      <c r="AU970" s="235" t="s">
        <v>86</v>
      </c>
      <c r="AV970" s="13" t="s">
        <v>190</v>
      </c>
      <c r="AW970" s="13" t="s">
        <v>34</v>
      </c>
      <c r="AX970" s="13" t="s">
        <v>86</v>
      </c>
      <c r="AY970" s="235" t="s">
        <v>184</v>
      </c>
    </row>
    <row r="971" spans="1:65" s="2" customFormat="1" ht="21.75" customHeight="1">
      <c r="A971" s="34"/>
      <c r="B971" s="35"/>
      <c r="C971" s="200" t="s">
        <v>542</v>
      </c>
      <c r="D971" s="200" t="s">
        <v>185</v>
      </c>
      <c r="E971" s="201" t="s">
        <v>949</v>
      </c>
      <c r="F971" s="202" t="s">
        <v>950</v>
      </c>
      <c r="G971" s="203" t="s">
        <v>222</v>
      </c>
      <c r="H971" s="204">
        <v>373.71300000000002</v>
      </c>
      <c r="I971" s="205"/>
      <c r="J971" s="206">
        <f>ROUND(I971*H971,2)</f>
        <v>0</v>
      </c>
      <c r="K971" s="202" t="s">
        <v>189</v>
      </c>
      <c r="L971" s="39"/>
      <c r="M971" s="207" t="s">
        <v>1</v>
      </c>
      <c r="N971" s="208" t="s">
        <v>45</v>
      </c>
      <c r="O971" s="71"/>
      <c r="P971" s="209">
        <f>O971*H971</f>
        <v>0</v>
      </c>
      <c r="Q971" s="209">
        <v>0</v>
      </c>
      <c r="R971" s="209">
        <f>Q971*H971</f>
        <v>0</v>
      </c>
      <c r="S971" s="209">
        <v>0</v>
      </c>
      <c r="T971" s="210">
        <f>S971*H971</f>
        <v>0</v>
      </c>
      <c r="U971" s="34"/>
      <c r="V971" s="34"/>
      <c r="W971" s="34"/>
      <c r="X971" s="34"/>
      <c r="Y971" s="34"/>
      <c r="Z971" s="34"/>
      <c r="AA971" s="34"/>
      <c r="AB971" s="34"/>
      <c r="AC971" s="34"/>
      <c r="AD971" s="34"/>
      <c r="AE971" s="34"/>
      <c r="AR971" s="211" t="s">
        <v>223</v>
      </c>
      <c r="AT971" s="211" t="s">
        <v>185</v>
      </c>
      <c r="AU971" s="211" t="s">
        <v>86</v>
      </c>
      <c r="AY971" s="17" t="s">
        <v>184</v>
      </c>
      <c r="BE971" s="212">
        <f>IF(N971="základní",J971,0)</f>
        <v>0</v>
      </c>
      <c r="BF971" s="212">
        <f>IF(N971="snížená",J971,0)</f>
        <v>0</v>
      </c>
      <c r="BG971" s="212">
        <f>IF(N971="zákl. přenesená",J971,0)</f>
        <v>0</v>
      </c>
      <c r="BH971" s="212">
        <f>IF(N971="sníž. přenesená",J971,0)</f>
        <v>0</v>
      </c>
      <c r="BI971" s="212">
        <f>IF(N971="nulová",J971,0)</f>
        <v>0</v>
      </c>
      <c r="BJ971" s="17" t="s">
        <v>91</v>
      </c>
      <c r="BK971" s="212">
        <f>ROUND(I971*H971,2)</f>
        <v>0</v>
      </c>
      <c r="BL971" s="17" t="s">
        <v>223</v>
      </c>
      <c r="BM971" s="211" t="s">
        <v>951</v>
      </c>
    </row>
    <row r="972" spans="1:65" s="12" customFormat="1" ht="11.25">
      <c r="B972" s="213"/>
      <c r="C972" s="214"/>
      <c r="D972" s="215" t="s">
        <v>191</v>
      </c>
      <c r="E972" s="216" t="s">
        <v>1</v>
      </c>
      <c r="F972" s="217" t="s">
        <v>947</v>
      </c>
      <c r="G972" s="214"/>
      <c r="H972" s="218">
        <v>327.49200000000002</v>
      </c>
      <c r="I972" s="219"/>
      <c r="J972" s="214"/>
      <c r="K972" s="214"/>
      <c r="L972" s="220"/>
      <c r="M972" s="221"/>
      <c r="N972" s="222"/>
      <c r="O972" s="222"/>
      <c r="P972" s="222"/>
      <c r="Q972" s="222"/>
      <c r="R972" s="222"/>
      <c r="S972" s="222"/>
      <c r="T972" s="223"/>
      <c r="AT972" s="224" t="s">
        <v>191</v>
      </c>
      <c r="AU972" s="224" t="s">
        <v>86</v>
      </c>
      <c r="AV972" s="12" t="s">
        <v>91</v>
      </c>
      <c r="AW972" s="12" t="s">
        <v>34</v>
      </c>
      <c r="AX972" s="12" t="s">
        <v>79</v>
      </c>
      <c r="AY972" s="224" t="s">
        <v>184</v>
      </c>
    </row>
    <row r="973" spans="1:65" s="12" customFormat="1" ht="11.25">
      <c r="B973" s="213"/>
      <c r="C973" s="214"/>
      <c r="D973" s="215" t="s">
        <v>191</v>
      </c>
      <c r="E973" s="216" t="s">
        <v>1</v>
      </c>
      <c r="F973" s="217" t="s">
        <v>948</v>
      </c>
      <c r="G973" s="214"/>
      <c r="H973" s="218">
        <v>46.220999999999997</v>
      </c>
      <c r="I973" s="219"/>
      <c r="J973" s="214"/>
      <c r="K973" s="214"/>
      <c r="L973" s="220"/>
      <c r="M973" s="221"/>
      <c r="N973" s="222"/>
      <c r="O973" s="222"/>
      <c r="P973" s="222"/>
      <c r="Q973" s="222"/>
      <c r="R973" s="222"/>
      <c r="S973" s="222"/>
      <c r="T973" s="223"/>
      <c r="AT973" s="224" t="s">
        <v>191</v>
      </c>
      <c r="AU973" s="224" t="s">
        <v>86</v>
      </c>
      <c r="AV973" s="12" t="s">
        <v>91</v>
      </c>
      <c r="AW973" s="12" t="s">
        <v>34</v>
      </c>
      <c r="AX973" s="12" t="s">
        <v>79</v>
      </c>
      <c r="AY973" s="224" t="s">
        <v>184</v>
      </c>
    </row>
    <row r="974" spans="1:65" s="13" customFormat="1" ht="11.25">
      <c r="B974" s="225"/>
      <c r="C974" s="226"/>
      <c r="D974" s="215" t="s">
        <v>191</v>
      </c>
      <c r="E974" s="227" t="s">
        <v>1</v>
      </c>
      <c r="F974" s="228" t="s">
        <v>193</v>
      </c>
      <c r="G974" s="226"/>
      <c r="H974" s="229">
        <v>373.71300000000002</v>
      </c>
      <c r="I974" s="230"/>
      <c r="J974" s="226"/>
      <c r="K974" s="226"/>
      <c r="L974" s="231"/>
      <c r="M974" s="232"/>
      <c r="N974" s="233"/>
      <c r="O974" s="233"/>
      <c r="P974" s="233"/>
      <c r="Q974" s="233"/>
      <c r="R974" s="233"/>
      <c r="S974" s="233"/>
      <c r="T974" s="234"/>
      <c r="AT974" s="235" t="s">
        <v>191</v>
      </c>
      <c r="AU974" s="235" t="s">
        <v>86</v>
      </c>
      <c r="AV974" s="13" t="s">
        <v>190</v>
      </c>
      <c r="AW974" s="13" t="s">
        <v>34</v>
      </c>
      <c r="AX974" s="13" t="s">
        <v>86</v>
      </c>
      <c r="AY974" s="235" t="s">
        <v>184</v>
      </c>
    </row>
    <row r="975" spans="1:65" s="2" customFormat="1" ht="21.75" customHeight="1">
      <c r="A975" s="34"/>
      <c r="B975" s="35"/>
      <c r="C975" s="200" t="s">
        <v>952</v>
      </c>
      <c r="D975" s="200" t="s">
        <v>185</v>
      </c>
      <c r="E975" s="201" t="s">
        <v>953</v>
      </c>
      <c r="F975" s="202" t="s">
        <v>954</v>
      </c>
      <c r="G975" s="203" t="s">
        <v>222</v>
      </c>
      <c r="H975" s="204">
        <v>347.69200000000001</v>
      </c>
      <c r="I975" s="205"/>
      <c r="J975" s="206">
        <f>ROUND(I975*H975,2)</f>
        <v>0</v>
      </c>
      <c r="K975" s="202" t="s">
        <v>189</v>
      </c>
      <c r="L975" s="39"/>
      <c r="M975" s="207" t="s">
        <v>1</v>
      </c>
      <c r="N975" s="208" t="s">
        <v>45</v>
      </c>
      <c r="O975" s="71"/>
      <c r="P975" s="209">
        <f>O975*H975</f>
        <v>0</v>
      </c>
      <c r="Q975" s="209">
        <v>0</v>
      </c>
      <c r="R975" s="209">
        <f>Q975*H975</f>
        <v>0</v>
      </c>
      <c r="S975" s="209">
        <v>0</v>
      </c>
      <c r="T975" s="210">
        <f>S975*H975</f>
        <v>0</v>
      </c>
      <c r="U975" s="34"/>
      <c r="V975" s="34"/>
      <c r="W975" s="34"/>
      <c r="X975" s="34"/>
      <c r="Y975" s="34"/>
      <c r="Z975" s="34"/>
      <c r="AA975" s="34"/>
      <c r="AB975" s="34"/>
      <c r="AC975" s="34"/>
      <c r="AD975" s="34"/>
      <c r="AE975" s="34"/>
      <c r="AR975" s="211" t="s">
        <v>223</v>
      </c>
      <c r="AT975" s="211" t="s">
        <v>185</v>
      </c>
      <c r="AU975" s="211" t="s">
        <v>86</v>
      </c>
      <c r="AY975" s="17" t="s">
        <v>184</v>
      </c>
      <c r="BE975" s="212">
        <f>IF(N975="základní",J975,0)</f>
        <v>0</v>
      </c>
      <c r="BF975" s="212">
        <f>IF(N975="snížená",J975,0)</f>
        <v>0</v>
      </c>
      <c r="BG975" s="212">
        <f>IF(N975="zákl. přenesená",J975,0)</f>
        <v>0</v>
      </c>
      <c r="BH975" s="212">
        <f>IF(N975="sníž. přenesená",J975,0)</f>
        <v>0</v>
      </c>
      <c r="BI975" s="212">
        <f>IF(N975="nulová",J975,0)</f>
        <v>0</v>
      </c>
      <c r="BJ975" s="17" t="s">
        <v>91</v>
      </c>
      <c r="BK975" s="212">
        <f>ROUND(I975*H975,2)</f>
        <v>0</v>
      </c>
      <c r="BL975" s="17" t="s">
        <v>223</v>
      </c>
      <c r="BM975" s="211" t="s">
        <v>955</v>
      </c>
    </row>
    <row r="976" spans="1:65" s="14" customFormat="1" ht="11.25">
      <c r="B976" s="236"/>
      <c r="C976" s="237"/>
      <c r="D976" s="215" t="s">
        <v>191</v>
      </c>
      <c r="E976" s="238" t="s">
        <v>1</v>
      </c>
      <c r="F976" s="239" t="s">
        <v>884</v>
      </c>
      <c r="G976" s="237"/>
      <c r="H976" s="238" t="s">
        <v>1</v>
      </c>
      <c r="I976" s="240"/>
      <c r="J976" s="237"/>
      <c r="K976" s="237"/>
      <c r="L976" s="241"/>
      <c r="M976" s="242"/>
      <c r="N976" s="243"/>
      <c r="O976" s="243"/>
      <c r="P976" s="243"/>
      <c r="Q976" s="243"/>
      <c r="R976" s="243"/>
      <c r="S976" s="243"/>
      <c r="T976" s="244"/>
      <c r="AT976" s="245" t="s">
        <v>191</v>
      </c>
      <c r="AU976" s="245" t="s">
        <v>86</v>
      </c>
      <c r="AV976" s="14" t="s">
        <v>86</v>
      </c>
      <c r="AW976" s="14" t="s">
        <v>34</v>
      </c>
      <c r="AX976" s="14" t="s">
        <v>79</v>
      </c>
      <c r="AY976" s="245" t="s">
        <v>184</v>
      </c>
    </row>
    <row r="977" spans="1:65" s="12" customFormat="1" ht="11.25">
      <c r="B977" s="213"/>
      <c r="C977" s="214"/>
      <c r="D977" s="215" t="s">
        <v>191</v>
      </c>
      <c r="E977" s="216" t="s">
        <v>1</v>
      </c>
      <c r="F977" s="217" t="s">
        <v>947</v>
      </c>
      <c r="G977" s="214"/>
      <c r="H977" s="218">
        <v>327.49200000000002</v>
      </c>
      <c r="I977" s="219"/>
      <c r="J977" s="214"/>
      <c r="K977" s="214"/>
      <c r="L977" s="220"/>
      <c r="M977" s="221"/>
      <c r="N977" s="222"/>
      <c r="O977" s="222"/>
      <c r="P977" s="222"/>
      <c r="Q977" s="222"/>
      <c r="R977" s="222"/>
      <c r="S977" s="222"/>
      <c r="T977" s="223"/>
      <c r="AT977" s="224" t="s">
        <v>191</v>
      </c>
      <c r="AU977" s="224" t="s">
        <v>86</v>
      </c>
      <c r="AV977" s="12" t="s">
        <v>91</v>
      </c>
      <c r="AW977" s="12" t="s">
        <v>34</v>
      </c>
      <c r="AX977" s="12" t="s">
        <v>79</v>
      </c>
      <c r="AY977" s="224" t="s">
        <v>184</v>
      </c>
    </row>
    <row r="978" spans="1:65" s="14" customFormat="1" ht="11.25">
      <c r="B978" s="236"/>
      <c r="C978" s="237"/>
      <c r="D978" s="215" t="s">
        <v>191</v>
      </c>
      <c r="E978" s="238" t="s">
        <v>1</v>
      </c>
      <c r="F978" s="239" t="s">
        <v>633</v>
      </c>
      <c r="G978" s="237"/>
      <c r="H978" s="238" t="s">
        <v>1</v>
      </c>
      <c r="I978" s="240"/>
      <c r="J978" s="237"/>
      <c r="K978" s="237"/>
      <c r="L978" s="241"/>
      <c r="M978" s="242"/>
      <c r="N978" s="243"/>
      <c r="O978" s="243"/>
      <c r="P978" s="243"/>
      <c r="Q978" s="243"/>
      <c r="R978" s="243"/>
      <c r="S978" s="243"/>
      <c r="T978" s="244"/>
      <c r="AT978" s="245" t="s">
        <v>191</v>
      </c>
      <c r="AU978" s="245" t="s">
        <v>86</v>
      </c>
      <c r="AV978" s="14" t="s">
        <v>86</v>
      </c>
      <c r="AW978" s="14" t="s">
        <v>34</v>
      </c>
      <c r="AX978" s="14" t="s">
        <v>79</v>
      </c>
      <c r="AY978" s="245" t="s">
        <v>184</v>
      </c>
    </row>
    <row r="979" spans="1:65" s="12" customFormat="1" ht="11.25">
      <c r="B979" s="213"/>
      <c r="C979" s="214"/>
      <c r="D979" s="215" t="s">
        <v>191</v>
      </c>
      <c r="E979" s="216" t="s">
        <v>1</v>
      </c>
      <c r="F979" s="217" t="s">
        <v>886</v>
      </c>
      <c r="G979" s="214"/>
      <c r="H979" s="218">
        <v>15.5</v>
      </c>
      <c r="I979" s="219"/>
      <c r="J979" s="214"/>
      <c r="K979" s="214"/>
      <c r="L979" s="220"/>
      <c r="M979" s="221"/>
      <c r="N979" s="222"/>
      <c r="O979" s="222"/>
      <c r="P979" s="222"/>
      <c r="Q979" s="222"/>
      <c r="R979" s="222"/>
      <c r="S979" s="222"/>
      <c r="T979" s="223"/>
      <c r="AT979" s="224" t="s">
        <v>191</v>
      </c>
      <c r="AU979" s="224" t="s">
        <v>86</v>
      </c>
      <c r="AV979" s="12" t="s">
        <v>91</v>
      </c>
      <c r="AW979" s="12" t="s">
        <v>34</v>
      </c>
      <c r="AX979" s="12" t="s">
        <v>79</v>
      </c>
      <c r="AY979" s="224" t="s">
        <v>184</v>
      </c>
    </row>
    <row r="980" spans="1:65" s="14" customFormat="1" ht="11.25">
      <c r="B980" s="236"/>
      <c r="C980" s="237"/>
      <c r="D980" s="215" t="s">
        <v>191</v>
      </c>
      <c r="E980" s="238" t="s">
        <v>1</v>
      </c>
      <c r="F980" s="239" t="s">
        <v>887</v>
      </c>
      <c r="G980" s="237"/>
      <c r="H980" s="238" t="s">
        <v>1</v>
      </c>
      <c r="I980" s="240"/>
      <c r="J980" s="237"/>
      <c r="K980" s="237"/>
      <c r="L980" s="241"/>
      <c r="M980" s="242"/>
      <c r="N980" s="243"/>
      <c r="O980" s="243"/>
      <c r="P980" s="243"/>
      <c r="Q980" s="243"/>
      <c r="R980" s="243"/>
      <c r="S980" s="243"/>
      <c r="T980" s="244"/>
      <c r="AT980" s="245" t="s">
        <v>191</v>
      </c>
      <c r="AU980" s="245" t="s">
        <v>86</v>
      </c>
      <c r="AV980" s="14" t="s">
        <v>86</v>
      </c>
      <c r="AW980" s="14" t="s">
        <v>34</v>
      </c>
      <c r="AX980" s="14" t="s">
        <v>79</v>
      </c>
      <c r="AY980" s="245" t="s">
        <v>184</v>
      </c>
    </row>
    <row r="981" spans="1:65" s="12" customFormat="1" ht="11.25">
      <c r="B981" s="213"/>
      <c r="C981" s="214"/>
      <c r="D981" s="215" t="s">
        <v>191</v>
      </c>
      <c r="E981" s="216" t="s">
        <v>1</v>
      </c>
      <c r="F981" s="217" t="s">
        <v>888</v>
      </c>
      <c r="G981" s="214"/>
      <c r="H981" s="218">
        <v>4.7</v>
      </c>
      <c r="I981" s="219"/>
      <c r="J981" s="214"/>
      <c r="K981" s="214"/>
      <c r="L981" s="220"/>
      <c r="M981" s="221"/>
      <c r="N981" s="222"/>
      <c r="O981" s="222"/>
      <c r="P981" s="222"/>
      <c r="Q981" s="222"/>
      <c r="R981" s="222"/>
      <c r="S981" s="222"/>
      <c r="T981" s="223"/>
      <c r="AT981" s="224" t="s">
        <v>191</v>
      </c>
      <c r="AU981" s="224" t="s">
        <v>86</v>
      </c>
      <c r="AV981" s="12" t="s">
        <v>91</v>
      </c>
      <c r="AW981" s="12" t="s">
        <v>34</v>
      </c>
      <c r="AX981" s="12" t="s">
        <v>79</v>
      </c>
      <c r="AY981" s="224" t="s">
        <v>184</v>
      </c>
    </row>
    <row r="982" spans="1:65" s="13" customFormat="1" ht="11.25">
      <c r="B982" s="225"/>
      <c r="C982" s="226"/>
      <c r="D982" s="215" t="s">
        <v>191</v>
      </c>
      <c r="E982" s="227" t="s">
        <v>1</v>
      </c>
      <c r="F982" s="228" t="s">
        <v>193</v>
      </c>
      <c r="G982" s="226"/>
      <c r="H982" s="229">
        <v>347.69200000000001</v>
      </c>
      <c r="I982" s="230"/>
      <c r="J982" s="226"/>
      <c r="K982" s="226"/>
      <c r="L982" s="231"/>
      <c r="M982" s="232"/>
      <c r="N982" s="233"/>
      <c r="O982" s="233"/>
      <c r="P982" s="233"/>
      <c r="Q982" s="233"/>
      <c r="R982" s="233"/>
      <c r="S982" s="233"/>
      <c r="T982" s="234"/>
      <c r="AT982" s="235" t="s">
        <v>191</v>
      </c>
      <c r="AU982" s="235" t="s">
        <v>86</v>
      </c>
      <c r="AV982" s="13" t="s">
        <v>190</v>
      </c>
      <c r="AW982" s="13" t="s">
        <v>34</v>
      </c>
      <c r="AX982" s="13" t="s">
        <v>86</v>
      </c>
      <c r="AY982" s="235" t="s">
        <v>184</v>
      </c>
    </row>
    <row r="983" spans="1:65" s="2" customFormat="1" ht="16.5" customHeight="1">
      <c r="A983" s="34"/>
      <c r="B983" s="35"/>
      <c r="C983" s="200" t="s">
        <v>548</v>
      </c>
      <c r="D983" s="200" t="s">
        <v>185</v>
      </c>
      <c r="E983" s="201" t="s">
        <v>956</v>
      </c>
      <c r="F983" s="202" t="s">
        <v>957</v>
      </c>
      <c r="G983" s="203" t="s">
        <v>252</v>
      </c>
      <c r="H983" s="204">
        <v>67.680000000000007</v>
      </c>
      <c r="I983" s="205"/>
      <c r="J983" s="206">
        <f>ROUND(I983*H983,2)</f>
        <v>0</v>
      </c>
      <c r="K983" s="202" t="s">
        <v>189</v>
      </c>
      <c r="L983" s="39"/>
      <c r="M983" s="207" t="s">
        <v>1</v>
      </c>
      <c r="N983" s="208" t="s">
        <v>45</v>
      </c>
      <c r="O983" s="71"/>
      <c r="P983" s="209">
        <f>O983*H983</f>
        <v>0</v>
      </c>
      <c r="Q983" s="209">
        <v>0</v>
      </c>
      <c r="R983" s="209">
        <f>Q983*H983</f>
        <v>0</v>
      </c>
      <c r="S983" s="209">
        <v>0</v>
      </c>
      <c r="T983" s="210">
        <f>S983*H983</f>
        <v>0</v>
      </c>
      <c r="U983" s="34"/>
      <c r="V983" s="34"/>
      <c r="W983" s="34"/>
      <c r="X983" s="34"/>
      <c r="Y983" s="34"/>
      <c r="Z983" s="34"/>
      <c r="AA983" s="34"/>
      <c r="AB983" s="34"/>
      <c r="AC983" s="34"/>
      <c r="AD983" s="34"/>
      <c r="AE983" s="34"/>
      <c r="AR983" s="211" t="s">
        <v>223</v>
      </c>
      <c r="AT983" s="211" t="s">
        <v>185</v>
      </c>
      <c r="AU983" s="211" t="s">
        <v>86</v>
      </c>
      <c r="AY983" s="17" t="s">
        <v>184</v>
      </c>
      <c r="BE983" s="212">
        <f>IF(N983="základní",J983,0)</f>
        <v>0</v>
      </c>
      <c r="BF983" s="212">
        <f>IF(N983="snížená",J983,0)</f>
        <v>0</v>
      </c>
      <c r="BG983" s="212">
        <f>IF(N983="zákl. přenesená",J983,0)</f>
        <v>0</v>
      </c>
      <c r="BH983" s="212">
        <f>IF(N983="sníž. přenesená",J983,0)</f>
        <v>0</v>
      </c>
      <c r="BI983" s="212">
        <f>IF(N983="nulová",J983,0)</f>
        <v>0</v>
      </c>
      <c r="BJ983" s="17" t="s">
        <v>91</v>
      </c>
      <c r="BK983" s="212">
        <f>ROUND(I983*H983,2)</f>
        <v>0</v>
      </c>
      <c r="BL983" s="17" t="s">
        <v>223</v>
      </c>
      <c r="BM983" s="211" t="s">
        <v>958</v>
      </c>
    </row>
    <row r="984" spans="1:65" s="12" customFormat="1" ht="11.25">
      <c r="B984" s="213"/>
      <c r="C984" s="214"/>
      <c r="D984" s="215" t="s">
        <v>191</v>
      </c>
      <c r="E984" s="216" t="s">
        <v>1</v>
      </c>
      <c r="F984" s="217" t="s">
        <v>959</v>
      </c>
      <c r="G984" s="214"/>
      <c r="H984" s="218">
        <v>67.680000000000007</v>
      </c>
      <c r="I984" s="219"/>
      <c r="J984" s="214"/>
      <c r="K984" s="214"/>
      <c r="L984" s="220"/>
      <c r="M984" s="221"/>
      <c r="N984" s="222"/>
      <c r="O984" s="222"/>
      <c r="P984" s="222"/>
      <c r="Q984" s="222"/>
      <c r="R984" s="222"/>
      <c r="S984" s="222"/>
      <c r="T984" s="223"/>
      <c r="AT984" s="224" t="s">
        <v>191</v>
      </c>
      <c r="AU984" s="224" t="s">
        <v>86</v>
      </c>
      <c r="AV984" s="12" t="s">
        <v>91</v>
      </c>
      <c r="AW984" s="12" t="s">
        <v>34</v>
      </c>
      <c r="AX984" s="12" t="s">
        <v>79</v>
      </c>
      <c r="AY984" s="224" t="s">
        <v>184</v>
      </c>
    </row>
    <row r="985" spans="1:65" s="13" customFormat="1" ht="11.25">
      <c r="B985" s="225"/>
      <c r="C985" s="226"/>
      <c r="D985" s="215" t="s">
        <v>191</v>
      </c>
      <c r="E985" s="227" t="s">
        <v>1</v>
      </c>
      <c r="F985" s="228" t="s">
        <v>193</v>
      </c>
      <c r="G985" s="226"/>
      <c r="H985" s="229">
        <v>67.680000000000007</v>
      </c>
      <c r="I985" s="230"/>
      <c r="J985" s="226"/>
      <c r="K985" s="226"/>
      <c r="L985" s="231"/>
      <c r="M985" s="232"/>
      <c r="N985" s="233"/>
      <c r="O985" s="233"/>
      <c r="P985" s="233"/>
      <c r="Q985" s="233"/>
      <c r="R985" s="233"/>
      <c r="S985" s="233"/>
      <c r="T985" s="234"/>
      <c r="AT985" s="235" t="s">
        <v>191</v>
      </c>
      <c r="AU985" s="235" t="s">
        <v>86</v>
      </c>
      <c r="AV985" s="13" t="s">
        <v>190</v>
      </c>
      <c r="AW985" s="13" t="s">
        <v>34</v>
      </c>
      <c r="AX985" s="13" t="s">
        <v>86</v>
      </c>
      <c r="AY985" s="235" t="s">
        <v>184</v>
      </c>
    </row>
    <row r="986" spans="1:65" s="2" customFormat="1" ht="16.5" customHeight="1">
      <c r="A986" s="34"/>
      <c r="B986" s="35"/>
      <c r="C986" s="200" t="s">
        <v>960</v>
      </c>
      <c r="D986" s="200" t="s">
        <v>185</v>
      </c>
      <c r="E986" s="201" t="s">
        <v>961</v>
      </c>
      <c r="F986" s="202" t="s">
        <v>962</v>
      </c>
      <c r="G986" s="203" t="s">
        <v>252</v>
      </c>
      <c r="H986" s="204">
        <v>67.680000000000007</v>
      </c>
      <c r="I986" s="205"/>
      <c r="J986" s="206">
        <f>ROUND(I986*H986,2)</f>
        <v>0</v>
      </c>
      <c r="K986" s="202" t="s">
        <v>189</v>
      </c>
      <c r="L986" s="39"/>
      <c r="M986" s="207" t="s">
        <v>1</v>
      </c>
      <c r="N986" s="208" t="s">
        <v>45</v>
      </c>
      <c r="O986" s="71"/>
      <c r="P986" s="209">
        <f>O986*H986</f>
        <v>0</v>
      </c>
      <c r="Q986" s="209">
        <v>0</v>
      </c>
      <c r="R986" s="209">
        <f>Q986*H986</f>
        <v>0</v>
      </c>
      <c r="S986" s="209">
        <v>0</v>
      </c>
      <c r="T986" s="210">
        <f>S986*H986</f>
        <v>0</v>
      </c>
      <c r="U986" s="34"/>
      <c r="V986" s="34"/>
      <c r="W986" s="34"/>
      <c r="X986" s="34"/>
      <c r="Y986" s="34"/>
      <c r="Z986" s="34"/>
      <c r="AA986" s="34"/>
      <c r="AB986" s="34"/>
      <c r="AC986" s="34"/>
      <c r="AD986" s="34"/>
      <c r="AE986" s="34"/>
      <c r="AR986" s="211" t="s">
        <v>223</v>
      </c>
      <c r="AT986" s="211" t="s">
        <v>185</v>
      </c>
      <c r="AU986" s="211" t="s">
        <v>86</v>
      </c>
      <c r="AY986" s="17" t="s">
        <v>184</v>
      </c>
      <c r="BE986" s="212">
        <f>IF(N986="základní",J986,0)</f>
        <v>0</v>
      </c>
      <c r="BF986" s="212">
        <f>IF(N986="snížená",J986,0)</f>
        <v>0</v>
      </c>
      <c r="BG986" s="212">
        <f>IF(N986="zákl. přenesená",J986,0)</f>
        <v>0</v>
      </c>
      <c r="BH986" s="212">
        <f>IF(N986="sníž. přenesená",J986,0)</f>
        <v>0</v>
      </c>
      <c r="BI986" s="212">
        <f>IF(N986="nulová",J986,0)</f>
        <v>0</v>
      </c>
      <c r="BJ986" s="17" t="s">
        <v>91</v>
      </c>
      <c r="BK986" s="212">
        <f>ROUND(I986*H986,2)</f>
        <v>0</v>
      </c>
      <c r="BL986" s="17" t="s">
        <v>223</v>
      </c>
      <c r="BM986" s="211" t="s">
        <v>963</v>
      </c>
    </row>
    <row r="987" spans="1:65" s="2" customFormat="1" ht="16.5" customHeight="1">
      <c r="A987" s="34"/>
      <c r="B987" s="35"/>
      <c r="C987" s="200" t="s">
        <v>554</v>
      </c>
      <c r="D987" s="200" t="s">
        <v>185</v>
      </c>
      <c r="E987" s="201" t="s">
        <v>964</v>
      </c>
      <c r="F987" s="202" t="s">
        <v>965</v>
      </c>
      <c r="G987" s="203" t="s">
        <v>334</v>
      </c>
      <c r="H987" s="204">
        <v>4</v>
      </c>
      <c r="I987" s="205"/>
      <c r="J987" s="206">
        <f>ROUND(I987*H987,2)</f>
        <v>0</v>
      </c>
      <c r="K987" s="202" t="s">
        <v>189</v>
      </c>
      <c r="L987" s="39"/>
      <c r="M987" s="207" t="s">
        <v>1</v>
      </c>
      <c r="N987" s="208" t="s">
        <v>45</v>
      </c>
      <c r="O987" s="71"/>
      <c r="P987" s="209">
        <f>O987*H987</f>
        <v>0</v>
      </c>
      <c r="Q987" s="209">
        <v>0</v>
      </c>
      <c r="R987" s="209">
        <f>Q987*H987</f>
        <v>0</v>
      </c>
      <c r="S987" s="209">
        <v>0</v>
      </c>
      <c r="T987" s="210">
        <f>S987*H987</f>
        <v>0</v>
      </c>
      <c r="U987" s="34"/>
      <c r="V987" s="34"/>
      <c r="W987" s="34"/>
      <c r="X987" s="34"/>
      <c r="Y987" s="34"/>
      <c r="Z987" s="34"/>
      <c r="AA987" s="34"/>
      <c r="AB987" s="34"/>
      <c r="AC987" s="34"/>
      <c r="AD987" s="34"/>
      <c r="AE987" s="34"/>
      <c r="AR987" s="211" t="s">
        <v>223</v>
      </c>
      <c r="AT987" s="211" t="s">
        <v>185</v>
      </c>
      <c r="AU987" s="211" t="s">
        <v>86</v>
      </c>
      <c r="AY987" s="17" t="s">
        <v>184</v>
      </c>
      <c r="BE987" s="212">
        <f>IF(N987="základní",J987,0)</f>
        <v>0</v>
      </c>
      <c r="BF987" s="212">
        <f>IF(N987="snížená",J987,0)</f>
        <v>0</v>
      </c>
      <c r="BG987" s="212">
        <f>IF(N987="zákl. přenesená",J987,0)</f>
        <v>0</v>
      </c>
      <c r="BH987" s="212">
        <f>IF(N987="sníž. přenesená",J987,0)</f>
        <v>0</v>
      </c>
      <c r="BI987" s="212">
        <f>IF(N987="nulová",J987,0)</f>
        <v>0</v>
      </c>
      <c r="BJ987" s="17" t="s">
        <v>91</v>
      </c>
      <c r="BK987" s="212">
        <f>ROUND(I987*H987,2)</f>
        <v>0</v>
      </c>
      <c r="BL987" s="17" t="s">
        <v>223</v>
      </c>
      <c r="BM987" s="211" t="s">
        <v>966</v>
      </c>
    </row>
    <row r="988" spans="1:65" s="2" customFormat="1" ht="21.75" customHeight="1">
      <c r="A988" s="34"/>
      <c r="B988" s="35"/>
      <c r="C988" s="200" t="s">
        <v>967</v>
      </c>
      <c r="D988" s="200" t="s">
        <v>185</v>
      </c>
      <c r="E988" s="201" t="s">
        <v>968</v>
      </c>
      <c r="F988" s="202" t="s">
        <v>969</v>
      </c>
      <c r="G988" s="203" t="s">
        <v>334</v>
      </c>
      <c r="H988" s="204">
        <v>10</v>
      </c>
      <c r="I988" s="205"/>
      <c r="J988" s="206">
        <f>ROUND(I988*H988,2)</f>
        <v>0</v>
      </c>
      <c r="K988" s="202" t="s">
        <v>189</v>
      </c>
      <c r="L988" s="39"/>
      <c r="M988" s="207" t="s">
        <v>1</v>
      </c>
      <c r="N988" s="208" t="s">
        <v>45</v>
      </c>
      <c r="O988" s="71"/>
      <c r="P988" s="209">
        <f>O988*H988</f>
        <v>0</v>
      </c>
      <c r="Q988" s="209">
        <v>0</v>
      </c>
      <c r="R988" s="209">
        <f>Q988*H988</f>
        <v>0</v>
      </c>
      <c r="S988" s="209">
        <v>0</v>
      </c>
      <c r="T988" s="210">
        <f>S988*H988</f>
        <v>0</v>
      </c>
      <c r="U988" s="34"/>
      <c r="V988" s="34"/>
      <c r="W988" s="34"/>
      <c r="X988" s="34"/>
      <c r="Y988" s="34"/>
      <c r="Z988" s="34"/>
      <c r="AA988" s="34"/>
      <c r="AB988" s="34"/>
      <c r="AC988" s="34"/>
      <c r="AD988" s="34"/>
      <c r="AE988" s="34"/>
      <c r="AR988" s="211" t="s">
        <v>223</v>
      </c>
      <c r="AT988" s="211" t="s">
        <v>185</v>
      </c>
      <c r="AU988" s="211" t="s">
        <v>86</v>
      </c>
      <c r="AY988" s="17" t="s">
        <v>184</v>
      </c>
      <c r="BE988" s="212">
        <f>IF(N988="základní",J988,0)</f>
        <v>0</v>
      </c>
      <c r="BF988" s="212">
        <f>IF(N988="snížená",J988,0)</f>
        <v>0</v>
      </c>
      <c r="BG988" s="212">
        <f>IF(N988="zákl. přenesená",J988,0)</f>
        <v>0</v>
      </c>
      <c r="BH988" s="212">
        <f>IF(N988="sníž. přenesená",J988,0)</f>
        <v>0</v>
      </c>
      <c r="BI988" s="212">
        <f>IF(N988="nulová",J988,0)</f>
        <v>0</v>
      </c>
      <c r="BJ988" s="17" t="s">
        <v>91</v>
      </c>
      <c r="BK988" s="212">
        <f>ROUND(I988*H988,2)</f>
        <v>0</v>
      </c>
      <c r="BL988" s="17" t="s">
        <v>223</v>
      </c>
      <c r="BM988" s="211" t="s">
        <v>970</v>
      </c>
    </row>
    <row r="989" spans="1:65" s="2" customFormat="1" ht="21.75" customHeight="1">
      <c r="A989" s="34"/>
      <c r="B989" s="35"/>
      <c r="C989" s="200" t="s">
        <v>561</v>
      </c>
      <c r="D989" s="200" t="s">
        <v>185</v>
      </c>
      <c r="E989" s="201" t="s">
        <v>971</v>
      </c>
      <c r="F989" s="202" t="s">
        <v>972</v>
      </c>
      <c r="G989" s="203" t="s">
        <v>222</v>
      </c>
      <c r="H989" s="204">
        <v>393.91300000000001</v>
      </c>
      <c r="I989" s="205"/>
      <c r="J989" s="206">
        <f>ROUND(I989*H989,2)</f>
        <v>0</v>
      </c>
      <c r="K989" s="202" t="s">
        <v>189</v>
      </c>
      <c r="L989" s="39"/>
      <c r="M989" s="207" t="s">
        <v>1</v>
      </c>
      <c r="N989" s="208" t="s">
        <v>45</v>
      </c>
      <c r="O989" s="71"/>
      <c r="P989" s="209">
        <f>O989*H989</f>
        <v>0</v>
      </c>
      <c r="Q989" s="209">
        <v>0</v>
      </c>
      <c r="R989" s="209">
        <f>Q989*H989</f>
        <v>0</v>
      </c>
      <c r="S989" s="209">
        <v>0</v>
      </c>
      <c r="T989" s="210">
        <f>S989*H989</f>
        <v>0</v>
      </c>
      <c r="U989" s="34"/>
      <c r="V989" s="34"/>
      <c r="W989" s="34"/>
      <c r="X989" s="34"/>
      <c r="Y989" s="34"/>
      <c r="Z989" s="34"/>
      <c r="AA989" s="34"/>
      <c r="AB989" s="34"/>
      <c r="AC989" s="34"/>
      <c r="AD989" s="34"/>
      <c r="AE989" s="34"/>
      <c r="AR989" s="211" t="s">
        <v>223</v>
      </c>
      <c r="AT989" s="211" t="s">
        <v>185</v>
      </c>
      <c r="AU989" s="211" t="s">
        <v>86</v>
      </c>
      <c r="AY989" s="17" t="s">
        <v>184</v>
      </c>
      <c r="BE989" s="212">
        <f>IF(N989="základní",J989,0)</f>
        <v>0</v>
      </c>
      <c r="BF989" s="212">
        <f>IF(N989="snížená",J989,0)</f>
        <v>0</v>
      </c>
      <c r="BG989" s="212">
        <f>IF(N989="zákl. přenesená",J989,0)</f>
        <v>0</v>
      </c>
      <c r="BH989" s="212">
        <f>IF(N989="sníž. přenesená",J989,0)</f>
        <v>0</v>
      </c>
      <c r="BI989" s="212">
        <f>IF(N989="nulová",J989,0)</f>
        <v>0</v>
      </c>
      <c r="BJ989" s="17" t="s">
        <v>91</v>
      </c>
      <c r="BK989" s="212">
        <f>ROUND(I989*H989,2)</f>
        <v>0</v>
      </c>
      <c r="BL989" s="17" t="s">
        <v>223</v>
      </c>
      <c r="BM989" s="211" t="s">
        <v>973</v>
      </c>
    </row>
    <row r="990" spans="1:65" s="14" customFormat="1" ht="11.25">
      <c r="B990" s="236"/>
      <c r="C990" s="237"/>
      <c r="D990" s="215" t="s">
        <v>191</v>
      </c>
      <c r="E990" s="238" t="s">
        <v>1</v>
      </c>
      <c r="F990" s="239" t="s">
        <v>884</v>
      </c>
      <c r="G990" s="237"/>
      <c r="H990" s="238" t="s">
        <v>1</v>
      </c>
      <c r="I990" s="240"/>
      <c r="J990" s="237"/>
      <c r="K990" s="237"/>
      <c r="L990" s="241"/>
      <c r="M990" s="242"/>
      <c r="N990" s="243"/>
      <c r="O990" s="243"/>
      <c r="P990" s="243"/>
      <c r="Q990" s="243"/>
      <c r="R990" s="243"/>
      <c r="S990" s="243"/>
      <c r="T990" s="244"/>
      <c r="AT990" s="245" t="s">
        <v>191</v>
      </c>
      <c r="AU990" s="245" t="s">
        <v>86</v>
      </c>
      <c r="AV990" s="14" t="s">
        <v>86</v>
      </c>
      <c r="AW990" s="14" t="s">
        <v>34</v>
      </c>
      <c r="AX990" s="14" t="s">
        <v>79</v>
      </c>
      <c r="AY990" s="245" t="s">
        <v>184</v>
      </c>
    </row>
    <row r="991" spans="1:65" s="12" customFormat="1" ht="11.25">
      <c r="B991" s="213"/>
      <c r="C991" s="214"/>
      <c r="D991" s="215" t="s">
        <v>191</v>
      </c>
      <c r="E991" s="216" t="s">
        <v>1</v>
      </c>
      <c r="F991" s="217" t="s">
        <v>947</v>
      </c>
      <c r="G991" s="214"/>
      <c r="H991" s="218">
        <v>327.49200000000002</v>
      </c>
      <c r="I991" s="219"/>
      <c r="J991" s="214"/>
      <c r="K991" s="214"/>
      <c r="L991" s="220"/>
      <c r="M991" s="221"/>
      <c r="N991" s="222"/>
      <c r="O991" s="222"/>
      <c r="P991" s="222"/>
      <c r="Q991" s="222"/>
      <c r="R991" s="222"/>
      <c r="S991" s="222"/>
      <c r="T991" s="223"/>
      <c r="AT991" s="224" t="s">
        <v>191</v>
      </c>
      <c r="AU991" s="224" t="s">
        <v>86</v>
      </c>
      <c r="AV991" s="12" t="s">
        <v>91</v>
      </c>
      <c r="AW991" s="12" t="s">
        <v>34</v>
      </c>
      <c r="AX991" s="12" t="s">
        <v>79</v>
      </c>
      <c r="AY991" s="224" t="s">
        <v>184</v>
      </c>
    </row>
    <row r="992" spans="1:65" s="12" customFormat="1" ht="11.25">
      <c r="B992" s="213"/>
      <c r="C992" s="214"/>
      <c r="D992" s="215" t="s">
        <v>191</v>
      </c>
      <c r="E992" s="216" t="s">
        <v>1</v>
      </c>
      <c r="F992" s="217" t="s">
        <v>948</v>
      </c>
      <c r="G992" s="214"/>
      <c r="H992" s="218">
        <v>46.220999999999997</v>
      </c>
      <c r="I992" s="219"/>
      <c r="J992" s="214"/>
      <c r="K992" s="214"/>
      <c r="L992" s="220"/>
      <c r="M992" s="221"/>
      <c r="N992" s="222"/>
      <c r="O992" s="222"/>
      <c r="P992" s="222"/>
      <c r="Q992" s="222"/>
      <c r="R992" s="222"/>
      <c r="S992" s="222"/>
      <c r="T992" s="223"/>
      <c r="AT992" s="224" t="s">
        <v>191</v>
      </c>
      <c r="AU992" s="224" t="s">
        <v>86</v>
      </c>
      <c r="AV992" s="12" t="s">
        <v>91</v>
      </c>
      <c r="AW992" s="12" t="s">
        <v>34</v>
      </c>
      <c r="AX992" s="12" t="s">
        <v>79</v>
      </c>
      <c r="AY992" s="224" t="s">
        <v>184</v>
      </c>
    </row>
    <row r="993" spans="1:65" s="14" customFormat="1" ht="11.25">
      <c r="B993" s="236"/>
      <c r="C993" s="237"/>
      <c r="D993" s="215" t="s">
        <v>191</v>
      </c>
      <c r="E993" s="238" t="s">
        <v>1</v>
      </c>
      <c r="F993" s="239" t="s">
        <v>633</v>
      </c>
      <c r="G993" s="237"/>
      <c r="H993" s="238" t="s">
        <v>1</v>
      </c>
      <c r="I993" s="240"/>
      <c r="J993" s="237"/>
      <c r="K993" s="237"/>
      <c r="L993" s="241"/>
      <c r="M993" s="242"/>
      <c r="N993" s="243"/>
      <c r="O993" s="243"/>
      <c r="P993" s="243"/>
      <c r="Q993" s="243"/>
      <c r="R993" s="243"/>
      <c r="S993" s="243"/>
      <c r="T993" s="244"/>
      <c r="AT993" s="245" t="s">
        <v>191</v>
      </c>
      <c r="AU993" s="245" t="s">
        <v>86</v>
      </c>
      <c r="AV993" s="14" t="s">
        <v>86</v>
      </c>
      <c r="AW993" s="14" t="s">
        <v>34</v>
      </c>
      <c r="AX993" s="14" t="s">
        <v>79</v>
      </c>
      <c r="AY993" s="245" t="s">
        <v>184</v>
      </c>
    </row>
    <row r="994" spans="1:65" s="12" customFormat="1" ht="11.25">
      <c r="B994" s="213"/>
      <c r="C994" s="214"/>
      <c r="D994" s="215" t="s">
        <v>191</v>
      </c>
      <c r="E994" s="216" t="s">
        <v>1</v>
      </c>
      <c r="F994" s="217" t="s">
        <v>886</v>
      </c>
      <c r="G994" s="214"/>
      <c r="H994" s="218">
        <v>15.5</v>
      </c>
      <c r="I994" s="219"/>
      <c r="J994" s="214"/>
      <c r="K994" s="214"/>
      <c r="L994" s="220"/>
      <c r="M994" s="221"/>
      <c r="N994" s="222"/>
      <c r="O994" s="222"/>
      <c r="P994" s="222"/>
      <c r="Q994" s="222"/>
      <c r="R994" s="222"/>
      <c r="S994" s="222"/>
      <c r="T994" s="223"/>
      <c r="AT994" s="224" t="s">
        <v>191</v>
      </c>
      <c r="AU994" s="224" t="s">
        <v>86</v>
      </c>
      <c r="AV994" s="12" t="s">
        <v>91</v>
      </c>
      <c r="AW994" s="12" t="s">
        <v>34</v>
      </c>
      <c r="AX994" s="12" t="s">
        <v>79</v>
      </c>
      <c r="AY994" s="224" t="s">
        <v>184</v>
      </c>
    </row>
    <row r="995" spans="1:65" s="14" customFormat="1" ht="11.25">
      <c r="B995" s="236"/>
      <c r="C995" s="237"/>
      <c r="D995" s="215" t="s">
        <v>191</v>
      </c>
      <c r="E995" s="238" t="s">
        <v>1</v>
      </c>
      <c r="F995" s="239" t="s">
        <v>887</v>
      </c>
      <c r="G995" s="237"/>
      <c r="H995" s="238" t="s">
        <v>1</v>
      </c>
      <c r="I995" s="240"/>
      <c r="J995" s="237"/>
      <c r="K995" s="237"/>
      <c r="L995" s="241"/>
      <c r="M995" s="242"/>
      <c r="N995" s="243"/>
      <c r="O995" s="243"/>
      <c r="P995" s="243"/>
      <c r="Q995" s="243"/>
      <c r="R995" s="243"/>
      <c r="S995" s="243"/>
      <c r="T995" s="244"/>
      <c r="AT995" s="245" t="s">
        <v>191</v>
      </c>
      <c r="AU995" s="245" t="s">
        <v>86</v>
      </c>
      <c r="AV995" s="14" t="s">
        <v>86</v>
      </c>
      <c r="AW995" s="14" t="s">
        <v>34</v>
      </c>
      <c r="AX995" s="14" t="s">
        <v>79</v>
      </c>
      <c r="AY995" s="245" t="s">
        <v>184</v>
      </c>
    </row>
    <row r="996" spans="1:65" s="12" customFormat="1" ht="11.25">
      <c r="B996" s="213"/>
      <c r="C996" s="214"/>
      <c r="D996" s="215" t="s">
        <v>191</v>
      </c>
      <c r="E996" s="216" t="s">
        <v>1</v>
      </c>
      <c r="F996" s="217" t="s">
        <v>888</v>
      </c>
      <c r="G996" s="214"/>
      <c r="H996" s="218">
        <v>4.7</v>
      </c>
      <c r="I996" s="219"/>
      <c r="J996" s="214"/>
      <c r="K996" s="214"/>
      <c r="L996" s="220"/>
      <c r="M996" s="221"/>
      <c r="N996" s="222"/>
      <c r="O996" s="222"/>
      <c r="P996" s="222"/>
      <c r="Q996" s="222"/>
      <c r="R996" s="222"/>
      <c r="S996" s="222"/>
      <c r="T996" s="223"/>
      <c r="AT996" s="224" t="s">
        <v>191</v>
      </c>
      <c r="AU996" s="224" t="s">
        <v>86</v>
      </c>
      <c r="AV996" s="12" t="s">
        <v>91</v>
      </c>
      <c r="AW996" s="12" t="s">
        <v>34</v>
      </c>
      <c r="AX996" s="12" t="s">
        <v>79</v>
      </c>
      <c r="AY996" s="224" t="s">
        <v>184</v>
      </c>
    </row>
    <row r="997" spans="1:65" s="13" customFormat="1" ht="11.25">
      <c r="B997" s="225"/>
      <c r="C997" s="226"/>
      <c r="D997" s="215" t="s">
        <v>191</v>
      </c>
      <c r="E997" s="227" t="s">
        <v>1</v>
      </c>
      <c r="F997" s="228" t="s">
        <v>193</v>
      </c>
      <c r="G997" s="226"/>
      <c r="H997" s="229">
        <v>393.91300000000001</v>
      </c>
      <c r="I997" s="230"/>
      <c r="J997" s="226"/>
      <c r="K997" s="226"/>
      <c r="L997" s="231"/>
      <c r="M997" s="232"/>
      <c r="N997" s="233"/>
      <c r="O997" s="233"/>
      <c r="P997" s="233"/>
      <c r="Q997" s="233"/>
      <c r="R997" s="233"/>
      <c r="S997" s="233"/>
      <c r="T997" s="234"/>
      <c r="AT997" s="235" t="s">
        <v>191</v>
      </c>
      <c r="AU997" s="235" t="s">
        <v>86</v>
      </c>
      <c r="AV997" s="13" t="s">
        <v>190</v>
      </c>
      <c r="AW997" s="13" t="s">
        <v>34</v>
      </c>
      <c r="AX997" s="13" t="s">
        <v>86</v>
      </c>
      <c r="AY997" s="235" t="s">
        <v>184</v>
      </c>
    </row>
    <row r="998" spans="1:65" s="2" customFormat="1" ht="21.75" customHeight="1">
      <c r="A998" s="34"/>
      <c r="B998" s="35"/>
      <c r="C998" s="200" t="s">
        <v>974</v>
      </c>
      <c r="D998" s="200" t="s">
        <v>185</v>
      </c>
      <c r="E998" s="201" t="s">
        <v>975</v>
      </c>
      <c r="F998" s="202" t="s">
        <v>976</v>
      </c>
      <c r="G998" s="203" t="s">
        <v>222</v>
      </c>
      <c r="H998" s="204">
        <v>51.320999999999998</v>
      </c>
      <c r="I998" s="205"/>
      <c r="J998" s="206">
        <f>ROUND(I998*H998,2)</f>
        <v>0</v>
      </c>
      <c r="K998" s="202" t="s">
        <v>189</v>
      </c>
      <c r="L998" s="39"/>
      <c r="M998" s="207" t="s">
        <v>1</v>
      </c>
      <c r="N998" s="208" t="s">
        <v>45</v>
      </c>
      <c r="O998" s="71"/>
      <c r="P998" s="209">
        <f>O998*H998</f>
        <v>0</v>
      </c>
      <c r="Q998" s="209">
        <v>0</v>
      </c>
      <c r="R998" s="209">
        <f>Q998*H998</f>
        <v>0</v>
      </c>
      <c r="S998" s="209">
        <v>0</v>
      </c>
      <c r="T998" s="210">
        <f>S998*H998</f>
        <v>0</v>
      </c>
      <c r="U998" s="34"/>
      <c r="V998" s="34"/>
      <c r="W998" s="34"/>
      <c r="X998" s="34"/>
      <c r="Y998" s="34"/>
      <c r="Z998" s="34"/>
      <c r="AA998" s="34"/>
      <c r="AB998" s="34"/>
      <c r="AC998" s="34"/>
      <c r="AD998" s="34"/>
      <c r="AE998" s="34"/>
      <c r="AR998" s="211" t="s">
        <v>223</v>
      </c>
      <c r="AT998" s="211" t="s">
        <v>185</v>
      </c>
      <c r="AU998" s="211" t="s">
        <v>86</v>
      </c>
      <c r="AY998" s="17" t="s">
        <v>184</v>
      </c>
      <c r="BE998" s="212">
        <f>IF(N998="základní",J998,0)</f>
        <v>0</v>
      </c>
      <c r="BF998" s="212">
        <f>IF(N998="snížená",J998,0)</f>
        <v>0</v>
      </c>
      <c r="BG998" s="212">
        <f>IF(N998="zákl. přenesená",J998,0)</f>
        <v>0</v>
      </c>
      <c r="BH998" s="212">
        <f>IF(N998="sníž. přenesená",J998,0)</f>
        <v>0</v>
      </c>
      <c r="BI998" s="212">
        <f>IF(N998="nulová",J998,0)</f>
        <v>0</v>
      </c>
      <c r="BJ998" s="17" t="s">
        <v>91</v>
      </c>
      <c r="BK998" s="212">
        <f>ROUND(I998*H998,2)</f>
        <v>0</v>
      </c>
      <c r="BL998" s="17" t="s">
        <v>223</v>
      </c>
      <c r="BM998" s="211" t="s">
        <v>977</v>
      </c>
    </row>
    <row r="999" spans="1:65" s="14" customFormat="1" ht="11.25">
      <c r="B999" s="236"/>
      <c r="C999" s="237"/>
      <c r="D999" s="215" t="s">
        <v>191</v>
      </c>
      <c r="E999" s="238" t="s">
        <v>1</v>
      </c>
      <c r="F999" s="239" t="s">
        <v>978</v>
      </c>
      <c r="G999" s="237"/>
      <c r="H999" s="238" t="s">
        <v>1</v>
      </c>
      <c r="I999" s="240"/>
      <c r="J999" s="237"/>
      <c r="K999" s="237"/>
      <c r="L999" s="241"/>
      <c r="M999" s="242"/>
      <c r="N999" s="243"/>
      <c r="O999" s="243"/>
      <c r="P999" s="243"/>
      <c r="Q999" s="243"/>
      <c r="R999" s="243"/>
      <c r="S999" s="243"/>
      <c r="T999" s="244"/>
      <c r="AT999" s="245" t="s">
        <v>191</v>
      </c>
      <c r="AU999" s="245" t="s">
        <v>86</v>
      </c>
      <c r="AV999" s="14" t="s">
        <v>86</v>
      </c>
      <c r="AW999" s="14" t="s">
        <v>34</v>
      </c>
      <c r="AX999" s="14" t="s">
        <v>79</v>
      </c>
      <c r="AY999" s="245" t="s">
        <v>184</v>
      </c>
    </row>
    <row r="1000" spans="1:65" s="12" customFormat="1" ht="11.25">
      <c r="B1000" s="213"/>
      <c r="C1000" s="214"/>
      <c r="D1000" s="215" t="s">
        <v>191</v>
      </c>
      <c r="E1000" s="216" t="s">
        <v>1</v>
      </c>
      <c r="F1000" s="217" t="s">
        <v>948</v>
      </c>
      <c r="G1000" s="214"/>
      <c r="H1000" s="218">
        <v>46.220999999999997</v>
      </c>
      <c r="I1000" s="219"/>
      <c r="J1000" s="214"/>
      <c r="K1000" s="214"/>
      <c r="L1000" s="220"/>
      <c r="M1000" s="221"/>
      <c r="N1000" s="222"/>
      <c r="O1000" s="222"/>
      <c r="P1000" s="222"/>
      <c r="Q1000" s="222"/>
      <c r="R1000" s="222"/>
      <c r="S1000" s="222"/>
      <c r="T1000" s="223"/>
      <c r="AT1000" s="224" t="s">
        <v>191</v>
      </c>
      <c r="AU1000" s="224" t="s">
        <v>86</v>
      </c>
      <c r="AV1000" s="12" t="s">
        <v>91</v>
      </c>
      <c r="AW1000" s="12" t="s">
        <v>34</v>
      </c>
      <c r="AX1000" s="12" t="s">
        <v>79</v>
      </c>
      <c r="AY1000" s="224" t="s">
        <v>184</v>
      </c>
    </row>
    <row r="1001" spans="1:65" s="14" customFormat="1" ht="11.25">
      <c r="B1001" s="236"/>
      <c r="C1001" s="237"/>
      <c r="D1001" s="215" t="s">
        <v>191</v>
      </c>
      <c r="E1001" s="238" t="s">
        <v>1</v>
      </c>
      <c r="F1001" s="239" t="s">
        <v>979</v>
      </c>
      <c r="G1001" s="237"/>
      <c r="H1001" s="238" t="s">
        <v>1</v>
      </c>
      <c r="I1001" s="240"/>
      <c r="J1001" s="237"/>
      <c r="K1001" s="237"/>
      <c r="L1001" s="241"/>
      <c r="M1001" s="242"/>
      <c r="N1001" s="243"/>
      <c r="O1001" s="243"/>
      <c r="P1001" s="243"/>
      <c r="Q1001" s="243"/>
      <c r="R1001" s="243"/>
      <c r="S1001" s="243"/>
      <c r="T1001" s="244"/>
      <c r="AT1001" s="245" t="s">
        <v>191</v>
      </c>
      <c r="AU1001" s="245" t="s">
        <v>86</v>
      </c>
      <c r="AV1001" s="14" t="s">
        <v>86</v>
      </c>
      <c r="AW1001" s="14" t="s">
        <v>34</v>
      </c>
      <c r="AX1001" s="14" t="s">
        <v>79</v>
      </c>
      <c r="AY1001" s="245" t="s">
        <v>184</v>
      </c>
    </row>
    <row r="1002" spans="1:65" s="12" customFormat="1" ht="11.25">
      <c r="B1002" s="213"/>
      <c r="C1002" s="214"/>
      <c r="D1002" s="215" t="s">
        <v>191</v>
      </c>
      <c r="E1002" s="216" t="s">
        <v>1</v>
      </c>
      <c r="F1002" s="217" t="s">
        <v>980</v>
      </c>
      <c r="G1002" s="214"/>
      <c r="H1002" s="218">
        <v>2.52</v>
      </c>
      <c r="I1002" s="219"/>
      <c r="J1002" s="214"/>
      <c r="K1002" s="214"/>
      <c r="L1002" s="220"/>
      <c r="M1002" s="221"/>
      <c r="N1002" s="222"/>
      <c r="O1002" s="222"/>
      <c r="P1002" s="222"/>
      <c r="Q1002" s="222"/>
      <c r="R1002" s="222"/>
      <c r="S1002" s="222"/>
      <c r="T1002" s="223"/>
      <c r="AT1002" s="224" t="s">
        <v>191</v>
      </c>
      <c r="AU1002" s="224" t="s">
        <v>86</v>
      </c>
      <c r="AV1002" s="12" t="s">
        <v>91</v>
      </c>
      <c r="AW1002" s="12" t="s">
        <v>34</v>
      </c>
      <c r="AX1002" s="12" t="s">
        <v>79</v>
      </c>
      <c r="AY1002" s="224" t="s">
        <v>184</v>
      </c>
    </row>
    <row r="1003" spans="1:65" s="14" customFormat="1" ht="11.25">
      <c r="B1003" s="236"/>
      <c r="C1003" s="237"/>
      <c r="D1003" s="215" t="s">
        <v>191</v>
      </c>
      <c r="E1003" s="238" t="s">
        <v>1</v>
      </c>
      <c r="F1003" s="239" t="s">
        <v>981</v>
      </c>
      <c r="G1003" s="237"/>
      <c r="H1003" s="238" t="s">
        <v>1</v>
      </c>
      <c r="I1003" s="240"/>
      <c r="J1003" s="237"/>
      <c r="K1003" s="237"/>
      <c r="L1003" s="241"/>
      <c r="M1003" s="242"/>
      <c r="N1003" s="243"/>
      <c r="O1003" s="243"/>
      <c r="P1003" s="243"/>
      <c r="Q1003" s="243"/>
      <c r="R1003" s="243"/>
      <c r="S1003" s="243"/>
      <c r="T1003" s="244"/>
      <c r="AT1003" s="245" t="s">
        <v>191</v>
      </c>
      <c r="AU1003" s="245" t="s">
        <v>86</v>
      </c>
      <c r="AV1003" s="14" t="s">
        <v>86</v>
      </c>
      <c r="AW1003" s="14" t="s">
        <v>34</v>
      </c>
      <c r="AX1003" s="14" t="s">
        <v>79</v>
      </c>
      <c r="AY1003" s="245" t="s">
        <v>184</v>
      </c>
    </row>
    <row r="1004" spans="1:65" s="12" customFormat="1" ht="11.25">
      <c r="B1004" s="213"/>
      <c r="C1004" s="214"/>
      <c r="D1004" s="215" t="s">
        <v>191</v>
      </c>
      <c r="E1004" s="216" t="s">
        <v>1</v>
      </c>
      <c r="F1004" s="217" t="s">
        <v>982</v>
      </c>
      <c r="G1004" s="214"/>
      <c r="H1004" s="218">
        <v>2.58</v>
      </c>
      <c r="I1004" s="219"/>
      <c r="J1004" s="214"/>
      <c r="K1004" s="214"/>
      <c r="L1004" s="220"/>
      <c r="M1004" s="221"/>
      <c r="N1004" s="222"/>
      <c r="O1004" s="222"/>
      <c r="P1004" s="222"/>
      <c r="Q1004" s="222"/>
      <c r="R1004" s="222"/>
      <c r="S1004" s="222"/>
      <c r="T1004" s="223"/>
      <c r="AT1004" s="224" t="s">
        <v>191</v>
      </c>
      <c r="AU1004" s="224" t="s">
        <v>86</v>
      </c>
      <c r="AV1004" s="12" t="s">
        <v>91</v>
      </c>
      <c r="AW1004" s="12" t="s">
        <v>34</v>
      </c>
      <c r="AX1004" s="12" t="s">
        <v>79</v>
      </c>
      <c r="AY1004" s="224" t="s">
        <v>184</v>
      </c>
    </row>
    <row r="1005" spans="1:65" s="13" customFormat="1" ht="11.25">
      <c r="B1005" s="225"/>
      <c r="C1005" s="226"/>
      <c r="D1005" s="215" t="s">
        <v>191</v>
      </c>
      <c r="E1005" s="227" t="s">
        <v>1</v>
      </c>
      <c r="F1005" s="228" t="s">
        <v>193</v>
      </c>
      <c r="G1005" s="226"/>
      <c r="H1005" s="229">
        <v>51.320999999999998</v>
      </c>
      <c r="I1005" s="230"/>
      <c r="J1005" s="226"/>
      <c r="K1005" s="226"/>
      <c r="L1005" s="231"/>
      <c r="M1005" s="232"/>
      <c r="N1005" s="233"/>
      <c r="O1005" s="233"/>
      <c r="P1005" s="233"/>
      <c r="Q1005" s="233"/>
      <c r="R1005" s="233"/>
      <c r="S1005" s="233"/>
      <c r="T1005" s="234"/>
      <c r="AT1005" s="235" t="s">
        <v>191</v>
      </c>
      <c r="AU1005" s="235" t="s">
        <v>86</v>
      </c>
      <c r="AV1005" s="13" t="s">
        <v>190</v>
      </c>
      <c r="AW1005" s="13" t="s">
        <v>34</v>
      </c>
      <c r="AX1005" s="13" t="s">
        <v>86</v>
      </c>
      <c r="AY1005" s="235" t="s">
        <v>184</v>
      </c>
    </row>
    <row r="1006" spans="1:65" s="2" customFormat="1" ht="16.5" customHeight="1">
      <c r="A1006" s="34"/>
      <c r="B1006" s="35"/>
      <c r="C1006" s="200" t="s">
        <v>565</v>
      </c>
      <c r="D1006" s="200" t="s">
        <v>185</v>
      </c>
      <c r="E1006" s="201" t="s">
        <v>983</v>
      </c>
      <c r="F1006" s="202" t="s">
        <v>984</v>
      </c>
      <c r="G1006" s="203" t="s">
        <v>939</v>
      </c>
      <c r="H1006" s="204">
        <v>1</v>
      </c>
      <c r="I1006" s="205"/>
      <c r="J1006" s="206">
        <f>ROUND(I1006*H1006,2)</f>
        <v>0</v>
      </c>
      <c r="K1006" s="202" t="s">
        <v>297</v>
      </c>
      <c r="L1006" s="39"/>
      <c r="M1006" s="207" t="s">
        <v>1</v>
      </c>
      <c r="N1006" s="208" t="s">
        <v>45</v>
      </c>
      <c r="O1006" s="71"/>
      <c r="P1006" s="209">
        <f>O1006*H1006</f>
        <v>0</v>
      </c>
      <c r="Q1006" s="209">
        <v>0</v>
      </c>
      <c r="R1006" s="209">
        <f>Q1006*H1006</f>
        <v>0</v>
      </c>
      <c r="S1006" s="209">
        <v>0</v>
      </c>
      <c r="T1006" s="210">
        <f>S1006*H1006</f>
        <v>0</v>
      </c>
      <c r="U1006" s="34"/>
      <c r="V1006" s="34"/>
      <c r="W1006" s="34"/>
      <c r="X1006" s="34"/>
      <c r="Y1006" s="34"/>
      <c r="Z1006" s="34"/>
      <c r="AA1006" s="34"/>
      <c r="AB1006" s="34"/>
      <c r="AC1006" s="34"/>
      <c r="AD1006" s="34"/>
      <c r="AE1006" s="34"/>
      <c r="AR1006" s="211" t="s">
        <v>223</v>
      </c>
      <c r="AT1006" s="211" t="s">
        <v>185</v>
      </c>
      <c r="AU1006" s="211" t="s">
        <v>86</v>
      </c>
      <c r="AY1006" s="17" t="s">
        <v>184</v>
      </c>
      <c r="BE1006" s="212">
        <f>IF(N1006="základní",J1006,0)</f>
        <v>0</v>
      </c>
      <c r="BF1006" s="212">
        <f>IF(N1006="snížená",J1006,0)</f>
        <v>0</v>
      </c>
      <c r="BG1006" s="212">
        <f>IF(N1006="zákl. přenesená",J1006,0)</f>
        <v>0</v>
      </c>
      <c r="BH1006" s="212">
        <f>IF(N1006="sníž. přenesená",J1006,0)</f>
        <v>0</v>
      </c>
      <c r="BI1006" s="212">
        <f>IF(N1006="nulová",J1006,0)</f>
        <v>0</v>
      </c>
      <c r="BJ1006" s="17" t="s">
        <v>91</v>
      </c>
      <c r="BK1006" s="212">
        <f>ROUND(I1006*H1006,2)</f>
        <v>0</v>
      </c>
      <c r="BL1006" s="17" t="s">
        <v>223</v>
      </c>
      <c r="BM1006" s="211" t="s">
        <v>985</v>
      </c>
    </row>
    <row r="1007" spans="1:65" s="2" customFormat="1" ht="21.75" customHeight="1">
      <c r="A1007" s="34"/>
      <c r="B1007" s="35"/>
      <c r="C1007" s="200" t="s">
        <v>986</v>
      </c>
      <c r="D1007" s="200" t="s">
        <v>185</v>
      </c>
      <c r="E1007" s="201" t="s">
        <v>987</v>
      </c>
      <c r="F1007" s="202" t="s">
        <v>988</v>
      </c>
      <c r="G1007" s="203" t="s">
        <v>222</v>
      </c>
      <c r="H1007" s="204">
        <v>446.89120000000003</v>
      </c>
      <c r="I1007" s="205"/>
      <c r="J1007" s="206">
        <f>ROUND(I1007*H1007,2)</f>
        <v>0</v>
      </c>
      <c r="K1007" s="202" t="s">
        <v>189</v>
      </c>
      <c r="L1007" s="39"/>
      <c r="M1007" s="207" t="s">
        <v>1</v>
      </c>
      <c r="N1007" s="208" t="s">
        <v>45</v>
      </c>
      <c r="O1007" s="71"/>
      <c r="P1007" s="209">
        <f>O1007*H1007</f>
        <v>0</v>
      </c>
      <c r="Q1007" s="209">
        <v>0</v>
      </c>
      <c r="R1007" s="209">
        <f>Q1007*H1007</f>
        <v>0</v>
      </c>
      <c r="S1007" s="209">
        <v>0</v>
      </c>
      <c r="T1007" s="210">
        <f>S1007*H1007</f>
        <v>0</v>
      </c>
      <c r="U1007" s="34"/>
      <c r="V1007" s="34"/>
      <c r="W1007" s="34"/>
      <c r="X1007" s="34"/>
      <c r="Y1007" s="34"/>
      <c r="Z1007" s="34"/>
      <c r="AA1007" s="34"/>
      <c r="AB1007" s="34"/>
      <c r="AC1007" s="34"/>
      <c r="AD1007" s="34"/>
      <c r="AE1007" s="34"/>
      <c r="AR1007" s="211" t="s">
        <v>223</v>
      </c>
      <c r="AT1007" s="211" t="s">
        <v>185</v>
      </c>
      <c r="AU1007" s="211" t="s">
        <v>86</v>
      </c>
      <c r="AY1007" s="17" t="s">
        <v>184</v>
      </c>
      <c r="BE1007" s="212">
        <f>IF(N1007="základní",J1007,0)</f>
        <v>0</v>
      </c>
      <c r="BF1007" s="212">
        <f>IF(N1007="snížená",J1007,0)</f>
        <v>0</v>
      </c>
      <c r="BG1007" s="212">
        <f>IF(N1007="zákl. přenesená",J1007,0)</f>
        <v>0</v>
      </c>
      <c r="BH1007" s="212">
        <f>IF(N1007="sníž. přenesená",J1007,0)</f>
        <v>0</v>
      </c>
      <c r="BI1007" s="212">
        <f>IF(N1007="nulová",J1007,0)</f>
        <v>0</v>
      </c>
      <c r="BJ1007" s="17" t="s">
        <v>91</v>
      </c>
      <c r="BK1007" s="212">
        <f>ROUND(I1007*H1007,2)</f>
        <v>0</v>
      </c>
      <c r="BL1007" s="17" t="s">
        <v>223</v>
      </c>
      <c r="BM1007" s="211" t="s">
        <v>989</v>
      </c>
    </row>
    <row r="1008" spans="1:65" s="12" customFormat="1" ht="11.25">
      <c r="B1008" s="213"/>
      <c r="C1008" s="214"/>
      <c r="D1008" s="215" t="s">
        <v>191</v>
      </c>
      <c r="E1008" s="216" t="s">
        <v>1</v>
      </c>
      <c r="F1008" s="217" t="s">
        <v>990</v>
      </c>
      <c r="G1008" s="214"/>
      <c r="H1008" s="218">
        <v>441.62720000000002</v>
      </c>
      <c r="I1008" s="219"/>
      <c r="J1008" s="214"/>
      <c r="K1008" s="214"/>
      <c r="L1008" s="220"/>
      <c r="M1008" s="221"/>
      <c r="N1008" s="222"/>
      <c r="O1008" s="222"/>
      <c r="P1008" s="222"/>
      <c r="Q1008" s="222"/>
      <c r="R1008" s="222"/>
      <c r="S1008" s="222"/>
      <c r="T1008" s="223"/>
      <c r="AT1008" s="224" t="s">
        <v>191</v>
      </c>
      <c r="AU1008" s="224" t="s">
        <v>86</v>
      </c>
      <c r="AV1008" s="12" t="s">
        <v>91</v>
      </c>
      <c r="AW1008" s="12" t="s">
        <v>34</v>
      </c>
      <c r="AX1008" s="12" t="s">
        <v>79</v>
      </c>
      <c r="AY1008" s="224" t="s">
        <v>184</v>
      </c>
    </row>
    <row r="1009" spans="1:65" s="14" customFormat="1" ht="11.25">
      <c r="B1009" s="236"/>
      <c r="C1009" s="237"/>
      <c r="D1009" s="215" t="s">
        <v>191</v>
      </c>
      <c r="E1009" s="238" t="s">
        <v>1</v>
      </c>
      <c r="F1009" s="239" t="s">
        <v>887</v>
      </c>
      <c r="G1009" s="237"/>
      <c r="H1009" s="238" t="s">
        <v>1</v>
      </c>
      <c r="I1009" s="240"/>
      <c r="J1009" s="237"/>
      <c r="K1009" s="237"/>
      <c r="L1009" s="241"/>
      <c r="M1009" s="242"/>
      <c r="N1009" s="243"/>
      <c r="O1009" s="243"/>
      <c r="P1009" s="243"/>
      <c r="Q1009" s="243"/>
      <c r="R1009" s="243"/>
      <c r="S1009" s="243"/>
      <c r="T1009" s="244"/>
      <c r="AT1009" s="245" t="s">
        <v>191</v>
      </c>
      <c r="AU1009" s="245" t="s">
        <v>86</v>
      </c>
      <c r="AV1009" s="14" t="s">
        <v>86</v>
      </c>
      <c r="AW1009" s="14" t="s">
        <v>34</v>
      </c>
      <c r="AX1009" s="14" t="s">
        <v>79</v>
      </c>
      <c r="AY1009" s="245" t="s">
        <v>184</v>
      </c>
    </row>
    <row r="1010" spans="1:65" s="12" customFormat="1" ht="11.25">
      <c r="B1010" s="213"/>
      <c r="C1010" s="214"/>
      <c r="D1010" s="215" t="s">
        <v>191</v>
      </c>
      <c r="E1010" s="216" t="s">
        <v>1</v>
      </c>
      <c r="F1010" s="217" t="s">
        <v>991</v>
      </c>
      <c r="G1010" s="214"/>
      <c r="H1010" s="218">
        <v>5.2640000000000002</v>
      </c>
      <c r="I1010" s="219"/>
      <c r="J1010" s="214"/>
      <c r="K1010" s="214"/>
      <c r="L1010" s="220"/>
      <c r="M1010" s="221"/>
      <c r="N1010" s="222"/>
      <c r="O1010" s="222"/>
      <c r="P1010" s="222"/>
      <c r="Q1010" s="222"/>
      <c r="R1010" s="222"/>
      <c r="S1010" s="222"/>
      <c r="T1010" s="223"/>
      <c r="AT1010" s="224" t="s">
        <v>191</v>
      </c>
      <c r="AU1010" s="224" t="s">
        <v>86</v>
      </c>
      <c r="AV1010" s="12" t="s">
        <v>91</v>
      </c>
      <c r="AW1010" s="12" t="s">
        <v>34</v>
      </c>
      <c r="AX1010" s="12" t="s">
        <v>79</v>
      </c>
      <c r="AY1010" s="224" t="s">
        <v>184</v>
      </c>
    </row>
    <row r="1011" spans="1:65" s="13" customFormat="1" ht="11.25">
      <c r="B1011" s="225"/>
      <c r="C1011" s="226"/>
      <c r="D1011" s="215" t="s">
        <v>191</v>
      </c>
      <c r="E1011" s="227" t="s">
        <v>1</v>
      </c>
      <c r="F1011" s="228" t="s">
        <v>193</v>
      </c>
      <c r="G1011" s="226"/>
      <c r="H1011" s="229">
        <v>446.89120000000003</v>
      </c>
      <c r="I1011" s="230"/>
      <c r="J1011" s="226"/>
      <c r="K1011" s="226"/>
      <c r="L1011" s="231"/>
      <c r="M1011" s="232"/>
      <c r="N1011" s="233"/>
      <c r="O1011" s="233"/>
      <c r="P1011" s="233"/>
      <c r="Q1011" s="233"/>
      <c r="R1011" s="233"/>
      <c r="S1011" s="233"/>
      <c r="T1011" s="234"/>
      <c r="AT1011" s="235" t="s">
        <v>191</v>
      </c>
      <c r="AU1011" s="235" t="s">
        <v>86</v>
      </c>
      <c r="AV1011" s="13" t="s">
        <v>190</v>
      </c>
      <c r="AW1011" s="13" t="s">
        <v>34</v>
      </c>
      <c r="AX1011" s="13" t="s">
        <v>86</v>
      </c>
      <c r="AY1011" s="235" t="s">
        <v>184</v>
      </c>
    </row>
    <row r="1012" spans="1:65" s="2" customFormat="1" ht="21.75" customHeight="1">
      <c r="A1012" s="34"/>
      <c r="B1012" s="35"/>
      <c r="C1012" s="200" t="s">
        <v>579</v>
      </c>
      <c r="D1012" s="200" t="s">
        <v>185</v>
      </c>
      <c r="E1012" s="201" t="s">
        <v>992</v>
      </c>
      <c r="F1012" s="202" t="s">
        <v>993</v>
      </c>
      <c r="G1012" s="203" t="s">
        <v>222</v>
      </c>
      <c r="H1012" s="204">
        <v>418.55849999999998</v>
      </c>
      <c r="I1012" s="205"/>
      <c r="J1012" s="206">
        <f>ROUND(I1012*H1012,2)</f>
        <v>0</v>
      </c>
      <c r="K1012" s="202" t="s">
        <v>189</v>
      </c>
      <c r="L1012" s="39"/>
      <c r="M1012" s="207" t="s">
        <v>1</v>
      </c>
      <c r="N1012" s="208" t="s">
        <v>45</v>
      </c>
      <c r="O1012" s="71"/>
      <c r="P1012" s="209">
        <f>O1012*H1012</f>
        <v>0</v>
      </c>
      <c r="Q1012" s="209">
        <v>0</v>
      </c>
      <c r="R1012" s="209">
        <f>Q1012*H1012</f>
        <v>0</v>
      </c>
      <c r="S1012" s="209">
        <v>0</v>
      </c>
      <c r="T1012" s="210">
        <f>S1012*H1012</f>
        <v>0</v>
      </c>
      <c r="U1012" s="34"/>
      <c r="V1012" s="34"/>
      <c r="W1012" s="34"/>
      <c r="X1012" s="34"/>
      <c r="Y1012" s="34"/>
      <c r="Z1012" s="34"/>
      <c r="AA1012" s="34"/>
      <c r="AB1012" s="34"/>
      <c r="AC1012" s="34"/>
      <c r="AD1012" s="34"/>
      <c r="AE1012" s="34"/>
      <c r="AR1012" s="211" t="s">
        <v>223</v>
      </c>
      <c r="AT1012" s="211" t="s">
        <v>185</v>
      </c>
      <c r="AU1012" s="211" t="s">
        <v>86</v>
      </c>
      <c r="AY1012" s="17" t="s">
        <v>184</v>
      </c>
      <c r="BE1012" s="212">
        <f>IF(N1012="základní",J1012,0)</f>
        <v>0</v>
      </c>
      <c r="BF1012" s="212">
        <f>IF(N1012="snížená",J1012,0)</f>
        <v>0</v>
      </c>
      <c r="BG1012" s="212">
        <f>IF(N1012="zákl. přenesená",J1012,0)</f>
        <v>0</v>
      </c>
      <c r="BH1012" s="212">
        <f>IF(N1012="sníž. přenesená",J1012,0)</f>
        <v>0</v>
      </c>
      <c r="BI1012" s="212">
        <f>IF(N1012="nulová",J1012,0)</f>
        <v>0</v>
      </c>
      <c r="BJ1012" s="17" t="s">
        <v>91</v>
      </c>
      <c r="BK1012" s="212">
        <f>ROUND(I1012*H1012,2)</f>
        <v>0</v>
      </c>
      <c r="BL1012" s="17" t="s">
        <v>223</v>
      </c>
      <c r="BM1012" s="211" t="s">
        <v>994</v>
      </c>
    </row>
    <row r="1013" spans="1:65" s="12" customFormat="1" ht="11.25">
      <c r="B1013" s="213"/>
      <c r="C1013" s="214"/>
      <c r="D1013" s="215" t="s">
        <v>191</v>
      </c>
      <c r="E1013" s="216" t="s">
        <v>1</v>
      </c>
      <c r="F1013" s="217" t="s">
        <v>995</v>
      </c>
      <c r="G1013" s="214"/>
      <c r="H1013" s="218">
        <v>366.791</v>
      </c>
      <c r="I1013" s="219"/>
      <c r="J1013" s="214"/>
      <c r="K1013" s="214"/>
      <c r="L1013" s="220"/>
      <c r="M1013" s="221"/>
      <c r="N1013" s="222"/>
      <c r="O1013" s="222"/>
      <c r="P1013" s="222"/>
      <c r="Q1013" s="222"/>
      <c r="R1013" s="222"/>
      <c r="S1013" s="222"/>
      <c r="T1013" s="223"/>
      <c r="AT1013" s="224" t="s">
        <v>191</v>
      </c>
      <c r="AU1013" s="224" t="s">
        <v>86</v>
      </c>
      <c r="AV1013" s="12" t="s">
        <v>91</v>
      </c>
      <c r="AW1013" s="12" t="s">
        <v>34</v>
      </c>
      <c r="AX1013" s="12" t="s">
        <v>79</v>
      </c>
      <c r="AY1013" s="224" t="s">
        <v>184</v>
      </c>
    </row>
    <row r="1014" spans="1:65" s="12" customFormat="1" ht="11.25">
      <c r="B1014" s="213"/>
      <c r="C1014" s="214"/>
      <c r="D1014" s="215" t="s">
        <v>191</v>
      </c>
      <c r="E1014" s="216" t="s">
        <v>1</v>
      </c>
      <c r="F1014" s="217" t="s">
        <v>996</v>
      </c>
      <c r="G1014" s="214"/>
      <c r="H1014" s="218">
        <v>51.767499999999998</v>
      </c>
      <c r="I1014" s="219"/>
      <c r="J1014" s="214"/>
      <c r="K1014" s="214"/>
      <c r="L1014" s="220"/>
      <c r="M1014" s="221"/>
      <c r="N1014" s="222"/>
      <c r="O1014" s="222"/>
      <c r="P1014" s="222"/>
      <c r="Q1014" s="222"/>
      <c r="R1014" s="222"/>
      <c r="S1014" s="222"/>
      <c r="T1014" s="223"/>
      <c r="AT1014" s="224" t="s">
        <v>191</v>
      </c>
      <c r="AU1014" s="224" t="s">
        <v>86</v>
      </c>
      <c r="AV1014" s="12" t="s">
        <v>91</v>
      </c>
      <c r="AW1014" s="12" t="s">
        <v>34</v>
      </c>
      <c r="AX1014" s="12" t="s">
        <v>79</v>
      </c>
      <c r="AY1014" s="224" t="s">
        <v>184</v>
      </c>
    </row>
    <row r="1015" spans="1:65" s="13" customFormat="1" ht="11.25">
      <c r="B1015" s="225"/>
      <c r="C1015" s="226"/>
      <c r="D1015" s="215" t="s">
        <v>191</v>
      </c>
      <c r="E1015" s="227" t="s">
        <v>1</v>
      </c>
      <c r="F1015" s="228" t="s">
        <v>193</v>
      </c>
      <c r="G1015" s="226"/>
      <c r="H1015" s="229">
        <v>418.55849999999998</v>
      </c>
      <c r="I1015" s="230"/>
      <c r="J1015" s="226"/>
      <c r="K1015" s="226"/>
      <c r="L1015" s="231"/>
      <c r="M1015" s="232"/>
      <c r="N1015" s="233"/>
      <c r="O1015" s="233"/>
      <c r="P1015" s="233"/>
      <c r="Q1015" s="233"/>
      <c r="R1015" s="233"/>
      <c r="S1015" s="233"/>
      <c r="T1015" s="234"/>
      <c r="AT1015" s="235" t="s">
        <v>191</v>
      </c>
      <c r="AU1015" s="235" t="s">
        <v>86</v>
      </c>
      <c r="AV1015" s="13" t="s">
        <v>190</v>
      </c>
      <c r="AW1015" s="13" t="s">
        <v>34</v>
      </c>
      <c r="AX1015" s="13" t="s">
        <v>86</v>
      </c>
      <c r="AY1015" s="235" t="s">
        <v>184</v>
      </c>
    </row>
    <row r="1016" spans="1:65" s="2" customFormat="1" ht="16.5" customHeight="1">
      <c r="A1016" s="34"/>
      <c r="B1016" s="35"/>
      <c r="C1016" s="200" t="s">
        <v>997</v>
      </c>
      <c r="D1016" s="200" t="s">
        <v>185</v>
      </c>
      <c r="E1016" s="201" t="s">
        <v>998</v>
      </c>
      <c r="F1016" s="202" t="s">
        <v>999</v>
      </c>
      <c r="G1016" s="203" t="s">
        <v>222</v>
      </c>
      <c r="H1016" s="204">
        <v>441.1825</v>
      </c>
      <c r="I1016" s="205"/>
      <c r="J1016" s="206">
        <f>ROUND(I1016*H1016,2)</f>
        <v>0</v>
      </c>
      <c r="K1016" s="202" t="s">
        <v>189</v>
      </c>
      <c r="L1016" s="39"/>
      <c r="M1016" s="207" t="s">
        <v>1</v>
      </c>
      <c r="N1016" s="208" t="s">
        <v>45</v>
      </c>
      <c r="O1016" s="71"/>
      <c r="P1016" s="209">
        <f>O1016*H1016</f>
        <v>0</v>
      </c>
      <c r="Q1016" s="209">
        <v>0</v>
      </c>
      <c r="R1016" s="209">
        <f>Q1016*H1016</f>
        <v>0</v>
      </c>
      <c r="S1016" s="209">
        <v>0</v>
      </c>
      <c r="T1016" s="210">
        <f>S1016*H1016</f>
        <v>0</v>
      </c>
      <c r="U1016" s="34"/>
      <c r="V1016" s="34"/>
      <c r="W1016" s="34"/>
      <c r="X1016" s="34"/>
      <c r="Y1016" s="34"/>
      <c r="Z1016" s="34"/>
      <c r="AA1016" s="34"/>
      <c r="AB1016" s="34"/>
      <c r="AC1016" s="34"/>
      <c r="AD1016" s="34"/>
      <c r="AE1016" s="34"/>
      <c r="AR1016" s="211" t="s">
        <v>223</v>
      </c>
      <c r="AT1016" s="211" t="s">
        <v>185</v>
      </c>
      <c r="AU1016" s="211" t="s">
        <v>86</v>
      </c>
      <c r="AY1016" s="17" t="s">
        <v>184</v>
      </c>
      <c r="BE1016" s="212">
        <f>IF(N1016="základní",J1016,0)</f>
        <v>0</v>
      </c>
      <c r="BF1016" s="212">
        <f>IF(N1016="snížená",J1016,0)</f>
        <v>0</v>
      </c>
      <c r="BG1016" s="212">
        <f>IF(N1016="zákl. přenesená",J1016,0)</f>
        <v>0</v>
      </c>
      <c r="BH1016" s="212">
        <f>IF(N1016="sníž. přenesená",J1016,0)</f>
        <v>0</v>
      </c>
      <c r="BI1016" s="212">
        <f>IF(N1016="nulová",J1016,0)</f>
        <v>0</v>
      </c>
      <c r="BJ1016" s="17" t="s">
        <v>91</v>
      </c>
      <c r="BK1016" s="212">
        <f>ROUND(I1016*H1016,2)</f>
        <v>0</v>
      </c>
      <c r="BL1016" s="17" t="s">
        <v>223</v>
      </c>
      <c r="BM1016" s="211" t="s">
        <v>1000</v>
      </c>
    </row>
    <row r="1017" spans="1:65" s="14" customFormat="1" ht="11.25">
      <c r="B1017" s="236"/>
      <c r="C1017" s="237"/>
      <c r="D1017" s="215" t="s">
        <v>191</v>
      </c>
      <c r="E1017" s="238" t="s">
        <v>1</v>
      </c>
      <c r="F1017" s="239" t="s">
        <v>884</v>
      </c>
      <c r="G1017" s="237"/>
      <c r="H1017" s="238" t="s">
        <v>1</v>
      </c>
      <c r="I1017" s="240"/>
      <c r="J1017" s="237"/>
      <c r="K1017" s="237"/>
      <c r="L1017" s="241"/>
      <c r="M1017" s="242"/>
      <c r="N1017" s="243"/>
      <c r="O1017" s="243"/>
      <c r="P1017" s="243"/>
      <c r="Q1017" s="243"/>
      <c r="R1017" s="243"/>
      <c r="S1017" s="243"/>
      <c r="T1017" s="244"/>
      <c r="AT1017" s="245" t="s">
        <v>191</v>
      </c>
      <c r="AU1017" s="245" t="s">
        <v>86</v>
      </c>
      <c r="AV1017" s="14" t="s">
        <v>86</v>
      </c>
      <c r="AW1017" s="14" t="s">
        <v>34</v>
      </c>
      <c r="AX1017" s="14" t="s">
        <v>79</v>
      </c>
      <c r="AY1017" s="245" t="s">
        <v>184</v>
      </c>
    </row>
    <row r="1018" spans="1:65" s="12" customFormat="1" ht="11.25">
      <c r="B1018" s="213"/>
      <c r="C1018" s="214"/>
      <c r="D1018" s="215" t="s">
        <v>191</v>
      </c>
      <c r="E1018" s="216" t="s">
        <v>1</v>
      </c>
      <c r="F1018" s="217" t="s">
        <v>995</v>
      </c>
      <c r="G1018" s="214"/>
      <c r="H1018" s="218">
        <v>366.791</v>
      </c>
      <c r="I1018" s="219"/>
      <c r="J1018" s="214"/>
      <c r="K1018" s="214"/>
      <c r="L1018" s="220"/>
      <c r="M1018" s="221"/>
      <c r="N1018" s="222"/>
      <c r="O1018" s="222"/>
      <c r="P1018" s="222"/>
      <c r="Q1018" s="222"/>
      <c r="R1018" s="222"/>
      <c r="S1018" s="222"/>
      <c r="T1018" s="223"/>
      <c r="AT1018" s="224" t="s">
        <v>191</v>
      </c>
      <c r="AU1018" s="224" t="s">
        <v>86</v>
      </c>
      <c r="AV1018" s="12" t="s">
        <v>91</v>
      </c>
      <c r="AW1018" s="12" t="s">
        <v>34</v>
      </c>
      <c r="AX1018" s="12" t="s">
        <v>79</v>
      </c>
      <c r="AY1018" s="224" t="s">
        <v>184</v>
      </c>
    </row>
    <row r="1019" spans="1:65" s="12" customFormat="1" ht="11.25">
      <c r="B1019" s="213"/>
      <c r="C1019" s="214"/>
      <c r="D1019" s="215" t="s">
        <v>191</v>
      </c>
      <c r="E1019" s="216" t="s">
        <v>1</v>
      </c>
      <c r="F1019" s="217" t="s">
        <v>996</v>
      </c>
      <c r="G1019" s="214"/>
      <c r="H1019" s="218">
        <v>51.767499999999998</v>
      </c>
      <c r="I1019" s="219"/>
      <c r="J1019" s="214"/>
      <c r="K1019" s="214"/>
      <c r="L1019" s="220"/>
      <c r="M1019" s="221"/>
      <c r="N1019" s="222"/>
      <c r="O1019" s="222"/>
      <c r="P1019" s="222"/>
      <c r="Q1019" s="222"/>
      <c r="R1019" s="222"/>
      <c r="S1019" s="222"/>
      <c r="T1019" s="223"/>
      <c r="AT1019" s="224" t="s">
        <v>191</v>
      </c>
      <c r="AU1019" s="224" t="s">
        <v>86</v>
      </c>
      <c r="AV1019" s="12" t="s">
        <v>91</v>
      </c>
      <c r="AW1019" s="12" t="s">
        <v>34</v>
      </c>
      <c r="AX1019" s="12" t="s">
        <v>79</v>
      </c>
      <c r="AY1019" s="224" t="s">
        <v>184</v>
      </c>
    </row>
    <row r="1020" spans="1:65" s="14" customFormat="1" ht="11.25">
      <c r="B1020" s="236"/>
      <c r="C1020" s="237"/>
      <c r="D1020" s="215" t="s">
        <v>191</v>
      </c>
      <c r="E1020" s="238" t="s">
        <v>1</v>
      </c>
      <c r="F1020" s="239" t="s">
        <v>633</v>
      </c>
      <c r="G1020" s="237"/>
      <c r="H1020" s="238" t="s">
        <v>1</v>
      </c>
      <c r="I1020" s="240"/>
      <c r="J1020" s="237"/>
      <c r="K1020" s="237"/>
      <c r="L1020" s="241"/>
      <c r="M1020" s="242"/>
      <c r="N1020" s="243"/>
      <c r="O1020" s="243"/>
      <c r="P1020" s="243"/>
      <c r="Q1020" s="243"/>
      <c r="R1020" s="243"/>
      <c r="S1020" s="243"/>
      <c r="T1020" s="244"/>
      <c r="AT1020" s="245" t="s">
        <v>191</v>
      </c>
      <c r="AU1020" s="245" t="s">
        <v>86</v>
      </c>
      <c r="AV1020" s="14" t="s">
        <v>86</v>
      </c>
      <c r="AW1020" s="14" t="s">
        <v>34</v>
      </c>
      <c r="AX1020" s="14" t="s">
        <v>79</v>
      </c>
      <c r="AY1020" s="245" t="s">
        <v>184</v>
      </c>
    </row>
    <row r="1021" spans="1:65" s="12" customFormat="1" ht="11.25">
      <c r="B1021" s="213"/>
      <c r="C1021" s="214"/>
      <c r="D1021" s="215" t="s">
        <v>191</v>
      </c>
      <c r="E1021" s="216" t="s">
        <v>1</v>
      </c>
      <c r="F1021" s="217" t="s">
        <v>1001</v>
      </c>
      <c r="G1021" s="214"/>
      <c r="H1021" s="218">
        <v>17.36</v>
      </c>
      <c r="I1021" s="219"/>
      <c r="J1021" s="214"/>
      <c r="K1021" s="214"/>
      <c r="L1021" s="220"/>
      <c r="M1021" s="221"/>
      <c r="N1021" s="222"/>
      <c r="O1021" s="222"/>
      <c r="P1021" s="222"/>
      <c r="Q1021" s="222"/>
      <c r="R1021" s="222"/>
      <c r="S1021" s="222"/>
      <c r="T1021" s="223"/>
      <c r="AT1021" s="224" t="s">
        <v>191</v>
      </c>
      <c r="AU1021" s="224" t="s">
        <v>86</v>
      </c>
      <c r="AV1021" s="12" t="s">
        <v>91</v>
      </c>
      <c r="AW1021" s="12" t="s">
        <v>34</v>
      </c>
      <c r="AX1021" s="12" t="s">
        <v>79</v>
      </c>
      <c r="AY1021" s="224" t="s">
        <v>184</v>
      </c>
    </row>
    <row r="1022" spans="1:65" s="14" customFormat="1" ht="11.25">
      <c r="B1022" s="236"/>
      <c r="C1022" s="237"/>
      <c r="D1022" s="215" t="s">
        <v>191</v>
      </c>
      <c r="E1022" s="238" t="s">
        <v>1</v>
      </c>
      <c r="F1022" s="239" t="s">
        <v>887</v>
      </c>
      <c r="G1022" s="237"/>
      <c r="H1022" s="238" t="s">
        <v>1</v>
      </c>
      <c r="I1022" s="240"/>
      <c r="J1022" s="237"/>
      <c r="K1022" s="237"/>
      <c r="L1022" s="241"/>
      <c r="M1022" s="242"/>
      <c r="N1022" s="243"/>
      <c r="O1022" s="243"/>
      <c r="P1022" s="243"/>
      <c r="Q1022" s="243"/>
      <c r="R1022" s="243"/>
      <c r="S1022" s="243"/>
      <c r="T1022" s="244"/>
      <c r="AT1022" s="245" t="s">
        <v>191</v>
      </c>
      <c r="AU1022" s="245" t="s">
        <v>86</v>
      </c>
      <c r="AV1022" s="14" t="s">
        <v>86</v>
      </c>
      <c r="AW1022" s="14" t="s">
        <v>34</v>
      </c>
      <c r="AX1022" s="14" t="s">
        <v>79</v>
      </c>
      <c r="AY1022" s="245" t="s">
        <v>184</v>
      </c>
    </row>
    <row r="1023" spans="1:65" s="12" customFormat="1" ht="11.25">
      <c r="B1023" s="213"/>
      <c r="C1023" s="214"/>
      <c r="D1023" s="215" t="s">
        <v>191</v>
      </c>
      <c r="E1023" s="216" t="s">
        <v>1</v>
      </c>
      <c r="F1023" s="217" t="s">
        <v>991</v>
      </c>
      <c r="G1023" s="214"/>
      <c r="H1023" s="218">
        <v>5.2640000000000002</v>
      </c>
      <c r="I1023" s="219"/>
      <c r="J1023" s="214"/>
      <c r="K1023" s="214"/>
      <c r="L1023" s="220"/>
      <c r="M1023" s="221"/>
      <c r="N1023" s="222"/>
      <c r="O1023" s="222"/>
      <c r="P1023" s="222"/>
      <c r="Q1023" s="222"/>
      <c r="R1023" s="222"/>
      <c r="S1023" s="222"/>
      <c r="T1023" s="223"/>
      <c r="AT1023" s="224" t="s">
        <v>191</v>
      </c>
      <c r="AU1023" s="224" t="s">
        <v>86</v>
      </c>
      <c r="AV1023" s="12" t="s">
        <v>91</v>
      </c>
      <c r="AW1023" s="12" t="s">
        <v>34</v>
      </c>
      <c r="AX1023" s="12" t="s">
        <v>79</v>
      </c>
      <c r="AY1023" s="224" t="s">
        <v>184</v>
      </c>
    </row>
    <row r="1024" spans="1:65" s="13" customFormat="1" ht="11.25">
      <c r="B1024" s="225"/>
      <c r="C1024" s="226"/>
      <c r="D1024" s="215" t="s">
        <v>191</v>
      </c>
      <c r="E1024" s="227" t="s">
        <v>1</v>
      </c>
      <c r="F1024" s="228" t="s">
        <v>193</v>
      </c>
      <c r="G1024" s="226"/>
      <c r="H1024" s="229">
        <v>441.1825</v>
      </c>
      <c r="I1024" s="230"/>
      <c r="J1024" s="226"/>
      <c r="K1024" s="226"/>
      <c r="L1024" s="231"/>
      <c r="M1024" s="232"/>
      <c r="N1024" s="233"/>
      <c r="O1024" s="233"/>
      <c r="P1024" s="233"/>
      <c r="Q1024" s="233"/>
      <c r="R1024" s="233"/>
      <c r="S1024" s="233"/>
      <c r="T1024" s="234"/>
      <c r="AT1024" s="235" t="s">
        <v>191</v>
      </c>
      <c r="AU1024" s="235" t="s">
        <v>86</v>
      </c>
      <c r="AV1024" s="13" t="s">
        <v>190</v>
      </c>
      <c r="AW1024" s="13" t="s">
        <v>34</v>
      </c>
      <c r="AX1024" s="13" t="s">
        <v>86</v>
      </c>
      <c r="AY1024" s="235" t="s">
        <v>184</v>
      </c>
    </row>
    <row r="1025" spans="1:65" s="2" customFormat="1" ht="16.5" customHeight="1">
      <c r="A1025" s="34"/>
      <c r="B1025" s="35"/>
      <c r="C1025" s="200" t="s">
        <v>627</v>
      </c>
      <c r="D1025" s="200" t="s">
        <v>185</v>
      </c>
      <c r="E1025" s="201" t="s">
        <v>1002</v>
      </c>
      <c r="F1025" s="202" t="s">
        <v>1003</v>
      </c>
      <c r="G1025" s="203" t="s">
        <v>939</v>
      </c>
      <c r="H1025" s="204">
        <v>1</v>
      </c>
      <c r="I1025" s="205"/>
      <c r="J1025" s="206">
        <f>ROUND(I1025*H1025,2)</f>
        <v>0</v>
      </c>
      <c r="K1025" s="202" t="s">
        <v>1</v>
      </c>
      <c r="L1025" s="39"/>
      <c r="M1025" s="207" t="s">
        <v>1</v>
      </c>
      <c r="N1025" s="208" t="s">
        <v>45</v>
      </c>
      <c r="O1025" s="71"/>
      <c r="P1025" s="209">
        <f>O1025*H1025</f>
        <v>0</v>
      </c>
      <c r="Q1025" s="209">
        <v>0</v>
      </c>
      <c r="R1025" s="209">
        <f>Q1025*H1025</f>
        <v>0</v>
      </c>
      <c r="S1025" s="209">
        <v>0</v>
      </c>
      <c r="T1025" s="210">
        <f>S1025*H1025</f>
        <v>0</v>
      </c>
      <c r="U1025" s="34"/>
      <c r="V1025" s="34"/>
      <c r="W1025" s="34"/>
      <c r="X1025" s="34"/>
      <c r="Y1025" s="34"/>
      <c r="Z1025" s="34"/>
      <c r="AA1025" s="34"/>
      <c r="AB1025" s="34"/>
      <c r="AC1025" s="34"/>
      <c r="AD1025" s="34"/>
      <c r="AE1025" s="34"/>
      <c r="AR1025" s="211" t="s">
        <v>223</v>
      </c>
      <c r="AT1025" s="211" t="s">
        <v>185</v>
      </c>
      <c r="AU1025" s="211" t="s">
        <v>86</v>
      </c>
      <c r="AY1025" s="17" t="s">
        <v>184</v>
      </c>
      <c r="BE1025" s="212">
        <f>IF(N1025="základní",J1025,0)</f>
        <v>0</v>
      </c>
      <c r="BF1025" s="212">
        <f>IF(N1025="snížená",J1025,0)</f>
        <v>0</v>
      </c>
      <c r="BG1025" s="212">
        <f>IF(N1025="zákl. přenesená",J1025,0)</f>
        <v>0</v>
      </c>
      <c r="BH1025" s="212">
        <f>IF(N1025="sníž. přenesená",J1025,0)</f>
        <v>0</v>
      </c>
      <c r="BI1025" s="212">
        <f>IF(N1025="nulová",J1025,0)</f>
        <v>0</v>
      </c>
      <c r="BJ1025" s="17" t="s">
        <v>91</v>
      </c>
      <c r="BK1025" s="212">
        <f>ROUND(I1025*H1025,2)</f>
        <v>0</v>
      </c>
      <c r="BL1025" s="17" t="s">
        <v>223</v>
      </c>
      <c r="BM1025" s="211" t="s">
        <v>1004</v>
      </c>
    </row>
    <row r="1026" spans="1:65" s="11" customFormat="1" ht="25.9" customHeight="1">
      <c r="B1026" s="186"/>
      <c r="C1026" s="187"/>
      <c r="D1026" s="188" t="s">
        <v>78</v>
      </c>
      <c r="E1026" s="189" t="s">
        <v>1005</v>
      </c>
      <c r="F1026" s="189" t="s">
        <v>1006</v>
      </c>
      <c r="G1026" s="187"/>
      <c r="H1026" s="187"/>
      <c r="I1026" s="190"/>
      <c r="J1026" s="191">
        <f>BK1026</f>
        <v>0</v>
      </c>
      <c r="K1026" s="187"/>
      <c r="L1026" s="192"/>
      <c r="M1026" s="193"/>
      <c r="N1026" s="194"/>
      <c r="O1026" s="194"/>
      <c r="P1026" s="195">
        <f>SUM(P1027:P1094)</f>
        <v>0</v>
      </c>
      <c r="Q1026" s="194"/>
      <c r="R1026" s="195">
        <f>SUM(R1027:R1094)</f>
        <v>0</v>
      </c>
      <c r="S1026" s="194"/>
      <c r="T1026" s="196">
        <f>SUM(T1027:T1094)</f>
        <v>0</v>
      </c>
      <c r="AR1026" s="197" t="s">
        <v>91</v>
      </c>
      <c r="AT1026" s="198" t="s">
        <v>78</v>
      </c>
      <c r="AU1026" s="198" t="s">
        <v>79</v>
      </c>
      <c r="AY1026" s="197" t="s">
        <v>184</v>
      </c>
      <c r="BK1026" s="199">
        <f>SUM(BK1027:BK1094)</f>
        <v>0</v>
      </c>
    </row>
    <row r="1027" spans="1:65" s="2" customFormat="1" ht="21.75" customHeight="1">
      <c r="A1027" s="34"/>
      <c r="B1027" s="35"/>
      <c r="C1027" s="200" t="s">
        <v>1007</v>
      </c>
      <c r="D1027" s="200" t="s">
        <v>185</v>
      </c>
      <c r="E1027" s="201" t="s">
        <v>1008</v>
      </c>
      <c r="F1027" s="202" t="s">
        <v>1009</v>
      </c>
      <c r="G1027" s="203" t="s">
        <v>222</v>
      </c>
      <c r="H1027" s="204">
        <v>509.6</v>
      </c>
      <c r="I1027" s="205"/>
      <c r="J1027" s="206">
        <f>ROUND(I1027*H1027,2)</f>
        <v>0</v>
      </c>
      <c r="K1027" s="202" t="s">
        <v>189</v>
      </c>
      <c r="L1027" s="39"/>
      <c r="M1027" s="207" t="s">
        <v>1</v>
      </c>
      <c r="N1027" s="208" t="s">
        <v>45</v>
      </c>
      <c r="O1027" s="71"/>
      <c r="P1027" s="209">
        <f>O1027*H1027</f>
        <v>0</v>
      </c>
      <c r="Q1027" s="209">
        <v>0</v>
      </c>
      <c r="R1027" s="209">
        <f>Q1027*H1027</f>
        <v>0</v>
      </c>
      <c r="S1027" s="209">
        <v>0</v>
      </c>
      <c r="T1027" s="210">
        <f>S1027*H1027</f>
        <v>0</v>
      </c>
      <c r="U1027" s="34"/>
      <c r="V1027" s="34"/>
      <c r="W1027" s="34"/>
      <c r="X1027" s="34"/>
      <c r="Y1027" s="34"/>
      <c r="Z1027" s="34"/>
      <c r="AA1027" s="34"/>
      <c r="AB1027" s="34"/>
      <c r="AC1027" s="34"/>
      <c r="AD1027" s="34"/>
      <c r="AE1027" s="34"/>
      <c r="AR1027" s="211" t="s">
        <v>223</v>
      </c>
      <c r="AT1027" s="211" t="s">
        <v>185</v>
      </c>
      <c r="AU1027" s="211" t="s">
        <v>86</v>
      </c>
      <c r="AY1027" s="17" t="s">
        <v>184</v>
      </c>
      <c r="BE1027" s="212">
        <f>IF(N1027="základní",J1027,0)</f>
        <v>0</v>
      </c>
      <c r="BF1027" s="212">
        <f>IF(N1027="snížená",J1027,0)</f>
        <v>0</v>
      </c>
      <c r="BG1027" s="212">
        <f>IF(N1027="zákl. přenesená",J1027,0)</f>
        <v>0</v>
      </c>
      <c r="BH1027" s="212">
        <f>IF(N1027="sníž. přenesená",J1027,0)</f>
        <v>0</v>
      </c>
      <c r="BI1027" s="212">
        <f>IF(N1027="nulová",J1027,0)</f>
        <v>0</v>
      </c>
      <c r="BJ1027" s="17" t="s">
        <v>91</v>
      </c>
      <c r="BK1027" s="212">
        <f>ROUND(I1027*H1027,2)</f>
        <v>0</v>
      </c>
      <c r="BL1027" s="17" t="s">
        <v>223</v>
      </c>
      <c r="BM1027" s="211" t="s">
        <v>1010</v>
      </c>
    </row>
    <row r="1028" spans="1:65" s="14" customFormat="1" ht="11.25">
      <c r="B1028" s="236"/>
      <c r="C1028" s="237"/>
      <c r="D1028" s="215" t="s">
        <v>191</v>
      </c>
      <c r="E1028" s="238" t="s">
        <v>1</v>
      </c>
      <c r="F1028" s="239" t="s">
        <v>774</v>
      </c>
      <c r="G1028" s="237"/>
      <c r="H1028" s="238" t="s">
        <v>1</v>
      </c>
      <c r="I1028" s="240"/>
      <c r="J1028" s="237"/>
      <c r="K1028" s="237"/>
      <c r="L1028" s="241"/>
      <c r="M1028" s="242"/>
      <c r="N1028" s="243"/>
      <c r="O1028" s="243"/>
      <c r="P1028" s="243"/>
      <c r="Q1028" s="243"/>
      <c r="R1028" s="243"/>
      <c r="S1028" s="243"/>
      <c r="T1028" s="244"/>
      <c r="AT1028" s="245" t="s">
        <v>191</v>
      </c>
      <c r="AU1028" s="245" t="s">
        <v>86</v>
      </c>
      <c r="AV1028" s="14" t="s">
        <v>86</v>
      </c>
      <c r="AW1028" s="14" t="s">
        <v>34</v>
      </c>
      <c r="AX1028" s="14" t="s">
        <v>79</v>
      </c>
      <c r="AY1028" s="245" t="s">
        <v>184</v>
      </c>
    </row>
    <row r="1029" spans="1:65" s="12" customFormat="1" ht="11.25">
      <c r="B1029" s="213"/>
      <c r="C1029" s="214"/>
      <c r="D1029" s="215" t="s">
        <v>191</v>
      </c>
      <c r="E1029" s="216" t="s">
        <v>1</v>
      </c>
      <c r="F1029" s="217" t="s">
        <v>1011</v>
      </c>
      <c r="G1029" s="214"/>
      <c r="H1029" s="218">
        <v>376</v>
      </c>
      <c r="I1029" s="219"/>
      <c r="J1029" s="214"/>
      <c r="K1029" s="214"/>
      <c r="L1029" s="220"/>
      <c r="M1029" s="221"/>
      <c r="N1029" s="222"/>
      <c r="O1029" s="222"/>
      <c r="P1029" s="222"/>
      <c r="Q1029" s="222"/>
      <c r="R1029" s="222"/>
      <c r="S1029" s="222"/>
      <c r="T1029" s="223"/>
      <c r="AT1029" s="224" t="s">
        <v>191</v>
      </c>
      <c r="AU1029" s="224" t="s">
        <v>86</v>
      </c>
      <c r="AV1029" s="12" t="s">
        <v>91</v>
      </c>
      <c r="AW1029" s="12" t="s">
        <v>34</v>
      </c>
      <c r="AX1029" s="12" t="s">
        <v>79</v>
      </c>
      <c r="AY1029" s="224" t="s">
        <v>184</v>
      </c>
    </row>
    <row r="1030" spans="1:65" s="14" customFormat="1" ht="11.25">
      <c r="B1030" s="236"/>
      <c r="C1030" s="237"/>
      <c r="D1030" s="215" t="s">
        <v>191</v>
      </c>
      <c r="E1030" s="238" t="s">
        <v>1</v>
      </c>
      <c r="F1030" s="239" t="s">
        <v>776</v>
      </c>
      <c r="G1030" s="237"/>
      <c r="H1030" s="238" t="s">
        <v>1</v>
      </c>
      <c r="I1030" s="240"/>
      <c r="J1030" s="237"/>
      <c r="K1030" s="237"/>
      <c r="L1030" s="241"/>
      <c r="M1030" s="242"/>
      <c r="N1030" s="243"/>
      <c r="O1030" s="243"/>
      <c r="P1030" s="243"/>
      <c r="Q1030" s="243"/>
      <c r="R1030" s="243"/>
      <c r="S1030" s="243"/>
      <c r="T1030" s="244"/>
      <c r="AT1030" s="245" t="s">
        <v>191</v>
      </c>
      <c r="AU1030" s="245" t="s">
        <v>86</v>
      </c>
      <c r="AV1030" s="14" t="s">
        <v>86</v>
      </c>
      <c r="AW1030" s="14" t="s">
        <v>34</v>
      </c>
      <c r="AX1030" s="14" t="s">
        <v>79</v>
      </c>
      <c r="AY1030" s="245" t="s">
        <v>184</v>
      </c>
    </row>
    <row r="1031" spans="1:65" s="12" customFormat="1" ht="11.25">
      <c r="B1031" s="213"/>
      <c r="C1031" s="214"/>
      <c r="D1031" s="215" t="s">
        <v>191</v>
      </c>
      <c r="E1031" s="216" t="s">
        <v>1</v>
      </c>
      <c r="F1031" s="217" t="s">
        <v>1012</v>
      </c>
      <c r="G1031" s="214"/>
      <c r="H1031" s="218">
        <v>77.599999999999994</v>
      </c>
      <c r="I1031" s="219"/>
      <c r="J1031" s="214"/>
      <c r="K1031" s="214"/>
      <c r="L1031" s="220"/>
      <c r="M1031" s="221"/>
      <c r="N1031" s="222"/>
      <c r="O1031" s="222"/>
      <c r="P1031" s="222"/>
      <c r="Q1031" s="222"/>
      <c r="R1031" s="222"/>
      <c r="S1031" s="222"/>
      <c r="T1031" s="223"/>
      <c r="AT1031" s="224" t="s">
        <v>191</v>
      </c>
      <c r="AU1031" s="224" t="s">
        <v>86</v>
      </c>
      <c r="AV1031" s="12" t="s">
        <v>91</v>
      </c>
      <c r="AW1031" s="12" t="s">
        <v>34</v>
      </c>
      <c r="AX1031" s="12" t="s">
        <v>79</v>
      </c>
      <c r="AY1031" s="224" t="s">
        <v>184</v>
      </c>
    </row>
    <row r="1032" spans="1:65" s="14" customFormat="1" ht="11.25">
      <c r="B1032" s="236"/>
      <c r="C1032" s="237"/>
      <c r="D1032" s="215" t="s">
        <v>191</v>
      </c>
      <c r="E1032" s="238" t="s">
        <v>1</v>
      </c>
      <c r="F1032" s="239" t="s">
        <v>778</v>
      </c>
      <c r="G1032" s="237"/>
      <c r="H1032" s="238" t="s">
        <v>1</v>
      </c>
      <c r="I1032" s="240"/>
      <c r="J1032" s="237"/>
      <c r="K1032" s="237"/>
      <c r="L1032" s="241"/>
      <c r="M1032" s="242"/>
      <c r="N1032" s="243"/>
      <c r="O1032" s="243"/>
      <c r="P1032" s="243"/>
      <c r="Q1032" s="243"/>
      <c r="R1032" s="243"/>
      <c r="S1032" s="243"/>
      <c r="T1032" s="244"/>
      <c r="AT1032" s="245" t="s">
        <v>191</v>
      </c>
      <c r="AU1032" s="245" t="s">
        <v>86</v>
      </c>
      <c r="AV1032" s="14" t="s">
        <v>86</v>
      </c>
      <c r="AW1032" s="14" t="s">
        <v>34</v>
      </c>
      <c r="AX1032" s="14" t="s">
        <v>79</v>
      </c>
      <c r="AY1032" s="245" t="s">
        <v>184</v>
      </c>
    </row>
    <row r="1033" spans="1:65" s="12" customFormat="1" ht="11.25">
      <c r="B1033" s="213"/>
      <c r="C1033" s="214"/>
      <c r="D1033" s="215" t="s">
        <v>191</v>
      </c>
      <c r="E1033" s="216" t="s">
        <v>1</v>
      </c>
      <c r="F1033" s="217" t="s">
        <v>1013</v>
      </c>
      <c r="G1033" s="214"/>
      <c r="H1033" s="218">
        <v>56</v>
      </c>
      <c r="I1033" s="219"/>
      <c r="J1033" s="214"/>
      <c r="K1033" s="214"/>
      <c r="L1033" s="220"/>
      <c r="M1033" s="221"/>
      <c r="N1033" s="222"/>
      <c r="O1033" s="222"/>
      <c r="P1033" s="222"/>
      <c r="Q1033" s="222"/>
      <c r="R1033" s="222"/>
      <c r="S1033" s="222"/>
      <c r="T1033" s="223"/>
      <c r="AT1033" s="224" t="s">
        <v>191</v>
      </c>
      <c r="AU1033" s="224" t="s">
        <v>86</v>
      </c>
      <c r="AV1033" s="12" t="s">
        <v>91</v>
      </c>
      <c r="AW1033" s="12" t="s">
        <v>34</v>
      </c>
      <c r="AX1033" s="12" t="s">
        <v>79</v>
      </c>
      <c r="AY1033" s="224" t="s">
        <v>184</v>
      </c>
    </row>
    <row r="1034" spans="1:65" s="13" customFormat="1" ht="11.25">
      <c r="B1034" s="225"/>
      <c r="C1034" s="226"/>
      <c r="D1034" s="215" t="s">
        <v>191</v>
      </c>
      <c r="E1034" s="227" t="s">
        <v>1</v>
      </c>
      <c r="F1034" s="228" t="s">
        <v>193</v>
      </c>
      <c r="G1034" s="226"/>
      <c r="H1034" s="229">
        <v>509.6</v>
      </c>
      <c r="I1034" s="230"/>
      <c r="J1034" s="226"/>
      <c r="K1034" s="226"/>
      <c r="L1034" s="231"/>
      <c r="M1034" s="232"/>
      <c r="N1034" s="233"/>
      <c r="O1034" s="233"/>
      <c r="P1034" s="233"/>
      <c r="Q1034" s="233"/>
      <c r="R1034" s="233"/>
      <c r="S1034" s="233"/>
      <c r="T1034" s="234"/>
      <c r="AT1034" s="235" t="s">
        <v>191</v>
      </c>
      <c r="AU1034" s="235" t="s">
        <v>86</v>
      </c>
      <c r="AV1034" s="13" t="s">
        <v>190</v>
      </c>
      <c r="AW1034" s="13" t="s">
        <v>34</v>
      </c>
      <c r="AX1034" s="13" t="s">
        <v>86</v>
      </c>
      <c r="AY1034" s="235" t="s">
        <v>184</v>
      </c>
    </row>
    <row r="1035" spans="1:65" s="2" customFormat="1" ht="16.5" customHeight="1">
      <c r="A1035" s="34"/>
      <c r="B1035" s="35"/>
      <c r="C1035" s="200" t="s">
        <v>632</v>
      </c>
      <c r="D1035" s="200" t="s">
        <v>185</v>
      </c>
      <c r="E1035" s="201" t="s">
        <v>1014</v>
      </c>
      <c r="F1035" s="202" t="s">
        <v>1015</v>
      </c>
      <c r="G1035" s="203" t="s">
        <v>252</v>
      </c>
      <c r="H1035" s="204">
        <v>509</v>
      </c>
      <c r="I1035" s="205"/>
      <c r="J1035" s="206">
        <f>ROUND(I1035*H1035,2)</f>
        <v>0</v>
      </c>
      <c r="K1035" s="202" t="s">
        <v>189</v>
      </c>
      <c r="L1035" s="39"/>
      <c r="M1035" s="207" t="s">
        <v>1</v>
      </c>
      <c r="N1035" s="208" t="s">
        <v>45</v>
      </c>
      <c r="O1035" s="71"/>
      <c r="P1035" s="209">
        <f>O1035*H1035</f>
        <v>0</v>
      </c>
      <c r="Q1035" s="209">
        <v>0</v>
      </c>
      <c r="R1035" s="209">
        <f>Q1035*H1035</f>
        <v>0</v>
      </c>
      <c r="S1035" s="209">
        <v>0</v>
      </c>
      <c r="T1035" s="210">
        <f>S1035*H1035</f>
        <v>0</v>
      </c>
      <c r="U1035" s="34"/>
      <c r="V1035" s="34"/>
      <c r="W1035" s="34"/>
      <c r="X1035" s="34"/>
      <c r="Y1035" s="34"/>
      <c r="Z1035" s="34"/>
      <c r="AA1035" s="34"/>
      <c r="AB1035" s="34"/>
      <c r="AC1035" s="34"/>
      <c r="AD1035" s="34"/>
      <c r="AE1035" s="34"/>
      <c r="AR1035" s="211" t="s">
        <v>223</v>
      </c>
      <c r="AT1035" s="211" t="s">
        <v>185</v>
      </c>
      <c r="AU1035" s="211" t="s">
        <v>86</v>
      </c>
      <c r="AY1035" s="17" t="s">
        <v>184</v>
      </c>
      <c r="BE1035" s="212">
        <f>IF(N1035="základní",J1035,0)</f>
        <v>0</v>
      </c>
      <c r="BF1035" s="212">
        <f>IF(N1035="snížená",J1035,0)</f>
        <v>0</v>
      </c>
      <c r="BG1035" s="212">
        <f>IF(N1035="zákl. přenesená",J1035,0)</f>
        <v>0</v>
      </c>
      <c r="BH1035" s="212">
        <f>IF(N1035="sníž. přenesená",J1035,0)</f>
        <v>0</v>
      </c>
      <c r="BI1035" s="212">
        <f>IF(N1035="nulová",J1035,0)</f>
        <v>0</v>
      </c>
      <c r="BJ1035" s="17" t="s">
        <v>91</v>
      </c>
      <c r="BK1035" s="212">
        <f>ROUND(I1035*H1035,2)</f>
        <v>0</v>
      </c>
      <c r="BL1035" s="17" t="s">
        <v>223</v>
      </c>
      <c r="BM1035" s="211" t="s">
        <v>1016</v>
      </c>
    </row>
    <row r="1036" spans="1:65" s="2" customFormat="1" ht="16.5" customHeight="1">
      <c r="A1036" s="34"/>
      <c r="B1036" s="35"/>
      <c r="C1036" s="200" t="s">
        <v>1017</v>
      </c>
      <c r="D1036" s="200" t="s">
        <v>185</v>
      </c>
      <c r="E1036" s="201" t="s">
        <v>1018</v>
      </c>
      <c r="F1036" s="202" t="s">
        <v>1019</v>
      </c>
      <c r="G1036" s="203" t="s">
        <v>222</v>
      </c>
      <c r="H1036" s="204">
        <v>1.2</v>
      </c>
      <c r="I1036" s="205"/>
      <c r="J1036" s="206">
        <f>ROUND(I1036*H1036,2)</f>
        <v>0</v>
      </c>
      <c r="K1036" s="202" t="s">
        <v>189</v>
      </c>
      <c r="L1036" s="39"/>
      <c r="M1036" s="207" t="s">
        <v>1</v>
      </c>
      <c r="N1036" s="208" t="s">
        <v>45</v>
      </c>
      <c r="O1036" s="71"/>
      <c r="P1036" s="209">
        <f>O1036*H1036</f>
        <v>0</v>
      </c>
      <c r="Q1036" s="209">
        <v>0</v>
      </c>
      <c r="R1036" s="209">
        <f>Q1036*H1036</f>
        <v>0</v>
      </c>
      <c r="S1036" s="209">
        <v>0</v>
      </c>
      <c r="T1036" s="210">
        <f>S1036*H1036</f>
        <v>0</v>
      </c>
      <c r="U1036" s="34"/>
      <c r="V1036" s="34"/>
      <c r="W1036" s="34"/>
      <c r="X1036" s="34"/>
      <c r="Y1036" s="34"/>
      <c r="Z1036" s="34"/>
      <c r="AA1036" s="34"/>
      <c r="AB1036" s="34"/>
      <c r="AC1036" s="34"/>
      <c r="AD1036" s="34"/>
      <c r="AE1036" s="34"/>
      <c r="AR1036" s="211" t="s">
        <v>223</v>
      </c>
      <c r="AT1036" s="211" t="s">
        <v>185</v>
      </c>
      <c r="AU1036" s="211" t="s">
        <v>86</v>
      </c>
      <c r="AY1036" s="17" t="s">
        <v>184</v>
      </c>
      <c r="BE1036" s="212">
        <f>IF(N1036="základní",J1036,0)</f>
        <v>0</v>
      </c>
      <c r="BF1036" s="212">
        <f>IF(N1036="snížená",J1036,0)</f>
        <v>0</v>
      </c>
      <c r="BG1036" s="212">
        <f>IF(N1036="zákl. přenesená",J1036,0)</f>
        <v>0</v>
      </c>
      <c r="BH1036" s="212">
        <f>IF(N1036="sníž. přenesená",J1036,0)</f>
        <v>0</v>
      </c>
      <c r="BI1036" s="212">
        <f>IF(N1036="nulová",J1036,0)</f>
        <v>0</v>
      </c>
      <c r="BJ1036" s="17" t="s">
        <v>91</v>
      </c>
      <c r="BK1036" s="212">
        <f>ROUND(I1036*H1036,2)</f>
        <v>0</v>
      </c>
      <c r="BL1036" s="17" t="s">
        <v>223</v>
      </c>
      <c r="BM1036" s="211" t="s">
        <v>1020</v>
      </c>
    </row>
    <row r="1037" spans="1:65" s="14" customFormat="1" ht="11.25">
      <c r="B1037" s="236"/>
      <c r="C1037" s="237"/>
      <c r="D1037" s="215" t="s">
        <v>191</v>
      </c>
      <c r="E1037" s="238" t="s">
        <v>1</v>
      </c>
      <c r="F1037" s="239" t="s">
        <v>1021</v>
      </c>
      <c r="G1037" s="237"/>
      <c r="H1037" s="238" t="s">
        <v>1</v>
      </c>
      <c r="I1037" s="240"/>
      <c r="J1037" s="237"/>
      <c r="K1037" s="237"/>
      <c r="L1037" s="241"/>
      <c r="M1037" s="242"/>
      <c r="N1037" s="243"/>
      <c r="O1037" s="243"/>
      <c r="P1037" s="243"/>
      <c r="Q1037" s="243"/>
      <c r="R1037" s="243"/>
      <c r="S1037" s="243"/>
      <c r="T1037" s="244"/>
      <c r="AT1037" s="245" t="s">
        <v>191</v>
      </c>
      <c r="AU1037" s="245" t="s">
        <v>86</v>
      </c>
      <c r="AV1037" s="14" t="s">
        <v>86</v>
      </c>
      <c r="AW1037" s="14" t="s">
        <v>34</v>
      </c>
      <c r="AX1037" s="14" t="s">
        <v>79</v>
      </c>
      <c r="AY1037" s="245" t="s">
        <v>184</v>
      </c>
    </row>
    <row r="1038" spans="1:65" s="12" customFormat="1" ht="11.25">
      <c r="B1038" s="213"/>
      <c r="C1038" s="214"/>
      <c r="D1038" s="215" t="s">
        <v>191</v>
      </c>
      <c r="E1038" s="216" t="s">
        <v>1</v>
      </c>
      <c r="F1038" s="217" t="s">
        <v>1022</v>
      </c>
      <c r="G1038" s="214"/>
      <c r="H1038" s="218">
        <v>1.2</v>
      </c>
      <c r="I1038" s="219"/>
      <c r="J1038" s="214"/>
      <c r="K1038" s="214"/>
      <c r="L1038" s="220"/>
      <c r="M1038" s="221"/>
      <c r="N1038" s="222"/>
      <c r="O1038" s="222"/>
      <c r="P1038" s="222"/>
      <c r="Q1038" s="222"/>
      <c r="R1038" s="222"/>
      <c r="S1038" s="222"/>
      <c r="T1038" s="223"/>
      <c r="AT1038" s="224" t="s">
        <v>191</v>
      </c>
      <c r="AU1038" s="224" t="s">
        <v>86</v>
      </c>
      <c r="AV1038" s="12" t="s">
        <v>91</v>
      </c>
      <c r="AW1038" s="12" t="s">
        <v>34</v>
      </c>
      <c r="AX1038" s="12" t="s">
        <v>79</v>
      </c>
      <c r="AY1038" s="224" t="s">
        <v>184</v>
      </c>
    </row>
    <row r="1039" spans="1:65" s="13" customFormat="1" ht="11.25">
      <c r="B1039" s="225"/>
      <c r="C1039" s="226"/>
      <c r="D1039" s="215" t="s">
        <v>191</v>
      </c>
      <c r="E1039" s="227" t="s">
        <v>1</v>
      </c>
      <c r="F1039" s="228" t="s">
        <v>193</v>
      </c>
      <c r="G1039" s="226"/>
      <c r="H1039" s="229">
        <v>1.2</v>
      </c>
      <c r="I1039" s="230"/>
      <c r="J1039" s="226"/>
      <c r="K1039" s="226"/>
      <c r="L1039" s="231"/>
      <c r="M1039" s="232"/>
      <c r="N1039" s="233"/>
      <c r="O1039" s="233"/>
      <c r="P1039" s="233"/>
      <c r="Q1039" s="233"/>
      <c r="R1039" s="233"/>
      <c r="S1039" s="233"/>
      <c r="T1039" s="234"/>
      <c r="AT1039" s="235" t="s">
        <v>191</v>
      </c>
      <c r="AU1039" s="235" t="s">
        <v>86</v>
      </c>
      <c r="AV1039" s="13" t="s">
        <v>190</v>
      </c>
      <c r="AW1039" s="13" t="s">
        <v>34</v>
      </c>
      <c r="AX1039" s="13" t="s">
        <v>86</v>
      </c>
      <c r="AY1039" s="235" t="s">
        <v>184</v>
      </c>
    </row>
    <row r="1040" spans="1:65" s="2" customFormat="1" ht="16.5" customHeight="1">
      <c r="A1040" s="34"/>
      <c r="B1040" s="35"/>
      <c r="C1040" s="200" t="s">
        <v>639</v>
      </c>
      <c r="D1040" s="200" t="s">
        <v>185</v>
      </c>
      <c r="E1040" s="201" t="s">
        <v>1023</v>
      </c>
      <c r="F1040" s="202" t="s">
        <v>1024</v>
      </c>
      <c r="G1040" s="203" t="s">
        <v>222</v>
      </c>
      <c r="H1040" s="204">
        <v>679.56299999999999</v>
      </c>
      <c r="I1040" s="205"/>
      <c r="J1040" s="206">
        <f>ROUND(I1040*H1040,2)</f>
        <v>0</v>
      </c>
      <c r="K1040" s="202" t="s">
        <v>189</v>
      </c>
      <c r="L1040" s="39"/>
      <c r="M1040" s="207" t="s">
        <v>1</v>
      </c>
      <c r="N1040" s="208" t="s">
        <v>45</v>
      </c>
      <c r="O1040" s="71"/>
      <c r="P1040" s="209">
        <f>O1040*H1040</f>
        <v>0</v>
      </c>
      <c r="Q1040" s="209">
        <v>0</v>
      </c>
      <c r="R1040" s="209">
        <f>Q1040*H1040</f>
        <v>0</v>
      </c>
      <c r="S1040" s="209">
        <v>0</v>
      </c>
      <c r="T1040" s="210">
        <f>S1040*H1040</f>
        <v>0</v>
      </c>
      <c r="U1040" s="34"/>
      <c r="V1040" s="34"/>
      <c r="W1040" s="34"/>
      <c r="X1040" s="34"/>
      <c r="Y1040" s="34"/>
      <c r="Z1040" s="34"/>
      <c r="AA1040" s="34"/>
      <c r="AB1040" s="34"/>
      <c r="AC1040" s="34"/>
      <c r="AD1040" s="34"/>
      <c r="AE1040" s="34"/>
      <c r="AR1040" s="211" t="s">
        <v>223</v>
      </c>
      <c r="AT1040" s="211" t="s">
        <v>185</v>
      </c>
      <c r="AU1040" s="211" t="s">
        <v>86</v>
      </c>
      <c r="AY1040" s="17" t="s">
        <v>184</v>
      </c>
      <c r="BE1040" s="212">
        <f>IF(N1040="základní",J1040,0)</f>
        <v>0</v>
      </c>
      <c r="BF1040" s="212">
        <f>IF(N1040="snížená",J1040,0)</f>
        <v>0</v>
      </c>
      <c r="BG1040" s="212">
        <f>IF(N1040="zákl. přenesená",J1040,0)</f>
        <v>0</v>
      </c>
      <c r="BH1040" s="212">
        <f>IF(N1040="sníž. přenesená",J1040,0)</f>
        <v>0</v>
      </c>
      <c r="BI1040" s="212">
        <f>IF(N1040="nulová",J1040,0)</f>
        <v>0</v>
      </c>
      <c r="BJ1040" s="17" t="s">
        <v>91</v>
      </c>
      <c r="BK1040" s="212">
        <f>ROUND(I1040*H1040,2)</f>
        <v>0</v>
      </c>
      <c r="BL1040" s="17" t="s">
        <v>223</v>
      </c>
      <c r="BM1040" s="211" t="s">
        <v>1025</v>
      </c>
    </row>
    <row r="1041" spans="1:65" s="14" customFormat="1" ht="11.25">
      <c r="B1041" s="236"/>
      <c r="C1041" s="237"/>
      <c r="D1041" s="215" t="s">
        <v>191</v>
      </c>
      <c r="E1041" s="238" t="s">
        <v>1</v>
      </c>
      <c r="F1041" s="239" t="s">
        <v>1026</v>
      </c>
      <c r="G1041" s="237"/>
      <c r="H1041" s="238" t="s">
        <v>1</v>
      </c>
      <c r="I1041" s="240"/>
      <c r="J1041" s="237"/>
      <c r="K1041" s="237"/>
      <c r="L1041" s="241"/>
      <c r="M1041" s="242"/>
      <c r="N1041" s="243"/>
      <c r="O1041" s="243"/>
      <c r="P1041" s="243"/>
      <c r="Q1041" s="243"/>
      <c r="R1041" s="243"/>
      <c r="S1041" s="243"/>
      <c r="T1041" s="244"/>
      <c r="AT1041" s="245" t="s">
        <v>191</v>
      </c>
      <c r="AU1041" s="245" t="s">
        <v>86</v>
      </c>
      <c r="AV1041" s="14" t="s">
        <v>86</v>
      </c>
      <c r="AW1041" s="14" t="s">
        <v>34</v>
      </c>
      <c r="AX1041" s="14" t="s">
        <v>79</v>
      </c>
      <c r="AY1041" s="245" t="s">
        <v>184</v>
      </c>
    </row>
    <row r="1042" spans="1:65" s="12" customFormat="1" ht="11.25">
      <c r="B1042" s="213"/>
      <c r="C1042" s="214"/>
      <c r="D1042" s="215" t="s">
        <v>191</v>
      </c>
      <c r="E1042" s="216" t="s">
        <v>1</v>
      </c>
      <c r="F1042" s="217" t="s">
        <v>1027</v>
      </c>
      <c r="G1042" s="214"/>
      <c r="H1042" s="218">
        <v>591.19200000000001</v>
      </c>
      <c r="I1042" s="219"/>
      <c r="J1042" s="214"/>
      <c r="K1042" s="214"/>
      <c r="L1042" s="220"/>
      <c r="M1042" s="221"/>
      <c r="N1042" s="222"/>
      <c r="O1042" s="222"/>
      <c r="P1042" s="222"/>
      <c r="Q1042" s="222"/>
      <c r="R1042" s="222"/>
      <c r="S1042" s="222"/>
      <c r="T1042" s="223"/>
      <c r="AT1042" s="224" t="s">
        <v>191</v>
      </c>
      <c r="AU1042" s="224" t="s">
        <v>86</v>
      </c>
      <c r="AV1042" s="12" t="s">
        <v>91</v>
      </c>
      <c r="AW1042" s="12" t="s">
        <v>34</v>
      </c>
      <c r="AX1042" s="12" t="s">
        <v>79</v>
      </c>
      <c r="AY1042" s="224" t="s">
        <v>184</v>
      </c>
    </row>
    <row r="1043" spans="1:65" s="14" customFormat="1" ht="11.25">
      <c r="B1043" s="236"/>
      <c r="C1043" s="237"/>
      <c r="D1043" s="215" t="s">
        <v>191</v>
      </c>
      <c r="E1043" s="238" t="s">
        <v>1</v>
      </c>
      <c r="F1043" s="239" t="s">
        <v>1028</v>
      </c>
      <c r="G1043" s="237"/>
      <c r="H1043" s="238" t="s">
        <v>1</v>
      </c>
      <c r="I1043" s="240"/>
      <c r="J1043" s="237"/>
      <c r="K1043" s="237"/>
      <c r="L1043" s="241"/>
      <c r="M1043" s="242"/>
      <c r="N1043" s="243"/>
      <c r="O1043" s="243"/>
      <c r="P1043" s="243"/>
      <c r="Q1043" s="243"/>
      <c r="R1043" s="243"/>
      <c r="S1043" s="243"/>
      <c r="T1043" s="244"/>
      <c r="AT1043" s="245" t="s">
        <v>191</v>
      </c>
      <c r="AU1043" s="245" t="s">
        <v>86</v>
      </c>
      <c r="AV1043" s="14" t="s">
        <v>86</v>
      </c>
      <c r="AW1043" s="14" t="s">
        <v>34</v>
      </c>
      <c r="AX1043" s="14" t="s">
        <v>79</v>
      </c>
      <c r="AY1043" s="245" t="s">
        <v>184</v>
      </c>
    </row>
    <row r="1044" spans="1:65" s="12" customFormat="1" ht="11.25">
      <c r="B1044" s="213"/>
      <c r="C1044" s="214"/>
      <c r="D1044" s="215" t="s">
        <v>191</v>
      </c>
      <c r="E1044" s="216" t="s">
        <v>1</v>
      </c>
      <c r="F1044" s="217" t="s">
        <v>1029</v>
      </c>
      <c r="G1044" s="214"/>
      <c r="H1044" s="218">
        <v>33.015000000000001</v>
      </c>
      <c r="I1044" s="219"/>
      <c r="J1044" s="214"/>
      <c r="K1044" s="214"/>
      <c r="L1044" s="220"/>
      <c r="M1044" s="221"/>
      <c r="N1044" s="222"/>
      <c r="O1044" s="222"/>
      <c r="P1044" s="222"/>
      <c r="Q1044" s="222"/>
      <c r="R1044" s="222"/>
      <c r="S1044" s="222"/>
      <c r="T1044" s="223"/>
      <c r="AT1044" s="224" t="s">
        <v>191</v>
      </c>
      <c r="AU1044" s="224" t="s">
        <v>86</v>
      </c>
      <c r="AV1044" s="12" t="s">
        <v>91</v>
      </c>
      <c r="AW1044" s="12" t="s">
        <v>34</v>
      </c>
      <c r="AX1044" s="12" t="s">
        <v>79</v>
      </c>
      <c r="AY1044" s="224" t="s">
        <v>184</v>
      </c>
    </row>
    <row r="1045" spans="1:65" s="14" customFormat="1" ht="11.25">
      <c r="B1045" s="236"/>
      <c r="C1045" s="237"/>
      <c r="D1045" s="215" t="s">
        <v>191</v>
      </c>
      <c r="E1045" s="238" t="s">
        <v>1</v>
      </c>
      <c r="F1045" s="239" t="s">
        <v>1030</v>
      </c>
      <c r="G1045" s="237"/>
      <c r="H1045" s="238" t="s">
        <v>1</v>
      </c>
      <c r="I1045" s="240"/>
      <c r="J1045" s="237"/>
      <c r="K1045" s="237"/>
      <c r="L1045" s="241"/>
      <c r="M1045" s="242"/>
      <c r="N1045" s="243"/>
      <c r="O1045" s="243"/>
      <c r="P1045" s="243"/>
      <c r="Q1045" s="243"/>
      <c r="R1045" s="243"/>
      <c r="S1045" s="243"/>
      <c r="T1045" s="244"/>
      <c r="AT1045" s="245" t="s">
        <v>191</v>
      </c>
      <c r="AU1045" s="245" t="s">
        <v>86</v>
      </c>
      <c r="AV1045" s="14" t="s">
        <v>86</v>
      </c>
      <c r="AW1045" s="14" t="s">
        <v>34</v>
      </c>
      <c r="AX1045" s="14" t="s">
        <v>79</v>
      </c>
      <c r="AY1045" s="245" t="s">
        <v>184</v>
      </c>
    </row>
    <row r="1046" spans="1:65" s="12" customFormat="1" ht="11.25">
      <c r="B1046" s="213"/>
      <c r="C1046" s="214"/>
      <c r="D1046" s="215" t="s">
        <v>191</v>
      </c>
      <c r="E1046" s="216" t="s">
        <v>1</v>
      </c>
      <c r="F1046" s="217" t="s">
        <v>1031</v>
      </c>
      <c r="G1046" s="214"/>
      <c r="H1046" s="218">
        <v>30.456</v>
      </c>
      <c r="I1046" s="219"/>
      <c r="J1046" s="214"/>
      <c r="K1046" s="214"/>
      <c r="L1046" s="220"/>
      <c r="M1046" s="221"/>
      <c r="N1046" s="222"/>
      <c r="O1046" s="222"/>
      <c r="P1046" s="222"/>
      <c r="Q1046" s="222"/>
      <c r="R1046" s="222"/>
      <c r="S1046" s="222"/>
      <c r="T1046" s="223"/>
      <c r="AT1046" s="224" t="s">
        <v>191</v>
      </c>
      <c r="AU1046" s="224" t="s">
        <v>86</v>
      </c>
      <c r="AV1046" s="12" t="s">
        <v>91</v>
      </c>
      <c r="AW1046" s="12" t="s">
        <v>34</v>
      </c>
      <c r="AX1046" s="12" t="s">
        <v>79</v>
      </c>
      <c r="AY1046" s="224" t="s">
        <v>184</v>
      </c>
    </row>
    <row r="1047" spans="1:65" s="14" customFormat="1" ht="11.25">
      <c r="B1047" s="236"/>
      <c r="C1047" s="237"/>
      <c r="D1047" s="215" t="s">
        <v>191</v>
      </c>
      <c r="E1047" s="238" t="s">
        <v>1</v>
      </c>
      <c r="F1047" s="239" t="s">
        <v>633</v>
      </c>
      <c r="G1047" s="237"/>
      <c r="H1047" s="238" t="s">
        <v>1</v>
      </c>
      <c r="I1047" s="240"/>
      <c r="J1047" s="237"/>
      <c r="K1047" s="237"/>
      <c r="L1047" s="241"/>
      <c r="M1047" s="242"/>
      <c r="N1047" s="243"/>
      <c r="O1047" s="243"/>
      <c r="P1047" s="243"/>
      <c r="Q1047" s="243"/>
      <c r="R1047" s="243"/>
      <c r="S1047" s="243"/>
      <c r="T1047" s="244"/>
      <c r="AT1047" s="245" t="s">
        <v>191</v>
      </c>
      <c r="AU1047" s="245" t="s">
        <v>86</v>
      </c>
      <c r="AV1047" s="14" t="s">
        <v>86</v>
      </c>
      <c r="AW1047" s="14" t="s">
        <v>34</v>
      </c>
      <c r="AX1047" s="14" t="s">
        <v>79</v>
      </c>
      <c r="AY1047" s="245" t="s">
        <v>184</v>
      </c>
    </row>
    <row r="1048" spans="1:65" s="12" customFormat="1" ht="11.25">
      <c r="B1048" s="213"/>
      <c r="C1048" s="214"/>
      <c r="D1048" s="215" t="s">
        <v>191</v>
      </c>
      <c r="E1048" s="216" t="s">
        <v>1</v>
      </c>
      <c r="F1048" s="217" t="s">
        <v>1032</v>
      </c>
      <c r="G1048" s="214"/>
      <c r="H1048" s="218">
        <v>15.5</v>
      </c>
      <c r="I1048" s="219"/>
      <c r="J1048" s="214"/>
      <c r="K1048" s="214"/>
      <c r="L1048" s="220"/>
      <c r="M1048" s="221"/>
      <c r="N1048" s="222"/>
      <c r="O1048" s="222"/>
      <c r="P1048" s="222"/>
      <c r="Q1048" s="222"/>
      <c r="R1048" s="222"/>
      <c r="S1048" s="222"/>
      <c r="T1048" s="223"/>
      <c r="AT1048" s="224" t="s">
        <v>191</v>
      </c>
      <c r="AU1048" s="224" t="s">
        <v>86</v>
      </c>
      <c r="AV1048" s="12" t="s">
        <v>91</v>
      </c>
      <c r="AW1048" s="12" t="s">
        <v>34</v>
      </c>
      <c r="AX1048" s="12" t="s">
        <v>79</v>
      </c>
      <c r="AY1048" s="224" t="s">
        <v>184</v>
      </c>
    </row>
    <row r="1049" spans="1:65" s="14" customFormat="1" ht="11.25">
      <c r="B1049" s="236"/>
      <c r="C1049" s="237"/>
      <c r="D1049" s="215" t="s">
        <v>191</v>
      </c>
      <c r="E1049" s="238" t="s">
        <v>1</v>
      </c>
      <c r="F1049" s="239" t="s">
        <v>887</v>
      </c>
      <c r="G1049" s="237"/>
      <c r="H1049" s="238" t="s">
        <v>1</v>
      </c>
      <c r="I1049" s="240"/>
      <c r="J1049" s="237"/>
      <c r="K1049" s="237"/>
      <c r="L1049" s="241"/>
      <c r="M1049" s="242"/>
      <c r="N1049" s="243"/>
      <c r="O1049" s="243"/>
      <c r="P1049" s="243"/>
      <c r="Q1049" s="243"/>
      <c r="R1049" s="243"/>
      <c r="S1049" s="243"/>
      <c r="T1049" s="244"/>
      <c r="AT1049" s="245" t="s">
        <v>191</v>
      </c>
      <c r="AU1049" s="245" t="s">
        <v>86</v>
      </c>
      <c r="AV1049" s="14" t="s">
        <v>86</v>
      </c>
      <c r="AW1049" s="14" t="s">
        <v>34</v>
      </c>
      <c r="AX1049" s="14" t="s">
        <v>79</v>
      </c>
      <c r="AY1049" s="245" t="s">
        <v>184</v>
      </c>
    </row>
    <row r="1050" spans="1:65" s="12" customFormat="1" ht="11.25">
      <c r="B1050" s="213"/>
      <c r="C1050" s="214"/>
      <c r="D1050" s="215" t="s">
        <v>191</v>
      </c>
      <c r="E1050" s="216" t="s">
        <v>1</v>
      </c>
      <c r="F1050" s="217" t="s">
        <v>1033</v>
      </c>
      <c r="G1050" s="214"/>
      <c r="H1050" s="218">
        <v>9.4</v>
      </c>
      <c r="I1050" s="219"/>
      <c r="J1050" s="214"/>
      <c r="K1050" s="214"/>
      <c r="L1050" s="220"/>
      <c r="M1050" s="221"/>
      <c r="N1050" s="222"/>
      <c r="O1050" s="222"/>
      <c r="P1050" s="222"/>
      <c r="Q1050" s="222"/>
      <c r="R1050" s="222"/>
      <c r="S1050" s="222"/>
      <c r="T1050" s="223"/>
      <c r="AT1050" s="224" t="s">
        <v>191</v>
      </c>
      <c r="AU1050" s="224" t="s">
        <v>86</v>
      </c>
      <c r="AV1050" s="12" t="s">
        <v>91</v>
      </c>
      <c r="AW1050" s="12" t="s">
        <v>34</v>
      </c>
      <c r="AX1050" s="12" t="s">
        <v>79</v>
      </c>
      <c r="AY1050" s="224" t="s">
        <v>184</v>
      </c>
    </row>
    <row r="1051" spans="1:65" s="13" customFormat="1" ht="11.25">
      <c r="B1051" s="225"/>
      <c r="C1051" s="226"/>
      <c r="D1051" s="215" t="s">
        <v>191</v>
      </c>
      <c r="E1051" s="227" t="s">
        <v>1</v>
      </c>
      <c r="F1051" s="228" t="s">
        <v>193</v>
      </c>
      <c r="G1051" s="226"/>
      <c r="H1051" s="229">
        <v>679.56299999999999</v>
      </c>
      <c r="I1051" s="230"/>
      <c r="J1051" s="226"/>
      <c r="K1051" s="226"/>
      <c r="L1051" s="231"/>
      <c r="M1051" s="232"/>
      <c r="N1051" s="233"/>
      <c r="O1051" s="233"/>
      <c r="P1051" s="233"/>
      <c r="Q1051" s="233"/>
      <c r="R1051" s="233"/>
      <c r="S1051" s="233"/>
      <c r="T1051" s="234"/>
      <c r="AT1051" s="235" t="s">
        <v>191</v>
      </c>
      <c r="AU1051" s="235" t="s">
        <v>86</v>
      </c>
      <c r="AV1051" s="13" t="s">
        <v>190</v>
      </c>
      <c r="AW1051" s="13" t="s">
        <v>34</v>
      </c>
      <c r="AX1051" s="13" t="s">
        <v>86</v>
      </c>
      <c r="AY1051" s="235" t="s">
        <v>184</v>
      </c>
    </row>
    <row r="1052" spans="1:65" s="2" customFormat="1" ht="16.5" customHeight="1">
      <c r="A1052" s="34"/>
      <c r="B1052" s="35"/>
      <c r="C1052" s="200" t="s">
        <v>1034</v>
      </c>
      <c r="D1052" s="200" t="s">
        <v>185</v>
      </c>
      <c r="E1052" s="201" t="s">
        <v>1035</v>
      </c>
      <c r="F1052" s="202" t="s">
        <v>1036</v>
      </c>
      <c r="G1052" s="203" t="s">
        <v>222</v>
      </c>
      <c r="H1052" s="204">
        <v>509.6</v>
      </c>
      <c r="I1052" s="205"/>
      <c r="J1052" s="206">
        <f>ROUND(I1052*H1052,2)</f>
        <v>0</v>
      </c>
      <c r="K1052" s="202" t="s">
        <v>189</v>
      </c>
      <c r="L1052" s="39"/>
      <c r="M1052" s="207" t="s">
        <v>1</v>
      </c>
      <c r="N1052" s="208" t="s">
        <v>45</v>
      </c>
      <c r="O1052" s="71"/>
      <c r="P1052" s="209">
        <f>O1052*H1052</f>
        <v>0</v>
      </c>
      <c r="Q1052" s="209">
        <v>0</v>
      </c>
      <c r="R1052" s="209">
        <f>Q1052*H1052</f>
        <v>0</v>
      </c>
      <c r="S1052" s="209">
        <v>0</v>
      </c>
      <c r="T1052" s="210">
        <f>S1052*H1052</f>
        <v>0</v>
      </c>
      <c r="U1052" s="34"/>
      <c r="V1052" s="34"/>
      <c r="W1052" s="34"/>
      <c r="X1052" s="34"/>
      <c r="Y1052" s="34"/>
      <c r="Z1052" s="34"/>
      <c r="AA1052" s="34"/>
      <c r="AB1052" s="34"/>
      <c r="AC1052" s="34"/>
      <c r="AD1052" s="34"/>
      <c r="AE1052" s="34"/>
      <c r="AR1052" s="211" t="s">
        <v>223</v>
      </c>
      <c r="AT1052" s="211" t="s">
        <v>185</v>
      </c>
      <c r="AU1052" s="211" t="s">
        <v>86</v>
      </c>
      <c r="AY1052" s="17" t="s">
        <v>184</v>
      </c>
      <c r="BE1052" s="212">
        <f>IF(N1052="základní",J1052,0)</f>
        <v>0</v>
      </c>
      <c r="BF1052" s="212">
        <f>IF(N1052="snížená",J1052,0)</f>
        <v>0</v>
      </c>
      <c r="BG1052" s="212">
        <f>IF(N1052="zákl. přenesená",J1052,0)</f>
        <v>0</v>
      </c>
      <c r="BH1052" s="212">
        <f>IF(N1052="sníž. přenesená",J1052,0)</f>
        <v>0</v>
      </c>
      <c r="BI1052" s="212">
        <f>IF(N1052="nulová",J1052,0)</f>
        <v>0</v>
      </c>
      <c r="BJ1052" s="17" t="s">
        <v>91</v>
      </c>
      <c r="BK1052" s="212">
        <f>ROUND(I1052*H1052,2)</f>
        <v>0</v>
      </c>
      <c r="BL1052" s="17" t="s">
        <v>223</v>
      </c>
      <c r="BM1052" s="211" t="s">
        <v>1037</v>
      </c>
    </row>
    <row r="1053" spans="1:65" s="14" customFormat="1" ht="11.25">
      <c r="B1053" s="236"/>
      <c r="C1053" s="237"/>
      <c r="D1053" s="215" t="s">
        <v>191</v>
      </c>
      <c r="E1053" s="238" t="s">
        <v>1</v>
      </c>
      <c r="F1053" s="239" t="s">
        <v>774</v>
      </c>
      <c r="G1053" s="237"/>
      <c r="H1053" s="238" t="s">
        <v>1</v>
      </c>
      <c r="I1053" s="240"/>
      <c r="J1053" s="237"/>
      <c r="K1053" s="237"/>
      <c r="L1053" s="241"/>
      <c r="M1053" s="242"/>
      <c r="N1053" s="243"/>
      <c r="O1053" s="243"/>
      <c r="P1053" s="243"/>
      <c r="Q1053" s="243"/>
      <c r="R1053" s="243"/>
      <c r="S1053" s="243"/>
      <c r="T1053" s="244"/>
      <c r="AT1053" s="245" t="s">
        <v>191</v>
      </c>
      <c r="AU1053" s="245" t="s">
        <v>86</v>
      </c>
      <c r="AV1053" s="14" t="s">
        <v>86</v>
      </c>
      <c r="AW1053" s="14" t="s">
        <v>34</v>
      </c>
      <c r="AX1053" s="14" t="s">
        <v>79</v>
      </c>
      <c r="AY1053" s="245" t="s">
        <v>184</v>
      </c>
    </row>
    <row r="1054" spans="1:65" s="12" customFormat="1" ht="11.25">
      <c r="B1054" s="213"/>
      <c r="C1054" s="214"/>
      <c r="D1054" s="215" t="s">
        <v>191</v>
      </c>
      <c r="E1054" s="216" t="s">
        <v>1</v>
      </c>
      <c r="F1054" s="217" t="s">
        <v>788</v>
      </c>
      <c r="G1054" s="214"/>
      <c r="H1054" s="218">
        <v>376</v>
      </c>
      <c r="I1054" s="219"/>
      <c r="J1054" s="214"/>
      <c r="K1054" s="214"/>
      <c r="L1054" s="220"/>
      <c r="M1054" s="221"/>
      <c r="N1054" s="222"/>
      <c r="O1054" s="222"/>
      <c r="P1054" s="222"/>
      <c r="Q1054" s="222"/>
      <c r="R1054" s="222"/>
      <c r="S1054" s="222"/>
      <c r="T1054" s="223"/>
      <c r="AT1054" s="224" t="s">
        <v>191</v>
      </c>
      <c r="AU1054" s="224" t="s">
        <v>86</v>
      </c>
      <c r="AV1054" s="12" t="s">
        <v>91</v>
      </c>
      <c r="AW1054" s="12" t="s">
        <v>34</v>
      </c>
      <c r="AX1054" s="12" t="s">
        <v>79</v>
      </c>
      <c r="AY1054" s="224" t="s">
        <v>184</v>
      </c>
    </row>
    <row r="1055" spans="1:65" s="14" customFormat="1" ht="11.25">
      <c r="B1055" s="236"/>
      <c r="C1055" s="237"/>
      <c r="D1055" s="215" t="s">
        <v>191</v>
      </c>
      <c r="E1055" s="238" t="s">
        <v>1</v>
      </c>
      <c r="F1055" s="239" t="s">
        <v>776</v>
      </c>
      <c r="G1055" s="237"/>
      <c r="H1055" s="238" t="s">
        <v>1</v>
      </c>
      <c r="I1055" s="240"/>
      <c r="J1055" s="237"/>
      <c r="K1055" s="237"/>
      <c r="L1055" s="241"/>
      <c r="M1055" s="242"/>
      <c r="N1055" s="243"/>
      <c r="O1055" s="243"/>
      <c r="P1055" s="243"/>
      <c r="Q1055" s="243"/>
      <c r="R1055" s="243"/>
      <c r="S1055" s="243"/>
      <c r="T1055" s="244"/>
      <c r="AT1055" s="245" t="s">
        <v>191</v>
      </c>
      <c r="AU1055" s="245" t="s">
        <v>86</v>
      </c>
      <c r="AV1055" s="14" t="s">
        <v>86</v>
      </c>
      <c r="AW1055" s="14" t="s">
        <v>34</v>
      </c>
      <c r="AX1055" s="14" t="s">
        <v>79</v>
      </c>
      <c r="AY1055" s="245" t="s">
        <v>184</v>
      </c>
    </row>
    <row r="1056" spans="1:65" s="12" customFormat="1" ht="11.25">
      <c r="B1056" s="213"/>
      <c r="C1056" s="214"/>
      <c r="D1056" s="215" t="s">
        <v>191</v>
      </c>
      <c r="E1056" s="216" t="s">
        <v>1</v>
      </c>
      <c r="F1056" s="217" t="s">
        <v>789</v>
      </c>
      <c r="G1056" s="214"/>
      <c r="H1056" s="218">
        <v>77.599999999999994</v>
      </c>
      <c r="I1056" s="219"/>
      <c r="J1056" s="214"/>
      <c r="K1056" s="214"/>
      <c r="L1056" s="220"/>
      <c r="M1056" s="221"/>
      <c r="N1056" s="222"/>
      <c r="O1056" s="222"/>
      <c r="P1056" s="222"/>
      <c r="Q1056" s="222"/>
      <c r="R1056" s="222"/>
      <c r="S1056" s="222"/>
      <c r="T1056" s="223"/>
      <c r="AT1056" s="224" t="s">
        <v>191</v>
      </c>
      <c r="AU1056" s="224" t="s">
        <v>86</v>
      </c>
      <c r="AV1056" s="12" t="s">
        <v>91</v>
      </c>
      <c r="AW1056" s="12" t="s">
        <v>34</v>
      </c>
      <c r="AX1056" s="12" t="s">
        <v>79</v>
      </c>
      <c r="AY1056" s="224" t="s">
        <v>184</v>
      </c>
    </row>
    <row r="1057" spans="1:65" s="14" customFormat="1" ht="11.25">
      <c r="B1057" s="236"/>
      <c r="C1057" s="237"/>
      <c r="D1057" s="215" t="s">
        <v>191</v>
      </c>
      <c r="E1057" s="238" t="s">
        <v>1</v>
      </c>
      <c r="F1057" s="239" t="s">
        <v>778</v>
      </c>
      <c r="G1057" s="237"/>
      <c r="H1057" s="238" t="s">
        <v>1</v>
      </c>
      <c r="I1057" s="240"/>
      <c r="J1057" s="237"/>
      <c r="K1057" s="237"/>
      <c r="L1057" s="241"/>
      <c r="M1057" s="242"/>
      <c r="N1057" s="243"/>
      <c r="O1057" s="243"/>
      <c r="P1057" s="243"/>
      <c r="Q1057" s="243"/>
      <c r="R1057" s="243"/>
      <c r="S1057" s="243"/>
      <c r="T1057" s="244"/>
      <c r="AT1057" s="245" t="s">
        <v>191</v>
      </c>
      <c r="AU1057" s="245" t="s">
        <v>86</v>
      </c>
      <c r="AV1057" s="14" t="s">
        <v>86</v>
      </c>
      <c r="AW1057" s="14" t="s">
        <v>34</v>
      </c>
      <c r="AX1057" s="14" t="s">
        <v>79</v>
      </c>
      <c r="AY1057" s="245" t="s">
        <v>184</v>
      </c>
    </row>
    <row r="1058" spans="1:65" s="12" customFormat="1" ht="11.25">
      <c r="B1058" s="213"/>
      <c r="C1058" s="214"/>
      <c r="D1058" s="215" t="s">
        <v>191</v>
      </c>
      <c r="E1058" s="216" t="s">
        <v>1</v>
      </c>
      <c r="F1058" s="217" t="s">
        <v>790</v>
      </c>
      <c r="G1058" s="214"/>
      <c r="H1058" s="218">
        <v>56</v>
      </c>
      <c r="I1058" s="219"/>
      <c r="J1058" s="214"/>
      <c r="K1058" s="214"/>
      <c r="L1058" s="220"/>
      <c r="M1058" s="221"/>
      <c r="N1058" s="222"/>
      <c r="O1058" s="222"/>
      <c r="P1058" s="222"/>
      <c r="Q1058" s="222"/>
      <c r="R1058" s="222"/>
      <c r="S1058" s="222"/>
      <c r="T1058" s="223"/>
      <c r="AT1058" s="224" t="s">
        <v>191</v>
      </c>
      <c r="AU1058" s="224" t="s">
        <v>86</v>
      </c>
      <c r="AV1058" s="12" t="s">
        <v>91</v>
      </c>
      <c r="AW1058" s="12" t="s">
        <v>34</v>
      </c>
      <c r="AX1058" s="12" t="s">
        <v>79</v>
      </c>
      <c r="AY1058" s="224" t="s">
        <v>184</v>
      </c>
    </row>
    <row r="1059" spans="1:65" s="13" customFormat="1" ht="11.25">
      <c r="B1059" s="225"/>
      <c r="C1059" s="226"/>
      <c r="D1059" s="215" t="s">
        <v>191</v>
      </c>
      <c r="E1059" s="227" t="s">
        <v>1</v>
      </c>
      <c r="F1059" s="228" t="s">
        <v>193</v>
      </c>
      <c r="G1059" s="226"/>
      <c r="H1059" s="229">
        <v>509.6</v>
      </c>
      <c r="I1059" s="230"/>
      <c r="J1059" s="226"/>
      <c r="K1059" s="226"/>
      <c r="L1059" s="231"/>
      <c r="M1059" s="232"/>
      <c r="N1059" s="233"/>
      <c r="O1059" s="233"/>
      <c r="P1059" s="233"/>
      <c r="Q1059" s="233"/>
      <c r="R1059" s="233"/>
      <c r="S1059" s="233"/>
      <c r="T1059" s="234"/>
      <c r="AT1059" s="235" t="s">
        <v>191</v>
      </c>
      <c r="AU1059" s="235" t="s">
        <v>86</v>
      </c>
      <c r="AV1059" s="13" t="s">
        <v>190</v>
      </c>
      <c r="AW1059" s="13" t="s">
        <v>34</v>
      </c>
      <c r="AX1059" s="13" t="s">
        <v>86</v>
      </c>
      <c r="AY1059" s="235" t="s">
        <v>184</v>
      </c>
    </row>
    <row r="1060" spans="1:65" s="2" customFormat="1" ht="16.5" customHeight="1">
      <c r="A1060" s="34"/>
      <c r="B1060" s="35"/>
      <c r="C1060" s="200" t="s">
        <v>657</v>
      </c>
      <c r="D1060" s="200" t="s">
        <v>185</v>
      </c>
      <c r="E1060" s="201" t="s">
        <v>1038</v>
      </c>
      <c r="F1060" s="202" t="s">
        <v>1039</v>
      </c>
      <c r="G1060" s="203" t="s">
        <v>188</v>
      </c>
      <c r="H1060" s="204">
        <v>47.371600000000001</v>
      </c>
      <c r="I1060" s="205"/>
      <c r="J1060" s="206">
        <f>ROUND(I1060*H1060,2)</f>
        <v>0</v>
      </c>
      <c r="K1060" s="202" t="s">
        <v>189</v>
      </c>
      <c r="L1060" s="39"/>
      <c r="M1060" s="207" t="s">
        <v>1</v>
      </c>
      <c r="N1060" s="208" t="s">
        <v>45</v>
      </c>
      <c r="O1060" s="71"/>
      <c r="P1060" s="209">
        <f>O1060*H1060</f>
        <v>0</v>
      </c>
      <c r="Q1060" s="209">
        <v>0</v>
      </c>
      <c r="R1060" s="209">
        <f>Q1060*H1060</f>
        <v>0</v>
      </c>
      <c r="S1060" s="209">
        <v>0</v>
      </c>
      <c r="T1060" s="210">
        <f>S1060*H1060</f>
        <v>0</v>
      </c>
      <c r="U1060" s="34"/>
      <c r="V1060" s="34"/>
      <c r="W1060" s="34"/>
      <c r="X1060" s="34"/>
      <c r="Y1060" s="34"/>
      <c r="Z1060" s="34"/>
      <c r="AA1060" s="34"/>
      <c r="AB1060" s="34"/>
      <c r="AC1060" s="34"/>
      <c r="AD1060" s="34"/>
      <c r="AE1060" s="34"/>
      <c r="AR1060" s="211" t="s">
        <v>223</v>
      </c>
      <c r="AT1060" s="211" t="s">
        <v>185</v>
      </c>
      <c r="AU1060" s="211" t="s">
        <v>86</v>
      </c>
      <c r="AY1060" s="17" t="s">
        <v>184</v>
      </c>
      <c r="BE1060" s="212">
        <f>IF(N1060="základní",J1060,0)</f>
        <v>0</v>
      </c>
      <c r="BF1060" s="212">
        <f>IF(N1060="snížená",J1060,0)</f>
        <v>0</v>
      </c>
      <c r="BG1060" s="212">
        <f>IF(N1060="zákl. přenesená",J1060,0)</f>
        <v>0</v>
      </c>
      <c r="BH1060" s="212">
        <f>IF(N1060="sníž. přenesená",J1060,0)</f>
        <v>0</v>
      </c>
      <c r="BI1060" s="212">
        <f>IF(N1060="nulová",J1060,0)</f>
        <v>0</v>
      </c>
      <c r="BJ1060" s="17" t="s">
        <v>91</v>
      </c>
      <c r="BK1060" s="212">
        <f>ROUND(I1060*H1060,2)</f>
        <v>0</v>
      </c>
      <c r="BL1060" s="17" t="s">
        <v>223</v>
      </c>
      <c r="BM1060" s="211" t="s">
        <v>1040</v>
      </c>
    </row>
    <row r="1061" spans="1:65" s="14" customFormat="1" ht="11.25">
      <c r="B1061" s="236"/>
      <c r="C1061" s="237"/>
      <c r="D1061" s="215" t="s">
        <v>191</v>
      </c>
      <c r="E1061" s="238" t="s">
        <v>1</v>
      </c>
      <c r="F1061" s="239" t="s">
        <v>884</v>
      </c>
      <c r="G1061" s="237"/>
      <c r="H1061" s="238" t="s">
        <v>1</v>
      </c>
      <c r="I1061" s="240"/>
      <c r="J1061" s="237"/>
      <c r="K1061" s="237"/>
      <c r="L1061" s="241"/>
      <c r="M1061" s="242"/>
      <c r="N1061" s="243"/>
      <c r="O1061" s="243"/>
      <c r="P1061" s="243"/>
      <c r="Q1061" s="243"/>
      <c r="R1061" s="243"/>
      <c r="S1061" s="243"/>
      <c r="T1061" s="244"/>
      <c r="AT1061" s="245" t="s">
        <v>191</v>
      </c>
      <c r="AU1061" s="245" t="s">
        <v>86</v>
      </c>
      <c r="AV1061" s="14" t="s">
        <v>86</v>
      </c>
      <c r="AW1061" s="14" t="s">
        <v>34</v>
      </c>
      <c r="AX1061" s="14" t="s">
        <v>79</v>
      </c>
      <c r="AY1061" s="245" t="s">
        <v>184</v>
      </c>
    </row>
    <row r="1062" spans="1:65" s="12" customFormat="1" ht="11.25">
      <c r="B1062" s="213"/>
      <c r="C1062" s="214"/>
      <c r="D1062" s="215" t="s">
        <v>191</v>
      </c>
      <c r="E1062" s="216" t="s">
        <v>1</v>
      </c>
      <c r="F1062" s="217" t="s">
        <v>1041</v>
      </c>
      <c r="G1062" s="214"/>
      <c r="H1062" s="218">
        <v>42.211100000000002</v>
      </c>
      <c r="I1062" s="219"/>
      <c r="J1062" s="214"/>
      <c r="K1062" s="214"/>
      <c r="L1062" s="220"/>
      <c r="M1062" s="221"/>
      <c r="N1062" s="222"/>
      <c r="O1062" s="222"/>
      <c r="P1062" s="222"/>
      <c r="Q1062" s="222"/>
      <c r="R1062" s="222"/>
      <c r="S1062" s="222"/>
      <c r="T1062" s="223"/>
      <c r="AT1062" s="224" t="s">
        <v>191</v>
      </c>
      <c r="AU1062" s="224" t="s">
        <v>86</v>
      </c>
      <c r="AV1062" s="12" t="s">
        <v>91</v>
      </c>
      <c r="AW1062" s="12" t="s">
        <v>34</v>
      </c>
      <c r="AX1062" s="12" t="s">
        <v>79</v>
      </c>
      <c r="AY1062" s="224" t="s">
        <v>184</v>
      </c>
    </row>
    <row r="1063" spans="1:65" s="14" customFormat="1" ht="11.25">
      <c r="B1063" s="236"/>
      <c r="C1063" s="237"/>
      <c r="D1063" s="215" t="s">
        <v>191</v>
      </c>
      <c r="E1063" s="238" t="s">
        <v>1</v>
      </c>
      <c r="F1063" s="239" t="s">
        <v>1028</v>
      </c>
      <c r="G1063" s="237"/>
      <c r="H1063" s="238" t="s">
        <v>1</v>
      </c>
      <c r="I1063" s="240"/>
      <c r="J1063" s="237"/>
      <c r="K1063" s="237"/>
      <c r="L1063" s="241"/>
      <c r="M1063" s="242"/>
      <c r="N1063" s="243"/>
      <c r="O1063" s="243"/>
      <c r="P1063" s="243"/>
      <c r="Q1063" s="243"/>
      <c r="R1063" s="243"/>
      <c r="S1063" s="243"/>
      <c r="T1063" s="244"/>
      <c r="AT1063" s="245" t="s">
        <v>191</v>
      </c>
      <c r="AU1063" s="245" t="s">
        <v>86</v>
      </c>
      <c r="AV1063" s="14" t="s">
        <v>86</v>
      </c>
      <c r="AW1063" s="14" t="s">
        <v>34</v>
      </c>
      <c r="AX1063" s="14" t="s">
        <v>79</v>
      </c>
      <c r="AY1063" s="245" t="s">
        <v>184</v>
      </c>
    </row>
    <row r="1064" spans="1:65" s="12" customFormat="1" ht="11.25">
      <c r="B1064" s="213"/>
      <c r="C1064" s="214"/>
      <c r="D1064" s="215" t="s">
        <v>191</v>
      </c>
      <c r="E1064" s="216" t="s">
        <v>1</v>
      </c>
      <c r="F1064" s="217" t="s">
        <v>1042</v>
      </c>
      <c r="G1064" s="214"/>
      <c r="H1064" s="218">
        <v>3.3675000000000002</v>
      </c>
      <c r="I1064" s="219"/>
      <c r="J1064" s="214"/>
      <c r="K1064" s="214"/>
      <c r="L1064" s="220"/>
      <c r="M1064" s="221"/>
      <c r="N1064" s="222"/>
      <c r="O1064" s="222"/>
      <c r="P1064" s="222"/>
      <c r="Q1064" s="222"/>
      <c r="R1064" s="222"/>
      <c r="S1064" s="222"/>
      <c r="T1064" s="223"/>
      <c r="AT1064" s="224" t="s">
        <v>191</v>
      </c>
      <c r="AU1064" s="224" t="s">
        <v>86</v>
      </c>
      <c r="AV1064" s="12" t="s">
        <v>91</v>
      </c>
      <c r="AW1064" s="12" t="s">
        <v>34</v>
      </c>
      <c r="AX1064" s="12" t="s">
        <v>79</v>
      </c>
      <c r="AY1064" s="224" t="s">
        <v>184</v>
      </c>
    </row>
    <row r="1065" spans="1:65" s="14" customFormat="1" ht="11.25">
      <c r="B1065" s="236"/>
      <c r="C1065" s="237"/>
      <c r="D1065" s="215" t="s">
        <v>191</v>
      </c>
      <c r="E1065" s="238" t="s">
        <v>1</v>
      </c>
      <c r="F1065" s="239" t="s">
        <v>1030</v>
      </c>
      <c r="G1065" s="237"/>
      <c r="H1065" s="238" t="s">
        <v>1</v>
      </c>
      <c r="I1065" s="240"/>
      <c r="J1065" s="237"/>
      <c r="K1065" s="237"/>
      <c r="L1065" s="241"/>
      <c r="M1065" s="242"/>
      <c r="N1065" s="243"/>
      <c r="O1065" s="243"/>
      <c r="P1065" s="243"/>
      <c r="Q1065" s="243"/>
      <c r="R1065" s="243"/>
      <c r="S1065" s="243"/>
      <c r="T1065" s="244"/>
      <c r="AT1065" s="245" t="s">
        <v>191</v>
      </c>
      <c r="AU1065" s="245" t="s">
        <v>86</v>
      </c>
      <c r="AV1065" s="14" t="s">
        <v>86</v>
      </c>
      <c r="AW1065" s="14" t="s">
        <v>34</v>
      </c>
      <c r="AX1065" s="14" t="s">
        <v>79</v>
      </c>
      <c r="AY1065" s="245" t="s">
        <v>184</v>
      </c>
    </row>
    <row r="1066" spans="1:65" s="12" customFormat="1" ht="11.25">
      <c r="B1066" s="213"/>
      <c r="C1066" s="214"/>
      <c r="D1066" s="215" t="s">
        <v>191</v>
      </c>
      <c r="E1066" s="216" t="s">
        <v>1</v>
      </c>
      <c r="F1066" s="217" t="s">
        <v>1043</v>
      </c>
      <c r="G1066" s="214"/>
      <c r="H1066" s="218">
        <v>1.5532999999999999</v>
      </c>
      <c r="I1066" s="219"/>
      <c r="J1066" s="214"/>
      <c r="K1066" s="214"/>
      <c r="L1066" s="220"/>
      <c r="M1066" s="221"/>
      <c r="N1066" s="222"/>
      <c r="O1066" s="222"/>
      <c r="P1066" s="222"/>
      <c r="Q1066" s="222"/>
      <c r="R1066" s="222"/>
      <c r="S1066" s="222"/>
      <c r="T1066" s="223"/>
      <c r="AT1066" s="224" t="s">
        <v>191</v>
      </c>
      <c r="AU1066" s="224" t="s">
        <v>86</v>
      </c>
      <c r="AV1066" s="12" t="s">
        <v>91</v>
      </c>
      <c r="AW1066" s="12" t="s">
        <v>34</v>
      </c>
      <c r="AX1066" s="12" t="s">
        <v>79</v>
      </c>
      <c r="AY1066" s="224" t="s">
        <v>184</v>
      </c>
    </row>
    <row r="1067" spans="1:65" s="14" customFormat="1" ht="11.25">
      <c r="B1067" s="236"/>
      <c r="C1067" s="237"/>
      <c r="D1067" s="215" t="s">
        <v>191</v>
      </c>
      <c r="E1067" s="238" t="s">
        <v>1</v>
      </c>
      <c r="F1067" s="239" t="s">
        <v>887</v>
      </c>
      <c r="G1067" s="237"/>
      <c r="H1067" s="238" t="s">
        <v>1</v>
      </c>
      <c r="I1067" s="240"/>
      <c r="J1067" s="237"/>
      <c r="K1067" s="237"/>
      <c r="L1067" s="241"/>
      <c r="M1067" s="242"/>
      <c r="N1067" s="243"/>
      <c r="O1067" s="243"/>
      <c r="P1067" s="243"/>
      <c r="Q1067" s="243"/>
      <c r="R1067" s="243"/>
      <c r="S1067" s="243"/>
      <c r="T1067" s="244"/>
      <c r="AT1067" s="245" t="s">
        <v>191</v>
      </c>
      <c r="AU1067" s="245" t="s">
        <v>86</v>
      </c>
      <c r="AV1067" s="14" t="s">
        <v>86</v>
      </c>
      <c r="AW1067" s="14" t="s">
        <v>34</v>
      </c>
      <c r="AX1067" s="14" t="s">
        <v>79</v>
      </c>
      <c r="AY1067" s="245" t="s">
        <v>184</v>
      </c>
    </row>
    <row r="1068" spans="1:65" s="12" customFormat="1" ht="11.25">
      <c r="B1068" s="213"/>
      <c r="C1068" s="214"/>
      <c r="D1068" s="215" t="s">
        <v>191</v>
      </c>
      <c r="E1068" s="216" t="s">
        <v>1</v>
      </c>
      <c r="F1068" s="217" t="s">
        <v>1044</v>
      </c>
      <c r="G1068" s="214"/>
      <c r="H1068" s="218">
        <v>0.2397</v>
      </c>
      <c r="I1068" s="219"/>
      <c r="J1068" s="214"/>
      <c r="K1068" s="214"/>
      <c r="L1068" s="220"/>
      <c r="M1068" s="221"/>
      <c r="N1068" s="222"/>
      <c r="O1068" s="222"/>
      <c r="P1068" s="222"/>
      <c r="Q1068" s="222"/>
      <c r="R1068" s="222"/>
      <c r="S1068" s="222"/>
      <c r="T1068" s="223"/>
      <c r="AT1068" s="224" t="s">
        <v>191</v>
      </c>
      <c r="AU1068" s="224" t="s">
        <v>86</v>
      </c>
      <c r="AV1068" s="12" t="s">
        <v>91</v>
      </c>
      <c r="AW1068" s="12" t="s">
        <v>34</v>
      </c>
      <c r="AX1068" s="12" t="s">
        <v>79</v>
      </c>
      <c r="AY1068" s="224" t="s">
        <v>184</v>
      </c>
    </row>
    <row r="1069" spans="1:65" s="13" customFormat="1" ht="11.25">
      <c r="B1069" s="225"/>
      <c r="C1069" s="226"/>
      <c r="D1069" s="215" t="s">
        <v>191</v>
      </c>
      <c r="E1069" s="227" t="s">
        <v>1</v>
      </c>
      <c r="F1069" s="228" t="s">
        <v>193</v>
      </c>
      <c r="G1069" s="226"/>
      <c r="H1069" s="229">
        <v>47.371600000000001</v>
      </c>
      <c r="I1069" s="230"/>
      <c r="J1069" s="226"/>
      <c r="K1069" s="226"/>
      <c r="L1069" s="231"/>
      <c r="M1069" s="232"/>
      <c r="N1069" s="233"/>
      <c r="O1069" s="233"/>
      <c r="P1069" s="233"/>
      <c r="Q1069" s="233"/>
      <c r="R1069" s="233"/>
      <c r="S1069" s="233"/>
      <c r="T1069" s="234"/>
      <c r="AT1069" s="235" t="s">
        <v>191</v>
      </c>
      <c r="AU1069" s="235" t="s">
        <v>86</v>
      </c>
      <c r="AV1069" s="13" t="s">
        <v>190</v>
      </c>
      <c r="AW1069" s="13" t="s">
        <v>34</v>
      </c>
      <c r="AX1069" s="13" t="s">
        <v>86</v>
      </c>
      <c r="AY1069" s="235" t="s">
        <v>184</v>
      </c>
    </row>
    <row r="1070" spans="1:65" s="2" customFormat="1" ht="16.5" customHeight="1">
      <c r="A1070" s="34"/>
      <c r="B1070" s="35"/>
      <c r="C1070" s="200" t="s">
        <v>1045</v>
      </c>
      <c r="D1070" s="200" t="s">
        <v>185</v>
      </c>
      <c r="E1070" s="201" t="s">
        <v>1046</v>
      </c>
      <c r="F1070" s="202" t="s">
        <v>1047</v>
      </c>
      <c r="G1070" s="203" t="s">
        <v>188</v>
      </c>
      <c r="H1070" s="204">
        <v>35.564700000000002</v>
      </c>
      <c r="I1070" s="205"/>
      <c r="J1070" s="206">
        <f>ROUND(I1070*H1070,2)</f>
        <v>0</v>
      </c>
      <c r="K1070" s="202" t="s">
        <v>189</v>
      </c>
      <c r="L1070" s="39"/>
      <c r="M1070" s="207" t="s">
        <v>1</v>
      </c>
      <c r="N1070" s="208" t="s">
        <v>45</v>
      </c>
      <c r="O1070" s="71"/>
      <c r="P1070" s="209">
        <f>O1070*H1070</f>
        <v>0</v>
      </c>
      <c r="Q1070" s="209">
        <v>0</v>
      </c>
      <c r="R1070" s="209">
        <f>Q1070*H1070</f>
        <v>0</v>
      </c>
      <c r="S1070" s="209">
        <v>0</v>
      </c>
      <c r="T1070" s="210">
        <f>S1070*H1070</f>
        <v>0</v>
      </c>
      <c r="U1070" s="34"/>
      <c r="V1070" s="34"/>
      <c r="W1070" s="34"/>
      <c r="X1070" s="34"/>
      <c r="Y1070" s="34"/>
      <c r="Z1070" s="34"/>
      <c r="AA1070" s="34"/>
      <c r="AB1070" s="34"/>
      <c r="AC1070" s="34"/>
      <c r="AD1070" s="34"/>
      <c r="AE1070" s="34"/>
      <c r="AR1070" s="211" t="s">
        <v>223</v>
      </c>
      <c r="AT1070" s="211" t="s">
        <v>185</v>
      </c>
      <c r="AU1070" s="211" t="s">
        <v>86</v>
      </c>
      <c r="AY1070" s="17" t="s">
        <v>184</v>
      </c>
      <c r="BE1070" s="212">
        <f>IF(N1070="základní",J1070,0)</f>
        <v>0</v>
      </c>
      <c r="BF1070" s="212">
        <f>IF(N1070="snížená",J1070,0)</f>
        <v>0</v>
      </c>
      <c r="BG1070" s="212">
        <f>IF(N1070="zákl. přenesená",J1070,0)</f>
        <v>0</v>
      </c>
      <c r="BH1070" s="212">
        <f>IF(N1070="sníž. přenesená",J1070,0)</f>
        <v>0</v>
      </c>
      <c r="BI1070" s="212">
        <f>IF(N1070="nulová",J1070,0)</f>
        <v>0</v>
      </c>
      <c r="BJ1070" s="17" t="s">
        <v>91</v>
      </c>
      <c r="BK1070" s="212">
        <f>ROUND(I1070*H1070,2)</f>
        <v>0</v>
      </c>
      <c r="BL1070" s="17" t="s">
        <v>223</v>
      </c>
      <c r="BM1070" s="211" t="s">
        <v>1048</v>
      </c>
    </row>
    <row r="1071" spans="1:65" s="14" customFormat="1" ht="11.25">
      <c r="B1071" s="236"/>
      <c r="C1071" s="237"/>
      <c r="D1071" s="215" t="s">
        <v>191</v>
      </c>
      <c r="E1071" s="238" t="s">
        <v>1</v>
      </c>
      <c r="F1071" s="239" t="s">
        <v>884</v>
      </c>
      <c r="G1071" s="237"/>
      <c r="H1071" s="238" t="s">
        <v>1</v>
      </c>
      <c r="I1071" s="240"/>
      <c r="J1071" s="237"/>
      <c r="K1071" s="237"/>
      <c r="L1071" s="241"/>
      <c r="M1071" s="242"/>
      <c r="N1071" s="243"/>
      <c r="O1071" s="243"/>
      <c r="P1071" s="243"/>
      <c r="Q1071" s="243"/>
      <c r="R1071" s="243"/>
      <c r="S1071" s="243"/>
      <c r="T1071" s="244"/>
      <c r="AT1071" s="245" t="s">
        <v>191</v>
      </c>
      <c r="AU1071" s="245" t="s">
        <v>86</v>
      </c>
      <c r="AV1071" s="14" t="s">
        <v>86</v>
      </c>
      <c r="AW1071" s="14" t="s">
        <v>34</v>
      </c>
      <c r="AX1071" s="14" t="s">
        <v>79</v>
      </c>
      <c r="AY1071" s="245" t="s">
        <v>184</v>
      </c>
    </row>
    <row r="1072" spans="1:65" s="12" customFormat="1" ht="11.25">
      <c r="B1072" s="213"/>
      <c r="C1072" s="214"/>
      <c r="D1072" s="215" t="s">
        <v>191</v>
      </c>
      <c r="E1072" s="216" t="s">
        <v>1</v>
      </c>
      <c r="F1072" s="217" t="s">
        <v>1049</v>
      </c>
      <c r="G1072" s="214"/>
      <c r="H1072" s="218">
        <v>34.673400000000001</v>
      </c>
      <c r="I1072" s="219"/>
      <c r="J1072" s="214"/>
      <c r="K1072" s="214"/>
      <c r="L1072" s="220"/>
      <c r="M1072" s="221"/>
      <c r="N1072" s="222"/>
      <c r="O1072" s="222"/>
      <c r="P1072" s="222"/>
      <c r="Q1072" s="222"/>
      <c r="R1072" s="222"/>
      <c r="S1072" s="222"/>
      <c r="T1072" s="223"/>
      <c r="AT1072" s="224" t="s">
        <v>191</v>
      </c>
      <c r="AU1072" s="224" t="s">
        <v>86</v>
      </c>
      <c r="AV1072" s="12" t="s">
        <v>91</v>
      </c>
      <c r="AW1072" s="12" t="s">
        <v>34</v>
      </c>
      <c r="AX1072" s="12" t="s">
        <v>79</v>
      </c>
      <c r="AY1072" s="224" t="s">
        <v>184</v>
      </c>
    </row>
    <row r="1073" spans="1:65" s="14" customFormat="1" ht="11.25">
      <c r="B1073" s="236"/>
      <c r="C1073" s="237"/>
      <c r="D1073" s="215" t="s">
        <v>191</v>
      </c>
      <c r="E1073" s="238" t="s">
        <v>1</v>
      </c>
      <c r="F1073" s="239" t="s">
        <v>633</v>
      </c>
      <c r="G1073" s="237"/>
      <c r="H1073" s="238" t="s">
        <v>1</v>
      </c>
      <c r="I1073" s="240"/>
      <c r="J1073" s="237"/>
      <c r="K1073" s="237"/>
      <c r="L1073" s="241"/>
      <c r="M1073" s="242"/>
      <c r="N1073" s="243"/>
      <c r="O1073" s="243"/>
      <c r="P1073" s="243"/>
      <c r="Q1073" s="243"/>
      <c r="R1073" s="243"/>
      <c r="S1073" s="243"/>
      <c r="T1073" s="244"/>
      <c r="AT1073" s="245" t="s">
        <v>191</v>
      </c>
      <c r="AU1073" s="245" t="s">
        <v>86</v>
      </c>
      <c r="AV1073" s="14" t="s">
        <v>86</v>
      </c>
      <c r="AW1073" s="14" t="s">
        <v>34</v>
      </c>
      <c r="AX1073" s="14" t="s">
        <v>79</v>
      </c>
      <c r="AY1073" s="245" t="s">
        <v>184</v>
      </c>
    </row>
    <row r="1074" spans="1:65" s="12" customFormat="1" ht="11.25">
      <c r="B1074" s="213"/>
      <c r="C1074" s="214"/>
      <c r="D1074" s="215" t="s">
        <v>191</v>
      </c>
      <c r="E1074" s="216" t="s">
        <v>1</v>
      </c>
      <c r="F1074" s="217" t="s">
        <v>1050</v>
      </c>
      <c r="G1074" s="214"/>
      <c r="H1074" s="218">
        <v>0.71150000000000002</v>
      </c>
      <c r="I1074" s="219"/>
      <c r="J1074" s="214"/>
      <c r="K1074" s="214"/>
      <c r="L1074" s="220"/>
      <c r="M1074" s="221"/>
      <c r="N1074" s="222"/>
      <c r="O1074" s="222"/>
      <c r="P1074" s="222"/>
      <c r="Q1074" s="222"/>
      <c r="R1074" s="222"/>
      <c r="S1074" s="222"/>
      <c r="T1074" s="223"/>
      <c r="AT1074" s="224" t="s">
        <v>191</v>
      </c>
      <c r="AU1074" s="224" t="s">
        <v>86</v>
      </c>
      <c r="AV1074" s="12" t="s">
        <v>91</v>
      </c>
      <c r="AW1074" s="12" t="s">
        <v>34</v>
      </c>
      <c r="AX1074" s="12" t="s">
        <v>79</v>
      </c>
      <c r="AY1074" s="224" t="s">
        <v>184</v>
      </c>
    </row>
    <row r="1075" spans="1:65" s="14" customFormat="1" ht="11.25">
      <c r="B1075" s="236"/>
      <c r="C1075" s="237"/>
      <c r="D1075" s="215" t="s">
        <v>191</v>
      </c>
      <c r="E1075" s="238" t="s">
        <v>1</v>
      </c>
      <c r="F1075" s="239" t="s">
        <v>887</v>
      </c>
      <c r="G1075" s="237"/>
      <c r="H1075" s="238" t="s">
        <v>1</v>
      </c>
      <c r="I1075" s="240"/>
      <c r="J1075" s="237"/>
      <c r="K1075" s="237"/>
      <c r="L1075" s="241"/>
      <c r="M1075" s="242"/>
      <c r="N1075" s="243"/>
      <c r="O1075" s="243"/>
      <c r="P1075" s="243"/>
      <c r="Q1075" s="243"/>
      <c r="R1075" s="243"/>
      <c r="S1075" s="243"/>
      <c r="T1075" s="244"/>
      <c r="AT1075" s="245" t="s">
        <v>191</v>
      </c>
      <c r="AU1075" s="245" t="s">
        <v>86</v>
      </c>
      <c r="AV1075" s="14" t="s">
        <v>86</v>
      </c>
      <c r="AW1075" s="14" t="s">
        <v>34</v>
      </c>
      <c r="AX1075" s="14" t="s">
        <v>79</v>
      </c>
      <c r="AY1075" s="245" t="s">
        <v>184</v>
      </c>
    </row>
    <row r="1076" spans="1:65" s="12" customFormat="1" ht="11.25">
      <c r="B1076" s="213"/>
      <c r="C1076" s="214"/>
      <c r="D1076" s="215" t="s">
        <v>191</v>
      </c>
      <c r="E1076" s="216" t="s">
        <v>1</v>
      </c>
      <c r="F1076" s="217" t="s">
        <v>1051</v>
      </c>
      <c r="G1076" s="214"/>
      <c r="H1076" s="218">
        <v>0.17979999999999999</v>
      </c>
      <c r="I1076" s="219"/>
      <c r="J1076" s="214"/>
      <c r="K1076" s="214"/>
      <c r="L1076" s="220"/>
      <c r="M1076" s="221"/>
      <c r="N1076" s="222"/>
      <c r="O1076" s="222"/>
      <c r="P1076" s="222"/>
      <c r="Q1076" s="222"/>
      <c r="R1076" s="222"/>
      <c r="S1076" s="222"/>
      <c r="T1076" s="223"/>
      <c r="AT1076" s="224" t="s">
        <v>191</v>
      </c>
      <c r="AU1076" s="224" t="s">
        <v>86</v>
      </c>
      <c r="AV1076" s="12" t="s">
        <v>91</v>
      </c>
      <c r="AW1076" s="12" t="s">
        <v>34</v>
      </c>
      <c r="AX1076" s="12" t="s">
        <v>79</v>
      </c>
      <c r="AY1076" s="224" t="s">
        <v>184</v>
      </c>
    </row>
    <row r="1077" spans="1:65" s="13" customFormat="1" ht="11.25">
      <c r="B1077" s="225"/>
      <c r="C1077" s="226"/>
      <c r="D1077" s="215" t="s">
        <v>191</v>
      </c>
      <c r="E1077" s="227" t="s">
        <v>1</v>
      </c>
      <c r="F1077" s="228" t="s">
        <v>193</v>
      </c>
      <c r="G1077" s="226"/>
      <c r="H1077" s="229">
        <v>35.564700000000002</v>
      </c>
      <c r="I1077" s="230"/>
      <c r="J1077" s="226"/>
      <c r="K1077" s="226"/>
      <c r="L1077" s="231"/>
      <c r="M1077" s="232"/>
      <c r="N1077" s="233"/>
      <c r="O1077" s="233"/>
      <c r="P1077" s="233"/>
      <c r="Q1077" s="233"/>
      <c r="R1077" s="233"/>
      <c r="S1077" s="233"/>
      <c r="T1077" s="234"/>
      <c r="AT1077" s="235" t="s">
        <v>191</v>
      </c>
      <c r="AU1077" s="235" t="s">
        <v>86</v>
      </c>
      <c r="AV1077" s="13" t="s">
        <v>190</v>
      </c>
      <c r="AW1077" s="13" t="s">
        <v>34</v>
      </c>
      <c r="AX1077" s="13" t="s">
        <v>86</v>
      </c>
      <c r="AY1077" s="235" t="s">
        <v>184</v>
      </c>
    </row>
    <row r="1078" spans="1:65" s="2" customFormat="1" ht="16.5" customHeight="1">
      <c r="A1078" s="34"/>
      <c r="B1078" s="35"/>
      <c r="C1078" s="200" t="s">
        <v>660</v>
      </c>
      <c r="D1078" s="200" t="s">
        <v>185</v>
      </c>
      <c r="E1078" s="201" t="s">
        <v>1052</v>
      </c>
      <c r="F1078" s="202" t="s">
        <v>1053</v>
      </c>
      <c r="G1078" s="203" t="s">
        <v>222</v>
      </c>
      <c r="H1078" s="204">
        <v>519.79200000000003</v>
      </c>
      <c r="I1078" s="205"/>
      <c r="J1078" s="206">
        <f>ROUND(I1078*H1078,2)</f>
        <v>0</v>
      </c>
      <c r="K1078" s="202" t="s">
        <v>189</v>
      </c>
      <c r="L1078" s="39"/>
      <c r="M1078" s="207" t="s">
        <v>1</v>
      </c>
      <c r="N1078" s="208" t="s">
        <v>45</v>
      </c>
      <c r="O1078" s="71"/>
      <c r="P1078" s="209">
        <f>O1078*H1078</f>
        <v>0</v>
      </c>
      <c r="Q1078" s="209">
        <v>0</v>
      </c>
      <c r="R1078" s="209">
        <f>Q1078*H1078</f>
        <v>0</v>
      </c>
      <c r="S1078" s="209">
        <v>0</v>
      </c>
      <c r="T1078" s="210">
        <f>S1078*H1078</f>
        <v>0</v>
      </c>
      <c r="U1078" s="34"/>
      <c r="V1078" s="34"/>
      <c r="W1078" s="34"/>
      <c r="X1078" s="34"/>
      <c r="Y1078" s="34"/>
      <c r="Z1078" s="34"/>
      <c r="AA1078" s="34"/>
      <c r="AB1078" s="34"/>
      <c r="AC1078" s="34"/>
      <c r="AD1078" s="34"/>
      <c r="AE1078" s="34"/>
      <c r="AR1078" s="211" t="s">
        <v>223</v>
      </c>
      <c r="AT1078" s="211" t="s">
        <v>185</v>
      </c>
      <c r="AU1078" s="211" t="s">
        <v>86</v>
      </c>
      <c r="AY1078" s="17" t="s">
        <v>184</v>
      </c>
      <c r="BE1078" s="212">
        <f>IF(N1078="základní",J1078,0)</f>
        <v>0</v>
      </c>
      <c r="BF1078" s="212">
        <f>IF(N1078="snížená",J1078,0)</f>
        <v>0</v>
      </c>
      <c r="BG1078" s="212">
        <f>IF(N1078="zákl. přenesená",J1078,0)</f>
        <v>0</v>
      </c>
      <c r="BH1078" s="212">
        <f>IF(N1078="sníž. přenesená",J1078,0)</f>
        <v>0</v>
      </c>
      <c r="BI1078" s="212">
        <f>IF(N1078="nulová",J1078,0)</f>
        <v>0</v>
      </c>
      <c r="BJ1078" s="17" t="s">
        <v>91</v>
      </c>
      <c r="BK1078" s="212">
        <f>ROUND(I1078*H1078,2)</f>
        <v>0</v>
      </c>
      <c r="BL1078" s="17" t="s">
        <v>223</v>
      </c>
      <c r="BM1078" s="211" t="s">
        <v>1054</v>
      </c>
    </row>
    <row r="1079" spans="1:65" s="14" customFormat="1" ht="11.25">
      <c r="B1079" s="236"/>
      <c r="C1079" s="237"/>
      <c r="D1079" s="215" t="s">
        <v>191</v>
      </c>
      <c r="E1079" s="238" t="s">
        <v>1</v>
      </c>
      <c r="F1079" s="239" t="s">
        <v>1055</v>
      </c>
      <c r="G1079" s="237"/>
      <c r="H1079" s="238" t="s">
        <v>1</v>
      </c>
      <c r="I1079" s="240"/>
      <c r="J1079" s="237"/>
      <c r="K1079" s="237"/>
      <c r="L1079" s="241"/>
      <c r="M1079" s="242"/>
      <c r="N1079" s="243"/>
      <c r="O1079" s="243"/>
      <c r="P1079" s="243"/>
      <c r="Q1079" s="243"/>
      <c r="R1079" s="243"/>
      <c r="S1079" s="243"/>
      <c r="T1079" s="244"/>
      <c r="AT1079" s="245" t="s">
        <v>191</v>
      </c>
      <c r="AU1079" s="245" t="s">
        <v>86</v>
      </c>
      <c r="AV1079" s="14" t="s">
        <v>86</v>
      </c>
      <c r="AW1079" s="14" t="s">
        <v>34</v>
      </c>
      <c r="AX1079" s="14" t="s">
        <v>79</v>
      </c>
      <c r="AY1079" s="245" t="s">
        <v>184</v>
      </c>
    </row>
    <row r="1080" spans="1:65" s="14" customFormat="1" ht="11.25">
      <c r="B1080" s="236"/>
      <c r="C1080" s="237"/>
      <c r="D1080" s="215" t="s">
        <v>191</v>
      </c>
      <c r="E1080" s="238" t="s">
        <v>1</v>
      </c>
      <c r="F1080" s="239" t="s">
        <v>1056</v>
      </c>
      <c r="G1080" s="237"/>
      <c r="H1080" s="238" t="s">
        <v>1</v>
      </c>
      <c r="I1080" s="240"/>
      <c r="J1080" s="237"/>
      <c r="K1080" s="237"/>
      <c r="L1080" s="241"/>
      <c r="M1080" s="242"/>
      <c r="N1080" s="243"/>
      <c r="O1080" s="243"/>
      <c r="P1080" s="243"/>
      <c r="Q1080" s="243"/>
      <c r="R1080" s="243"/>
      <c r="S1080" s="243"/>
      <c r="T1080" s="244"/>
      <c r="AT1080" s="245" t="s">
        <v>191</v>
      </c>
      <c r="AU1080" s="245" t="s">
        <v>86</v>
      </c>
      <c r="AV1080" s="14" t="s">
        <v>86</v>
      </c>
      <c r="AW1080" s="14" t="s">
        <v>34</v>
      </c>
      <c r="AX1080" s="14" t="s">
        <v>79</v>
      </c>
      <c r="AY1080" s="245" t="s">
        <v>184</v>
      </c>
    </row>
    <row r="1081" spans="1:65" s="12" customFormat="1" ht="11.25">
      <c r="B1081" s="213"/>
      <c r="C1081" s="214"/>
      <c r="D1081" s="215" t="s">
        <v>191</v>
      </c>
      <c r="E1081" s="216" t="s">
        <v>1</v>
      </c>
      <c r="F1081" s="217" t="s">
        <v>1057</v>
      </c>
      <c r="G1081" s="214"/>
      <c r="H1081" s="218">
        <v>376</v>
      </c>
      <c r="I1081" s="219"/>
      <c r="J1081" s="214"/>
      <c r="K1081" s="214"/>
      <c r="L1081" s="220"/>
      <c r="M1081" s="221"/>
      <c r="N1081" s="222"/>
      <c r="O1081" s="222"/>
      <c r="P1081" s="222"/>
      <c r="Q1081" s="222"/>
      <c r="R1081" s="222"/>
      <c r="S1081" s="222"/>
      <c r="T1081" s="223"/>
      <c r="AT1081" s="224" t="s">
        <v>191</v>
      </c>
      <c r="AU1081" s="224" t="s">
        <v>86</v>
      </c>
      <c r="AV1081" s="12" t="s">
        <v>91</v>
      </c>
      <c r="AW1081" s="12" t="s">
        <v>34</v>
      </c>
      <c r="AX1081" s="12" t="s">
        <v>79</v>
      </c>
      <c r="AY1081" s="224" t="s">
        <v>184</v>
      </c>
    </row>
    <row r="1082" spans="1:65" s="14" customFormat="1" ht="11.25">
      <c r="B1082" s="236"/>
      <c r="C1082" s="237"/>
      <c r="D1082" s="215" t="s">
        <v>191</v>
      </c>
      <c r="E1082" s="238" t="s">
        <v>1</v>
      </c>
      <c r="F1082" s="239" t="s">
        <v>1058</v>
      </c>
      <c r="G1082" s="237"/>
      <c r="H1082" s="238" t="s">
        <v>1</v>
      </c>
      <c r="I1082" s="240"/>
      <c r="J1082" s="237"/>
      <c r="K1082" s="237"/>
      <c r="L1082" s="241"/>
      <c r="M1082" s="242"/>
      <c r="N1082" s="243"/>
      <c r="O1082" s="243"/>
      <c r="P1082" s="243"/>
      <c r="Q1082" s="243"/>
      <c r="R1082" s="243"/>
      <c r="S1082" s="243"/>
      <c r="T1082" s="244"/>
      <c r="AT1082" s="245" t="s">
        <v>191</v>
      </c>
      <c r="AU1082" s="245" t="s">
        <v>86</v>
      </c>
      <c r="AV1082" s="14" t="s">
        <v>86</v>
      </c>
      <c r="AW1082" s="14" t="s">
        <v>34</v>
      </c>
      <c r="AX1082" s="14" t="s">
        <v>79</v>
      </c>
      <c r="AY1082" s="245" t="s">
        <v>184</v>
      </c>
    </row>
    <row r="1083" spans="1:65" s="12" customFormat="1" ht="11.25">
      <c r="B1083" s="213"/>
      <c r="C1083" s="214"/>
      <c r="D1083" s="215" t="s">
        <v>191</v>
      </c>
      <c r="E1083" s="216" t="s">
        <v>1</v>
      </c>
      <c r="F1083" s="217" t="s">
        <v>1059</v>
      </c>
      <c r="G1083" s="214"/>
      <c r="H1083" s="218">
        <v>77.599999999999994</v>
      </c>
      <c r="I1083" s="219"/>
      <c r="J1083" s="214"/>
      <c r="K1083" s="214"/>
      <c r="L1083" s="220"/>
      <c r="M1083" s="221"/>
      <c r="N1083" s="222"/>
      <c r="O1083" s="222"/>
      <c r="P1083" s="222"/>
      <c r="Q1083" s="222"/>
      <c r="R1083" s="222"/>
      <c r="S1083" s="222"/>
      <c r="T1083" s="223"/>
      <c r="AT1083" s="224" t="s">
        <v>191</v>
      </c>
      <c r="AU1083" s="224" t="s">
        <v>86</v>
      </c>
      <c r="AV1083" s="12" t="s">
        <v>91</v>
      </c>
      <c r="AW1083" s="12" t="s">
        <v>34</v>
      </c>
      <c r="AX1083" s="12" t="s">
        <v>79</v>
      </c>
      <c r="AY1083" s="224" t="s">
        <v>184</v>
      </c>
    </row>
    <row r="1084" spans="1:65" s="14" customFormat="1" ht="11.25">
      <c r="B1084" s="236"/>
      <c r="C1084" s="237"/>
      <c r="D1084" s="215" t="s">
        <v>191</v>
      </c>
      <c r="E1084" s="238" t="s">
        <v>1</v>
      </c>
      <c r="F1084" s="239" t="s">
        <v>1060</v>
      </c>
      <c r="G1084" s="237"/>
      <c r="H1084" s="238" t="s">
        <v>1</v>
      </c>
      <c r="I1084" s="240"/>
      <c r="J1084" s="237"/>
      <c r="K1084" s="237"/>
      <c r="L1084" s="241"/>
      <c r="M1084" s="242"/>
      <c r="N1084" s="243"/>
      <c r="O1084" s="243"/>
      <c r="P1084" s="243"/>
      <c r="Q1084" s="243"/>
      <c r="R1084" s="243"/>
      <c r="S1084" s="243"/>
      <c r="T1084" s="244"/>
      <c r="AT1084" s="245" t="s">
        <v>191</v>
      </c>
      <c r="AU1084" s="245" t="s">
        <v>86</v>
      </c>
      <c r="AV1084" s="14" t="s">
        <v>86</v>
      </c>
      <c r="AW1084" s="14" t="s">
        <v>34</v>
      </c>
      <c r="AX1084" s="14" t="s">
        <v>79</v>
      </c>
      <c r="AY1084" s="245" t="s">
        <v>184</v>
      </c>
    </row>
    <row r="1085" spans="1:65" s="12" customFormat="1" ht="11.25">
      <c r="B1085" s="213"/>
      <c r="C1085" s="214"/>
      <c r="D1085" s="215" t="s">
        <v>191</v>
      </c>
      <c r="E1085" s="216" t="s">
        <v>1</v>
      </c>
      <c r="F1085" s="217" t="s">
        <v>1061</v>
      </c>
      <c r="G1085" s="214"/>
      <c r="H1085" s="218">
        <v>56</v>
      </c>
      <c r="I1085" s="219"/>
      <c r="J1085" s="214"/>
      <c r="K1085" s="214"/>
      <c r="L1085" s="220"/>
      <c r="M1085" s="221"/>
      <c r="N1085" s="222"/>
      <c r="O1085" s="222"/>
      <c r="P1085" s="222"/>
      <c r="Q1085" s="222"/>
      <c r="R1085" s="222"/>
      <c r="S1085" s="222"/>
      <c r="T1085" s="223"/>
      <c r="AT1085" s="224" t="s">
        <v>191</v>
      </c>
      <c r="AU1085" s="224" t="s">
        <v>86</v>
      </c>
      <c r="AV1085" s="12" t="s">
        <v>91</v>
      </c>
      <c r="AW1085" s="12" t="s">
        <v>34</v>
      </c>
      <c r="AX1085" s="12" t="s">
        <v>79</v>
      </c>
      <c r="AY1085" s="224" t="s">
        <v>184</v>
      </c>
    </row>
    <row r="1086" spans="1:65" s="13" customFormat="1" ht="11.25">
      <c r="B1086" s="225"/>
      <c r="C1086" s="226"/>
      <c r="D1086" s="215" t="s">
        <v>191</v>
      </c>
      <c r="E1086" s="227" t="s">
        <v>1</v>
      </c>
      <c r="F1086" s="228" t="s">
        <v>1062</v>
      </c>
      <c r="G1086" s="226"/>
      <c r="H1086" s="229">
        <v>509.6</v>
      </c>
      <c r="I1086" s="230"/>
      <c r="J1086" s="226"/>
      <c r="K1086" s="226"/>
      <c r="L1086" s="231"/>
      <c r="M1086" s="232"/>
      <c r="N1086" s="233"/>
      <c r="O1086" s="233"/>
      <c r="P1086" s="233"/>
      <c r="Q1086" s="233"/>
      <c r="R1086" s="233"/>
      <c r="S1086" s="233"/>
      <c r="T1086" s="234"/>
      <c r="AT1086" s="235" t="s">
        <v>191</v>
      </c>
      <c r="AU1086" s="235" t="s">
        <v>86</v>
      </c>
      <c r="AV1086" s="13" t="s">
        <v>190</v>
      </c>
      <c r="AW1086" s="13" t="s">
        <v>34</v>
      </c>
      <c r="AX1086" s="13" t="s">
        <v>79</v>
      </c>
      <c r="AY1086" s="235" t="s">
        <v>184</v>
      </c>
    </row>
    <row r="1087" spans="1:65" s="14" customFormat="1" ht="11.25">
      <c r="B1087" s="236"/>
      <c r="C1087" s="237"/>
      <c r="D1087" s="215" t="s">
        <v>191</v>
      </c>
      <c r="E1087" s="238" t="s">
        <v>1</v>
      </c>
      <c r="F1087" s="239" t="s">
        <v>1063</v>
      </c>
      <c r="G1087" s="237"/>
      <c r="H1087" s="238" t="s">
        <v>1</v>
      </c>
      <c r="I1087" s="240"/>
      <c r="J1087" s="237"/>
      <c r="K1087" s="237"/>
      <c r="L1087" s="241"/>
      <c r="M1087" s="242"/>
      <c r="N1087" s="243"/>
      <c r="O1087" s="243"/>
      <c r="P1087" s="243"/>
      <c r="Q1087" s="243"/>
      <c r="R1087" s="243"/>
      <c r="S1087" s="243"/>
      <c r="T1087" s="244"/>
      <c r="AT1087" s="245" t="s">
        <v>191</v>
      </c>
      <c r="AU1087" s="245" t="s">
        <v>86</v>
      </c>
      <c r="AV1087" s="14" t="s">
        <v>86</v>
      </c>
      <c r="AW1087" s="14" t="s">
        <v>34</v>
      </c>
      <c r="AX1087" s="14" t="s">
        <v>79</v>
      </c>
      <c r="AY1087" s="245" t="s">
        <v>184</v>
      </c>
    </row>
    <row r="1088" spans="1:65" s="12" customFormat="1" ht="11.25">
      <c r="B1088" s="213"/>
      <c r="C1088" s="214"/>
      <c r="D1088" s="215" t="s">
        <v>191</v>
      </c>
      <c r="E1088" s="216" t="s">
        <v>1</v>
      </c>
      <c r="F1088" s="217" t="s">
        <v>1064</v>
      </c>
      <c r="G1088" s="214"/>
      <c r="H1088" s="218">
        <v>519.79200000000003</v>
      </c>
      <c r="I1088" s="219"/>
      <c r="J1088" s="214"/>
      <c r="K1088" s="214"/>
      <c r="L1088" s="220"/>
      <c r="M1088" s="221"/>
      <c r="N1088" s="222"/>
      <c r="O1088" s="222"/>
      <c r="P1088" s="222"/>
      <c r="Q1088" s="222"/>
      <c r="R1088" s="222"/>
      <c r="S1088" s="222"/>
      <c r="T1088" s="223"/>
      <c r="AT1088" s="224" t="s">
        <v>191</v>
      </c>
      <c r="AU1088" s="224" t="s">
        <v>86</v>
      </c>
      <c r="AV1088" s="12" t="s">
        <v>91</v>
      </c>
      <c r="AW1088" s="12" t="s">
        <v>34</v>
      </c>
      <c r="AX1088" s="12" t="s">
        <v>79</v>
      </c>
      <c r="AY1088" s="224" t="s">
        <v>184</v>
      </c>
    </row>
    <row r="1089" spans="1:65" s="13" customFormat="1" ht="11.25">
      <c r="B1089" s="225"/>
      <c r="C1089" s="226"/>
      <c r="D1089" s="215" t="s">
        <v>191</v>
      </c>
      <c r="E1089" s="227" t="s">
        <v>1</v>
      </c>
      <c r="F1089" s="228" t="s">
        <v>193</v>
      </c>
      <c r="G1089" s="226"/>
      <c r="H1089" s="229">
        <v>519.79200000000003</v>
      </c>
      <c r="I1089" s="230"/>
      <c r="J1089" s="226"/>
      <c r="K1089" s="226"/>
      <c r="L1089" s="231"/>
      <c r="M1089" s="232"/>
      <c r="N1089" s="233"/>
      <c r="O1089" s="233"/>
      <c r="P1089" s="233"/>
      <c r="Q1089" s="233"/>
      <c r="R1089" s="233"/>
      <c r="S1089" s="233"/>
      <c r="T1089" s="234"/>
      <c r="AT1089" s="235" t="s">
        <v>191</v>
      </c>
      <c r="AU1089" s="235" t="s">
        <v>86</v>
      </c>
      <c r="AV1089" s="13" t="s">
        <v>190</v>
      </c>
      <c r="AW1089" s="13" t="s">
        <v>34</v>
      </c>
      <c r="AX1089" s="13" t="s">
        <v>86</v>
      </c>
      <c r="AY1089" s="235" t="s">
        <v>184</v>
      </c>
    </row>
    <row r="1090" spans="1:65" s="2" customFormat="1" ht="21.75" customHeight="1">
      <c r="A1090" s="34"/>
      <c r="B1090" s="35"/>
      <c r="C1090" s="200" t="s">
        <v>1065</v>
      </c>
      <c r="D1090" s="200" t="s">
        <v>185</v>
      </c>
      <c r="E1090" s="201" t="s">
        <v>1066</v>
      </c>
      <c r="F1090" s="202" t="s">
        <v>1067</v>
      </c>
      <c r="G1090" s="203" t="s">
        <v>222</v>
      </c>
      <c r="H1090" s="204">
        <v>1.224</v>
      </c>
      <c r="I1090" s="205"/>
      <c r="J1090" s="206">
        <f>ROUND(I1090*H1090,2)</f>
        <v>0</v>
      </c>
      <c r="K1090" s="202" t="s">
        <v>189</v>
      </c>
      <c r="L1090" s="39"/>
      <c r="M1090" s="207" t="s">
        <v>1</v>
      </c>
      <c r="N1090" s="208" t="s">
        <v>45</v>
      </c>
      <c r="O1090" s="71"/>
      <c r="P1090" s="209">
        <f>O1090*H1090</f>
        <v>0</v>
      </c>
      <c r="Q1090" s="209">
        <v>0</v>
      </c>
      <c r="R1090" s="209">
        <f>Q1090*H1090</f>
        <v>0</v>
      </c>
      <c r="S1090" s="209">
        <v>0</v>
      </c>
      <c r="T1090" s="210">
        <f>S1090*H1090</f>
        <v>0</v>
      </c>
      <c r="U1090" s="34"/>
      <c r="V1090" s="34"/>
      <c r="W1090" s="34"/>
      <c r="X1090" s="34"/>
      <c r="Y1090" s="34"/>
      <c r="Z1090" s="34"/>
      <c r="AA1090" s="34"/>
      <c r="AB1090" s="34"/>
      <c r="AC1090" s="34"/>
      <c r="AD1090" s="34"/>
      <c r="AE1090" s="34"/>
      <c r="AR1090" s="211" t="s">
        <v>223</v>
      </c>
      <c r="AT1090" s="211" t="s">
        <v>185</v>
      </c>
      <c r="AU1090" s="211" t="s">
        <v>86</v>
      </c>
      <c r="AY1090" s="17" t="s">
        <v>184</v>
      </c>
      <c r="BE1090" s="212">
        <f>IF(N1090="základní",J1090,0)</f>
        <v>0</v>
      </c>
      <c r="BF1090" s="212">
        <f>IF(N1090="snížená",J1090,0)</f>
        <v>0</v>
      </c>
      <c r="BG1090" s="212">
        <f>IF(N1090="zákl. přenesená",J1090,0)</f>
        <v>0</v>
      </c>
      <c r="BH1090" s="212">
        <f>IF(N1090="sníž. přenesená",J1090,0)</f>
        <v>0</v>
      </c>
      <c r="BI1090" s="212">
        <f>IF(N1090="nulová",J1090,0)</f>
        <v>0</v>
      </c>
      <c r="BJ1090" s="17" t="s">
        <v>91</v>
      </c>
      <c r="BK1090" s="212">
        <f>ROUND(I1090*H1090,2)</f>
        <v>0</v>
      </c>
      <c r="BL1090" s="17" t="s">
        <v>223</v>
      </c>
      <c r="BM1090" s="211" t="s">
        <v>1068</v>
      </c>
    </row>
    <row r="1091" spans="1:65" s="14" customFormat="1" ht="11.25">
      <c r="B1091" s="236"/>
      <c r="C1091" s="237"/>
      <c r="D1091" s="215" t="s">
        <v>191</v>
      </c>
      <c r="E1091" s="238" t="s">
        <v>1</v>
      </c>
      <c r="F1091" s="239" t="s">
        <v>1021</v>
      </c>
      <c r="G1091" s="237"/>
      <c r="H1091" s="238" t="s">
        <v>1</v>
      </c>
      <c r="I1091" s="240"/>
      <c r="J1091" s="237"/>
      <c r="K1091" s="237"/>
      <c r="L1091" s="241"/>
      <c r="M1091" s="242"/>
      <c r="N1091" s="243"/>
      <c r="O1091" s="243"/>
      <c r="P1091" s="243"/>
      <c r="Q1091" s="243"/>
      <c r="R1091" s="243"/>
      <c r="S1091" s="243"/>
      <c r="T1091" s="244"/>
      <c r="AT1091" s="245" t="s">
        <v>191</v>
      </c>
      <c r="AU1091" s="245" t="s">
        <v>86</v>
      </c>
      <c r="AV1091" s="14" t="s">
        <v>86</v>
      </c>
      <c r="AW1091" s="14" t="s">
        <v>34</v>
      </c>
      <c r="AX1091" s="14" t="s">
        <v>79</v>
      </c>
      <c r="AY1091" s="245" t="s">
        <v>184</v>
      </c>
    </row>
    <row r="1092" spans="1:65" s="12" customFormat="1" ht="11.25">
      <c r="B1092" s="213"/>
      <c r="C1092" s="214"/>
      <c r="D1092" s="215" t="s">
        <v>191</v>
      </c>
      <c r="E1092" s="216" t="s">
        <v>1</v>
      </c>
      <c r="F1092" s="217" t="s">
        <v>1069</v>
      </c>
      <c r="G1092" s="214"/>
      <c r="H1092" s="218">
        <v>1.224</v>
      </c>
      <c r="I1092" s="219"/>
      <c r="J1092" s="214"/>
      <c r="K1092" s="214"/>
      <c r="L1092" s="220"/>
      <c r="M1092" s="221"/>
      <c r="N1092" s="222"/>
      <c r="O1092" s="222"/>
      <c r="P1092" s="222"/>
      <c r="Q1092" s="222"/>
      <c r="R1092" s="222"/>
      <c r="S1092" s="222"/>
      <c r="T1092" s="223"/>
      <c r="AT1092" s="224" t="s">
        <v>191</v>
      </c>
      <c r="AU1092" s="224" t="s">
        <v>86</v>
      </c>
      <c r="AV1092" s="12" t="s">
        <v>91</v>
      </c>
      <c r="AW1092" s="12" t="s">
        <v>34</v>
      </c>
      <c r="AX1092" s="12" t="s">
        <v>79</v>
      </c>
      <c r="AY1092" s="224" t="s">
        <v>184</v>
      </c>
    </row>
    <row r="1093" spans="1:65" s="13" customFormat="1" ht="11.25">
      <c r="B1093" s="225"/>
      <c r="C1093" s="226"/>
      <c r="D1093" s="215" t="s">
        <v>191</v>
      </c>
      <c r="E1093" s="227" t="s">
        <v>1</v>
      </c>
      <c r="F1093" s="228" t="s">
        <v>193</v>
      </c>
      <c r="G1093" s="226"/>
      <c r="H1093" s="229">
        <v>1.224</v>
      </c>
      <c r="I1093" s="230"/>
      <c r="J1093" s="226"/>
      <c r="K1093" s="226"/>
      <c r="L1093" s="231"/>
      <c r="M1093" s="232"/>
      <c r="N1093" s="233"/>
      <c r="O1093" s="233"/>
      <c r="P1093" s="233"/>
      <c r="Q1093" s="233"/>
      <c r="R1093" s="233"/>
      <c r="S1093" s="233"/>
      <c r="T1093" s="234"/>
      <c r="AT1093" s="235" t="s">
        <v>191</v>
      </c>
      <c r="AU1093" s="235" t="s">
        <v>86</v>
      </c>
      <c r="AV1093" s="13" t="s">
        <v>190</v>
      </c>
      <c r="AW1093" s="13" t="s">
        <v>34</v>
      </c>
      <c r="AX1093" s="13" t="s">
        <v>86</v>
      </c>
      <c r="AY1093" s="235" t="s">
        <v>184</v>
      </c>
    </row>
    <row r="1094" spans="1:65" s="2" customFormat="1" ht="16.5" customHeight="1">
      <c r="A1094" s="34"/>
      <c r="B1094" s="35"/>
      <c r="C1094" s="200" t="s">
        <v>665</v>
      </c>
      <c r="D1094" s="200" t="s">
        <v>185</v>
      </c>
      <c r="E1094" s="201" t="s">
        <v>1070</v>
      </c>
      <c r="F1094" s="202" t="s">
        <v>1071</v>
      </c>
      <c r="G1094" s="203" t="s">
        <v>939</v>
      </c>
      <c r="H1094" s="204">
        <v>1</v>
      </c>
      <c r="I1094" s="205"/>
      <c r="J1094" s="206">
        <f>ROUND(I1094*H1094,2)</f>
        <v>0</v>
      </c>
      <c r="K1094" s="202" t="s">
        <v>1</v>
      </c>
      <c r="L1094" s="39"/>
      <c r="M1094" s="207" t="s">
        <v>1</v>
      </c>
      <c r="N1094" s="208" t="s">
        <v>45</v>
      </c>
      <c r="O1094" s="71"/>
      <c r="P1094" s="209">
        <f>O1094*H1094</f>
        <v>0</v>
      </c>
      <c r="Q1094" s="209">
        <v>0</v>
      </c>
      <c r="R1094" s="209">
        <f>Q1094*H1094</f>
        <v>0</v>
      </c>
      <c r="S1094" s="209">
        <v>0</v>
      </c>
      <c r="T1094" s="210">
        <f>S1094*H1094</f>
        <v>0</v>
      </c>
      <c r="U1094" s="34"/>
      <c r="V1094" s="34"/>
      <c r="W1094" s="34"/>
      <c r="X1094" s="34"/>
      <c r="Y1094" s="34"/>
      <c r="Z1094" s="34"/>
      <c r="AA1094" s="34"/>
      <c r="AB1094" s="34"/>
      <c r="AC1094" s="34"/>
      <c r="AD1094" s="34"/>
      <c r="AE1094" s="34"/>
      <c r="AR1094" s="211" t="s">
        <v>223</v>
      </c>
      <c r="AT1094" s="211" t="s">
        <v>185</v>
      </c>
      <c r="AU1094" s="211" t="s">
        <v>86</v>
      </c>
      <c r="AY1094" s="17" t="s">
        <v>184</v>
      </c>
      <c r="BE1094" s="212">
        <f>IF(N1094="základní",J1094,0)</f>
        <v>0</v>
      </c>
      <c r="BF1094" s="212">
        <f>IF(N1094="snížená",J1094,0)</f>
        <v>0</v>
      </c>
      <c r="BG1094" s="212">
        <f>IF(N1094="zákl. přenesená",J1094,0)</f>
        <v>0</v>
      </c>
      <c r="BH1094" s="212">
        <f>IF(N1094="sníž. přenesená",J1094,0)</f>
        <v>0</v>
      </c>
      <c r="BI1094" s="212">
        <f>IF(N1094="nulová",J1094,0)</f>
        <v>0</v>
      </c>
      <c r="BJ1094" s="17" t="s">
        <v>91</v>
      </c>
      <c r="BK1094" s="212">
        <f>ROUND(I1094*H1094,2)</f>
        <v>0</v>
      </c>
      <c r="BL1094" s="17" t="s">
        <v>223</v>
      </c>
      <c r="BM1094" s="211" t="s">
        <v>1072</v>
      </c>
    </row>
    <row r="1095" spans="1:65" s="11" customFormat="1" ht="25.9" customHeight="1">
      <c r="B1095" s="186"/>
      <c r="C1095" s="187"/>
      <c r="D1095" s="188" t="s">
        <v>78</v>
      </c>
      <c r="E1095" s="189" t="s">
        <v>1073</v>
      </c>
      <c r="F1095" s="189" t="s">
        <v>1074</v>
      </c>
      <c r="G1095" s="187"/>
      <c r="H1095" s="187"/>
      <c r="I1095" s="190"/>
      <c r="J1095" s="191">
        <f>BK1095</f>
        <v>0</v>
      </c>
      <c r="K1095" s="187"/>
      <c r="L1095" s="192"/>
      <c r="M1095" s="193"/>
      <c r="N1095" s="194"/>
      <c r="O1095" s="194"/>
      <c r="P1095" s="195">
        <f>SUM(P1096:P1105)</f>
        <v>0</v>
      </c>
      <c r="Q1095" s="194"/>
      <c r="R1095" s="195">
        <f>SUM(R1096:R1105)</f>
        <v>0</v>
      </c>
      <c r="S1095" s="194"/>
      <c r="T1095" s="196">
        <f>SUM(T1096:T1105)</f>
        <v>0</v>
      </c>
      <c r="AR1095" s="197" t="s">
        <v>91</v>
      </c>
      <c r="AT1095" s="198" t="s">
        <v>78</v>
      </c>
      <c r="AU1095" s="198" t="s">
        <v>79</v>
      </c>
      <c r="AY1095" s="197" t="s">
        <v>184</v>
      </c>
      <c r="BK1095" s="199">
        <f>SUM(BK1096:BK1105)</f>
        <v>0</v>
      </c>
    </row>
    <row r="1096" spans="1:65" s="2" customFormat="1" ht="16.5" customHeight="1">
      <c r="A1096" s="34"/>
      <c r="B1096" s="35"/>
      <c r="C1096" s="200" t="s">
        <v>674</v>
      </c>
      <c r="D1096" s="200" t="s">
        <v>185</v>
      </c>
      <c r="E1096" s="201" t="s">
        <v>1075</v>
      </c>
      <c r="F1096" s="202" t="s">
        <v>1076</v>
      </c>
      <c r="G1096" s="203" t="s">
        <v>188</v>
      </c>
      <c r="H1096" s="204">
        <v>1.248</v>
      </c>
      <c r="I1096" s="205"/>
      <c r="J1096" s="206">
        <f>ROUND(I1096*H1096,2)</f>
        <v>0</v>
      </c>
      <c r="K1096" s="202" t="s">
        <v>189</v>
      </c>
      <c r="L1096" s="39"/>
      <c r="M1096" s="207" t="s">
        <v>1</v>
      </c>
      <c r="N1096" s="208" t="s">
        <v>45</v>
      </c>
      <c r="O1096" s="71"/>
      <c r="P1096" s="209">
        <f>O1096*H1096</f>
        <v>0</v>
      </c>
      <c r="Q1096" s="209">
        <v>0</v>
      </c>
      <c r="R1096" s="209">
        <f>Q1096*H1096</f>
        <v>0</v>
      </c>
      <c r="S1096" s="209">
        <v>0</v>
      </c>
      <c r="T1096" s="210">
        <f>S1096*H1096</f>
        <v>0</v>
      </c>
      <c r="U1096" s="34"/>
      <c r="V1096" s="34"/>
      <c r="W1096" s="34"/>
      <c r="X1096" s="34"/>
      <c r="Y1096" s="34"/>
      <c r="Z1096" s="34"/>
      <c r="AA1096" s="34"/>
      <c r="AB1096" s="34"/>
      <c r="AC1096" s="34"/>
      <c r="AD1096" s="34"/>
      <c r="AE1096" s="34"/>
      <c r="AR1096" s="211" t="s">
        <v>223</v>
      </c>
      <c r="AT1096" s="211" t="s">
        <v>185</v>
      </c>
      <c r="AU1096" s="211" t="s">
        <v>86</v>
      </c>
      <c r="AY1096" s="17" t="s">
        <v>184</v>
      </c>
      <c r="BE1096" s="212">
        <f>IF(N1096="základní",J1096,0)</f>
        <v>0</v>
      </c>
      <c r="BF1096" s="212">
        <f>IF(N1096="snížená",J1096,0)</f>
        <v>0</v>
      </c>
      <c r="BG1096" s="212">
        <f>IF(N1096="zákl. přenesená",J1096,0)</f>
        <v>0</v>
      </c>
      <c r="BH1096" s="212">
        <f>IF(N1096="sníž. přenesená",J1096,0)</f>
        <v>0</v>
      </c>
      <c r="BI1096" s="212">
        <f>IF(N1096="nulová",J1096,0)</f>
        <v>0</v>
      </c>
      <c r="BJ1096" s="17" t="s">
        <v>91</v>
      </c>
      <c r="BK1096" s="212">
        <f>ROUND(I1096*H1096,2)</f>
        <v>0</v>
      </c>
      <c r="BL1096" s="17" t="s">
        <v>223</v>
      </c>
      <c r="BM1096" s="211" t="s">
        <v>1077</v>
      </c>
    </row>
    <row r="1097" spans="1:65" s="12" customFormat="1" ht="11.25">
      <c r="B1097" s="213"/>
      <c r="C1097" s="214"/>
      <c r="D1097" s="215" t="s">
        <v>191</v>
      </c>
      <c r="E1097" s="216" t="s">
        <v>1</v>
      </c>
      <c r="F1097" s="217" t="s">
        <v>1078</v>
      </c>
      <c r="G1097" s="214"/>
      <c r="H1097" s="218">
        <v>1.248</v>
      </c>
      <c r="I1097" s="219"/>
      <c r="J1097" s="214"/>
      <c r="K1097" s="214"/>
      <c r="L1097" s="220"/>
      <c r="M1097" s="221"/>
      <c r="N1097" s="222"/>
      <c r="O1097" s="222"/>
      <c r="P1097" s="222"/>
      <c r="Q1097" s="222"/>
      <c r="R1097" s="222"/>
      <c r="S1097" s="222"/>
      <c r="T1097" s="223"/>
      <c r="AT1097" s="224" t="s">
        <v>191</v>
      </c>
      <c r="AU1097" s="224" t="s">
        <v>86</v>
      </c>
      <c r="AV1097" s="12" t="s">
        <v>91</v>
      </c>
      <c r="AW1097" s="12" t="s">
        <v>34</v>
      </c>
      <c r="AX1097" s="12" t="s">
        <v>79</v>
      </c>
      <c r="AY1097" s="224" t="s">
        <v>184</v>
      </c>
    </row>
    <row r="1098" spans="1:65" s="13" customFormat="1" ht="11.25">
      <c r="B1098" s="225"/>
      <c r="C1098" s="226"/>
      <c r="D1098" s="215" t="s">
        <v>191</v>
      </c>
      <c r="E1098" s="227" t="s">
        <v>1</v>
      </c>
      <c r="F1098" s="228" t="s">
        <v>193</v>
      </c>
      <c r="G1098" s="226"/>
      <c r="H1098" s="229">
        <v>1.248</v>
      </c>
      <c r="I1098" s="230"/>
      <c r="J1098" s="226"/>
      <c r="K1098" s="226"/>
      <c r="L1098" s="231"/>
      <c r="M1098" s="232"/>
      <c r="N1098" s="233"/>
      <c r="O1098" s="233"/>
      <c r="P1098" s="233"/>
      <c r="Q1098" s="233"/>
      <c r="R1098" s="233"/>
      <c r="S1098" s="233"/>
      <c r="T1098" s="234"/>
      <c r="AT1098" s="235" t="s">
        <v>191</v>
      </c>
      <c r="AU1098" s="235" t="s">
        <v>86</v>
      </c>
      <c r="AV1098" s="13" t="s">
        <v>190</v>
      </c>
      <c r="AW1098" s="13" t="s">
        <v>34</v>
      </c>
      <c r="AX1098" s="13" t="s">
        <v>86</v>
      </c>
      <c r="AY1098" s="235" t="s">
        <v>184</v>
      </c>
    </row>
    <row r="1099" spans="1:65" s="2" customFormat="1" ht="16.5" customHeight="1">
      <c r="A1099" s="34"/>
      <c r="B1099" s="35"/>
      <c r="C1099" s="200" t="s">
        <v>1079</v>
      </c>
      <c r="D1099" s="200" t="s">
        <v>185</v>
      </c>
      <c r="E1099" s="201" t="s">
        <v>1080</v>
      </c>
      <c r="F1099" s="202" t="s">
        <v>1081</v>
      </c>
      <c r="G1099" s="203" t="s">
        <v>222</v>
      </c>
      <c r="H1099" s="204">
        <v>29.7135</v>
      </c>
      <c r="I1099" s="205"/>
      <c r="J1099" s="206">
        <f>ROUND(I1099*H1099,2)</f>
        <v>0</v>
      </c>
      <c r="K1099" s="202" t="s">
        <v>189</v>
      </c>
      <c r="L1099" s="39"/>
      <c r="M1099" s="207" t="s">
        <v>1</v>
      </c>
      <c r="N1099" s="208" t="s">
        <v>45</v>
      </c>
      <c r="O1099" s="71"/>
      <c r="P1099" s="209">
        <f>O1099*H1099</f>
        <v>0</v>
      </c>
      <c r="Q1099" s="209">
        <v>0</v>
      </c>
      <c r="R1099" s="209">
        <f>Q1099*H1099</f>
        <v>0</v>
      </c>
      <c r="S1099" s="209">
        <v>0</v>
      </c>
      <c r="T1099" s="210">
        <f>S1099*H1099</f>
        <v>0</v>
      </c>
      <c r="U1099" s="34"/>
      <c r="V1099" s="34"/>
      <c r="W1099" s="34"/>
      <c r="X1099" s="34"/>
      <c r="Y1099" s="34"/>
      <c r="Z1099" s="34"/>
      <c r="AA1099" s="34"/>
      <c r="AB1099" s="34"/>
      <c r="AC1099" s="34"/>
      <c r="AD1099" s="34"/>
      <c r="AE1099" s="34"/>
      <c r="AR1099" s="211" t="s">
        <v>223</v>
      </c>
      <c r="AT1099" s="211" t="s">
        <v>185</v>
      </c>
      <c r="AU1099" s="211" t="s">
        <v>86</v>
      </c>
      <c r="AY1099" s="17" t="s">
        <v>184</v>
      </c>
      <c r="BE1099" s="212">
        <f>IF(N1099="základní",J1099,0)</f>
        <v>0</v>
      </c>
      <c r="BF1099" s="212">
        <f>IF(N1099="snížená",J1099,0)</f>
        <v>0</v>
      </c>
      <c r="BG1099" s="212">
        <f>IF(N1099="zákl. přenesená",J1099,0)</f>
        <v>0</v>
      </c>
      <c r="BH1099" s="212">
        <f>IF(N1099="sníž. přenesená",J1099,0)</f>
        <v>0</v>
      </c>
      <c r="BI1099" s="212">
        <f>IF(N1099="nulová",J1099,0)</f>
        <v>0</v>
      </c>
      <c r="BJ1099" s="17" t="s">
        <v>91</v>
      </c>
      <c r="BK1099" s="212">
        <f>ROUND(I1099*H1099,2)</f>
        <v>0</v>
      </c>
      <c r="BL1099" s="17" t="s">
        <v>223</v>
      </c>
      <c r="BM1099" s="211" t="s">
        <v>1082</v>
      </c>
    </row>
    <row r="1100" spans="1:65" s="12" customFormat="1" ht="11.25">
      <c r="B1100" s="213"/>
      <c r="C1100" s="214"/>
      <c r="D1100" s="215" t="s">
        <v>191</v>
      </c>
      <c r="E1100" s="216" t="s">
        <v>1</v>
      </c>
      <c r="F1100" s="217" t="s">
        <v>1083</v>
      </c>
      <c r="G1100" s="214"/>
      <c r="H1100" s="218">
        <v>29.7135</v>
      </c>
      <c r="I1100" s="219"/>
      <c r="J1100" s="214"/>
      <c r="K1100" s="214"/>
      <c r="L1100" s="220"/>
      <c r="M1100" s="221"/>
      <c r="N1100" s="222"/>
      <c r="O1100" s="222"/>
      <c r="P1100" s="222"/>
      <c r="Q1100" s="222"/>
      <c r="R1100" s="222"/>
      <c r="S1100" s="222"/>
      <c r="T1100" s="223"/>
      <c r="AT1100" s="224" t="s">
        <v>191</v>
      </c>
      <c r="AU1100" s="224" t="s">
        <v>86</v>
      </c>
      <c r="AV1100" s="12" t="s">
        <v>91</v>
      </c>
      <c r="AW1100" s="12" t="s">
        <v>34</v>
      </c>
      <c r="AX1100" s="12" t="s">
        <v>79</v>
      </c>
      <c r="AY1100" s="224" t="s">
        <v>184</v>
      </c>
    </row>
    <row r="1101" spans="1:65" s="13" customFormat="1" ht="11.25">
      <c r="B1101" s="225"/>
      <c r="C1101" s="226"/>
      <c r="D1101" s="215" t="s">
        <v>191</v>
      </c>
      <c r="E1101" s="227" t="s">
        <v>1</v>
      </c>
      <c r="F1101" s="228" t="s">
        <v>193</v>
      </c>
      <c r="G1101" s="226"/>
      <c r="H1101" s="229">
        <v>29.7135</v>
      </c>
      <c r="I1101" s="230"/>
      <c r="J1101" s="226"/>
      <c r="K1101" s="226"/>
      <c r="L1101" s="231"/>
      <c r="M1101" s="232"/>
      <c r="N1101" s="233"/>
      <c r="O1101" s="233"/>
      <c r="P1101" s="233"/>
      <c r="Q1101" s="233"/>
      <c r="R1101" s="233"/>
      <c r="S1101" s="233"/>
      <c r="T1101" s="234"/>
      <c r="AT1101" s="235" t="s">
        <v>191</v>
      </c>
      <c r="AU1101" s="235" t="s">
        <v>86</v>
      </c>
      <c r="AV1101" s="13" t="s">
        <v>190</v>
      </c>
      <c r="AW1101" s="13" t="s">
        <v>34</v>
      </c>
      <c r="AX1101" s="13" t="s">
        <v>86</v>
      </c>
      <c r="AY1101" s="235" t="s">
        <v>184</v>
      </c>
    </row>
    <row r="1102" spans="1:65" s="2" customFormat="1" ht="16.5" customHeight="1">
      <c r="A1102" s="34"/>
      <c r="B1102" s="35"/>
      <c r="C1102" s="200" t="s">
        <v>688</v>
      </c>
      <c r="D1102" s="200" t="s">
        <v>185</v>
      </c>
      <c r="E1102" s="201" t="s">
        <v>1084</v>
      </c>
      <c r="F1102" s="202" t="s">
        <v>1085</v>
      </c>
      <c r="G1102" s="203" t="s">
        <v>222</v>
      </c>
      <c r="H1102" s="204">
        <v>64.181200000000004</v>
      </c>
      <c r="I1102" s="205"/>
      <c r="J1102" s="206">
        <f>ROUND(I1102*H1102,2)</f>
        <v>0</v>
      </c>
      <c r="K1102" s="202" t="s">
        <v>189</v>
      </c>
      <c r="L1102" s="39"/>
      <c r="M1102" s="207" t="s">
        <v>1</v>
      </c>
      <c r="N1102" s="208" t="s">
        <v>45</v>
      </c>
      <c r="O1102" s="71"/>
      <c r="P1102" s="209">
        <f>O1102*H1102</f>
        <v>0</v>
      </c>
      <c r="Q1102" s="209">
        <v>0</v>
      </c>
      <c r="R1102" s="209">
        <f>Q1102*H1102</f>
        <v>0</v>
      </c>
      <c r="S1102" s="209">
        <v>0</v>
      </c>
      <c r="T1102" s="210">
        <f>S1102*H1102</f>
        <v>0</v>
      </c>
      <c r="U1102" s="34"/>
      <c r="V1102" s="34"/>
      <c r="W1102" s="34"/>
      <c r="X1102" s="34"/>
      <c r="Y1102" s="34"/>
      <c r="Z1102" s="34"/>
      <c r="AA1102" s="34"/>
      <c r="AB1102" s="34"/>
      <c r="AC1102" s="34"/>
      <c r="AD1102" s="34"/>
      <c r="AE1102" s="34"/>
      <c r="AR1102" s="211" t="s">
        <v>223</v>
      </c>
      <c r="AT1102" s="211" t="s">
        <v>185</v>
      </c>
      <c r="AU1102" s="211" t="s">
        <v>86</v>
      </c>
      <c r="AY1102" s="17" t="s">
        <v>184</v>
      </c>
      <c r="BE1102" s="212">
        <f>IF(N1102="základní",J1102,0)</f>
        <v>0</v>
      </c>
      <c r="BF1102" s="212">
        <f>IF(N1102="snížená",J1102,0)</f>
        <v>0</v>
      </c>
      <c r="BG1102" s="212">
        <f>IF(N1102="zákl. přenesená",J1102,0)</f>
        <v>0</v>
      </c>
      <c r="BH1102" s="212">
        <f>IF(N1102="sníž. přenesená",J1102,0)</f>
        <v>0</v>
      </c>
      <c r="BI1102" s="212">
        <f>IF(N1102="nulová",J1102,0)</f>
        <v>0</v>
      </c>
      <c r="BJ1102" s="17" t="s">
        <v>91</v>
      </c>
      <c r="BK1102" s="212">
        <f>ROUND(I1102*H1102,2)</f>
        <v>0</v>
      </c>
      <c r="BL1102" s="17" t="s">
        <v>223</v>
      </c>
      <c r="BM1102" s="211" t="s">
        <v>1086</v>
      </c>
    </row>
    <row r="1103" spans="1:65" s="12" customFormat="1" ht="11.25">
      <c r="B1103" s="213"/>
      <c r="C1103" s="214"/>
      <c r="D1103" s="215" t="s">
        <v>191</v>
      </c>
      <c r="E1103" s="216" t="s">
        <v>1</v>
      </c>
      <c r="F1103" s="217" t="s">
        <v>1087</v>
      </c>
      <c r="G1103" s="214"/>
      <c r="H1103" s="218">
        <v>64.181200000000004</v>
      </c>
      <c r="I1103" s="219"/>
      <c r="J1103" s="214"/>
      <c r="K1103" s="214"/>
      <c r="L1103" s="220"/>
      <c r="M1103" s="221"/>
      <c r="N1103" s="222"/>
      <c r="O1103" s="222"/>
      <c r="P1103" s="222"/>
      <c r="Q1103" s="222"/>
      <c r="R1103" s="222"/>
      <c r="S1103" s="222"/>
      <c r="T1103" s="223"/>
      <c r="AT1103" s="224" t="s">
        <v>191</v>
      </c>
      <c r="AU1103" s="224" t="s">
        <v>86</v>
      </c>
      <c r="AV1103" s="12" t="s">
        <v>91</v>
      </c>
      <c r="AW1103" s="12" t="s">
        <v>34</v>
      </c>
      <c r="AX1103" s="12" t="s">
        <v>79</v>
      </c>
      <c r="AY1103" s="224" t="s">
        <v>184</v>
      </c>
    </row>
    <row r="1104" spans="1:65" s="13" customFormat="1" ht="11.25">
      <c r="B1104" s="225"/>
      <c r="C1104" s="226"/>
      <c r="D1104" s="215" t="s">
        <v>191</v>
      </c>
      <c r="E1104" s="227" t="s">
        <v>1</v>
      </c>
      <c r="F1104" s="228" t="s">
        <v>193</v>
      </c>
      <c r="G1104" s="226"/>
      <c r="H1104" s="229">
        <v>64.181200000000004</v>
      </c>
      <c r="I1104" s="230"/>
      <c r="J1104" s="226"/>
      <c r="K1104" s="226"/>
      <c r="L1104" s="231"/>
      <c r="M1104" s="232"/>
      <c r="N1104" s="233"/>
      <c r="O1104" s="233"/>
      <c r="P1104" s="233"/>
      <c r="Q1104" s="233"/>
      <c r="R1104" s="233"/>
      <c r="S1104" s="233"/>
      <c r="T1104" s="234"/>
      <c r="AT1104" s="235" t="s">
        <v>191</v>
      </c>
      <c r="AU1104" s="235" t="s">
        <v>86</v>
      </c>
      <c r="AV1104" s="13" t="s">
        <v>190</v>
      </c>
      <c r="AW1104" s="13" t="s">
        <v>34</v>
      </c>
      <c r="AX1104" s="13" t="s">
        <v>86</v>
      </c>
      <c r="AY1104" s="235" t="s">
        <v>184</v>
      </c>
    </row>
    <row r="1105" spans="1:65" s="2" customFormat="1" ht="16.5" customHeight="1">
      <c r="A1105" s="34"/>
      <c r="B1105" s="35"/>
      <c r="C1105" s="200" t="s">
        <v>1088</v>
      </c>
      <c r="D1105" s="200" t="s">
        <v>185</v>
      </c>
      <c r="E1105" s="201" t="s">
        <v>1089</v>
      </c>
      <c r="F1105" s="202" t="s">
        <v>1090</v>
      </c>
      <c r="G1105" s="203" t="s">
        <v>939</v>
      </c>
      <c r="H1105" s="204">
        <v>1</v>
      </c>
      <c r="I1105" s="205"/>
      <c r="J1105" s="206">
        <f>ROUND(I1105*H1105,2)</f>
        <v>0</v>
      </c>
      <c r="K1105" s="202" t="s">
        <v>1</v>
      </c>
      <c r="L1105" s="39"/>
      <c r="M1105" s="207" t="s">
        <v>1</v>
      </c>
      <c r="N1105" s="208" t="s">
        <v>45</v>
      </c>
      <c r="O1105" s="71"/>
      <c r="P1105" s="209">
        <f>O1105*H1105</f>
        <v>0</v>
      </c>
      <c r="Q1105" s="209">
        <v>0</v>
      </c>
      <c r="R1105" s="209">
        <f>Q1105*H1105</f>
        <v>0</v>
      </c>
      <c r="S1105" s="209">
        <v>0</v>
      </c>
      <c r="T1105" s="210">
        <f>S1105*H1105</f>
        <v>0</v>
      </c>
      <c r="U1105" s="34"/>
      <c r="V1105" s="34"/>
      <c r="W1105" s="34"/>
      <c r="X1105" s="34"/>
      <c r="Y1105" s="34"/>
      <c r="Z1105" s="34"/>
      <c r="AA1105" s="34"/>
      <c r="AB1105" s="34"/>
      <c r="AC1105" s="34"/>
      <c r="AD1105" s="34"/>
      <c r="AE1105" s="34"/>
      <c r="AR1105" s="211" t="s">
        <v>223</v>
      </c>
      <c r="AT1105" s="211" t="s">
        <v>185</v>
      </c>
      <c r="AU1105" s="211" t="s">
        <v>86</v>
      </c>
      <c r="AY1105" s="17" t="s">
        <v>184</v>
      </c>
      <c r="BE1105" s="212">
        <f>IF(N1105="základní",J1105,0)</f>
        <v>0</v>
      </c>
      <c r="BF1105" s="212">
        <f>IF(N1105="snížená",J1105,0)</f>
        <v>0</v>
      </c>
      <c r="BG1105" s="212">
        <f>IF(N1105="zákl. přenesená",J1105,0)</f>
        <v>0</v>
      </c>
      <c r="BH1105" s="212">
        <f>IF(N1105="sníž. přenesená",J1105,0)</f>
        <v>0</v>
      </c>
      <c r="BI1105" s="212">
        <f>IF(N1105="nulová",J1105,0)</f>
        <v>0</v>
      </c>
      <c r="BJ1105" s="17" t="s">
        <v>91</v>
      </c>
      <c r="BK1105" s="212">
        <f>ROUND(I1105*H1105,2)</f>
        <v>0</v>
      </c>
      <c r="BL1105" s="17" t="s">
        <v>223</v>
      </c>
      <c r="BM1105" s="211" t="s">
        <v>1091</v>
      </c>
    </row>
    <row r="1106" spans="1:65" s="11" customFormat="1" ht="25.9" customHeight="1">
      <c r="B1106" s="186"/>
      <c r="C1106" s="187"/>
      <c r="D1106" s="188" t="s">
        <v>78</v>
      </c>
      <c r="E1106" s="189" t="s">
        <v>1092</v>
      </c>
      <c r="F1106" s="189" t="s">
        <v>1093</v>
      </c>
      <c r="G1106" s="187"/>
      <c r="H1106" s="187"/>
      <c r="I1106" s="190"/>
      <c r="J1106" s="191">
        <f>BK1106</f>
        <v>0</v>
      </c>
      <c r="K1106" s="187"/>
      <c r="L1106" s="192"/>
      <c r="M1106" s="193"/>
      <c r="N1106" s="194"/>
      <c r="O1106" s="194"/>
      <c r="P1106" s="195">
        <f>SUM(P1107:P1120)</f>
        <v>0</v>
      </c>
      <c r="Q1106" s="194"/>
      <c r="R1106" s="195">
        <f>SUM(R1107:R1120)</f>
        <v>0</v>
      </c>
      <c r="S1106" s="194"/>
      <c r="T1106" s="196">
        <f>SUM(T1107:T1120)</f>
        <v>0</v>
      </c>
      <c r="AR1106" s="197" t="s">
        <v>91</v>
      </c>
      <c r="AT1106" s="198" t="s">
        <v>78</v>
      </c>
      <c r="AU1106" s="198" t="s">
        <v>79</v>
      </c>
      <c r="AY1106" s="197" t="s">
        <v>184</v>
      </c>
      <c r="BK1106" s="199">
        <f>SUM(BK1107:BK1120)</f>
        <v>0</v>
      </c>
    </row>
    <row r="1107" spans="1:65" s="2" customFormat="1" ht="33" customHeight="1">
      <c r="A1107" s="34"/>
      <c r="B1107" s="35"/>
      <c r="C1107" s="200" t="s">
        <v>696</v>
      </c>
      <c r="D1107" s="200" t="s">
        <v>185</v>
      </c>
      <c r="E1107" s="201" t="s">
        <v>1094</v>
      </c>
      <c r="F1107" s="202" t="s">
        <v>1095</v>
      </c>
      <c r="G1107" s="203" t="s">
        <v>334</v>
      </c>
      <c r="H1107" s="204">
        <v>20</v>
      </c>
      <c r="I1107" s="205"/>
      <c r="J1107" s="206">
        <f t="shared" ref="J1107:J1120" si="0">ROUND(I1107*H1107,2)</f>
        <v>0</v>
      </c>
      <c r="K1107" s="202" t="s">
        <v>297</v>
      </c>
      <c r="L1107" s="39"/>
      <c r="M1107" s="207" t="s">
        <v>1</v>
      </c>
      <c r="N1107" s="208" t="s">
        <v>45</v>
      </c>
      <c r="O1107" s="71"/>
      <c r="P1107" s="209">
        <f t="shared" ref="P1107:P1120" si="1">O1107*H1107</f>
        <v>0</v>
      </c>
      <c r="Q1107" s="209">
        <v>0</v>
      </c>
      <c r="R1107" s="209">
        <f t="shared" ref="R1107:R1120" si="2">Q1107*H1107</f>
        <v>0</v>
      </c>
      <c r="S1107" s="209">
        <v>0</v>
      </c>
      <c r="T1107" s="210">
        <f t="shared" ref="T1107:T1120" si="3">S1107*H1107</f>
        <v>0</v>
      </c>
      <c r="U1107" s="34"/>
      <c r="V1107" s="34"/>
      <c r="W1107" s="34"/>
      <c r="X1107" s="34"/>
      <c r="Y1107" s="34"/>
      <c r="Z1107" s="34"/>
      <c r="AA1107" s="34"/>
      <c r="AB1107" s="34"/>
      <c r="AC1107" s="34"/>
      <c r="AD1107" s="34"/>
      <c r="AE1107" s="34"/>
      <c r="AR1107" s="211" t="s">
        <v>223</v>
      </c>
      <c r="AT1107" s="211" t="s">
        <v>185</v>
      </c>
      <c r="AU1107" s="211" t="s">
        <v>86</v>
      </c>
      <c r="AY1107" s="17" t="s">
        <v>184</v>
      </c>
      <c r="BE1107" s="212">
        <f t="shared" ref="BE1107:BE1120" si="4">IF(N1107="základní",J1107,0)</f>
        <v>0</v>
      </c>
      <c r="BF1107" s="212">
        <f t="shared" ref="BF1107:BF1120" si="5">IF(N1107="snížená",J1107,0)</f>
        <v>0</v>
      </c>
      <c r="BG1107" s="212">
        <f t="shared" ref="BG1107:BG1120" si="6">IF(N1107="zákl. přenesená",J1107,0)</f>
        <v>0</v>
      </c>
      <c r="BH1107" s="212">
        <f t="shared" ref="BH1107:BH1120" si="7">IF(N1107="sníž. přenesená",J1107,0)</f>
        <v>0</v>
      </c>
      <c r="BI1107" s="212">
        <f t="shared" ref="BI1107:BI1120" si="8">IF(N1107="nulová",J1107,0)</f>
        <v>0</v>
      </c>
      <c r="BJ1107" s="17" t="s">
        <v>91</v>
      </c>
      <c r="BK1107" s="212">
        <f t="shared" ref="BK1107:BK1120" si="9">ROUND(I1107*H1107,2)</f>
        <v>0</v>
      </c>
      <c r="BL1107" s="17" t="s">
        <v>223</v>
      </c>
      <c r="BM1107" s="211" t="s">
        <v>1096</v>
      </c>
    </row>
    <row r="1108" spans="1:65" s="2" customFormat="1" ht="33" customHeight="1">
      <c r="A1108" s="34"/>
      <c r="B1108" s="35"/>
      <c r="C1108" s="200" t="s">
        <v>1097</v>
      </c>
      <c r="D1108" s="200" t="s">
        <v>185</v>
      </c>
      <c r="E1108" s="201" t="s">
        <v>1098</v>
      </c>
      <c r="F1108" s="202" t="s">
        <v>1099</v>
      </c>
      <c r="G1108" s="203" t="s">
        <v>334</v>
      </c>
      <c r="H1108" s="204">
        <v>10</v>
      </c>
      <c r="I1108" s="205"/>
      <c r="J1108" s="206">
        <f t="shared" si="0"/>
        <v>0</v>
      </c>
      <c r="K1108" s="202" t="s">
        <v>297</v>
      </c>
      <c r="L1108" s="39"/>
      <c r="M1108" s="207" t="s">
        <v>1</v>
      </c>
      <c r="N1108" s="208" t="s">
        <v>45</v>
      </c>
      <c r="O1108" s="71"/>
      <c r="P1108" s="209">
        <f t="shared" si="1"/>
        <v>0</v>
      </c>
      <c r="Q1108" s="209">
        <v>0</v>
      </c>
      <c r="R1108" s="209">
        <f t="shared" si="2"/>
        <v>0</v>
      </c>
      <c r="S1108" s="209">
        <v>0</v>
      </c>
      <c r="T1108" s="210">
        <f t="shared" si="3"/>
        <v>0</v>
      </c>
      <c r="U1108" s="34"/>
      <c r="V1108" s="34"/>
      <c r="W1108" s="34"/>
      <c r="X1108" s="34"/>
      <c r="Y1108" s="34"/>
      <c r="Z1108" s="34"/>
      <c r="AA1108" s="34"/>
      <c r="AB1108" s="34"/>
      <c r="AC1108" s="34"/>
      <c r="AD1108" s="34"/>
      <c r="AE1108" s="34"/>
      <c r="AR1108" s="211" t="s">
        <v>223</v>
      </c>
      <c r="AT1108" s="211" t="s">
        <v>185</v>
      </c>
      <c r="AU1108" s="211" t="s">
        <v>86</v>
      </c>
      <c r="AY1108" s="17" t="s">
        <v>184</v>
      </c>
      <c r="BE1108" s="212">
        <f t="shared" si="4"/>
        <v>0</v>
      </c>
      <c r="BF1108" s="212">
        <f t="shared" si="5"/>
        <v>0</v>
      </c>
      <c r="BG1108" s="212">
        <f t="shared" si="6"/>
        <v>0</v>
      </c>
      <c r="BH1108" s="212">
        <f t="shared" si="7"/>
        <v>0</v>
      </c>
      <c r="BI1108" s="212">
        <f t="shared" si="8"/>
        <v>0</v>
      </c>
      <c r="BJ1108" s="17" t="s">
        <v>91</v>
      </c>
      <c r="BK1108" s="212">
        <f t="shared" si="9"/>
        <v>0</v>
      </c>
      <c r="BL1108" s="17" t="s">
        <v>223</v>
      </c>
      <c r="BM1108" s="211" t="s">
        <v>1100</v>
      </c>
    </row>
    <row r="1109" spans="1:65" s="2" customFormat="1" ht="33" customHeight="1">
      <c r="A1109" s="34"/>
      <c r="B1109" s="35"/>
      <c r="C1109" s="200" t="s">
        <v>706</v>
      </c>
      <c r="D1109" s="200" t="s">
        <v>185</v>
      </c>
      <c r="E1109" s="201" t="s">
        <v>1101</v>
      </c>
      <c r="F1109" s="202" t="s">
        <v>1102</v>
      </c>
      <c r="G1109" s="203" t="s">
        <v>334</v>
      </c>
      <c r="H1109" s="204">
        <v>2</v>
      </c>
      <c r="I1109" s="205"/>
      <c r="J1109" s="206">
        <f t="shared" si="0"/>
        <v>0</v>
      </c>
      <c r="K1109" s="202" t="s">
        <v>297</v>
      </c>
      <c r="L1109" s="39"/>
      <c r="M1109" s="207" t="s">
        <v>1</v>
      </c>
      <c r="N1109" s="208" t="s">
        <v>45</v>
      </c>
      <c r="O1109" s="71"/>
      <c r="P1109" s="209">
        <f t="shared" si="1"/>
        <v>0</v>
      </c>
      <c r="Q1109" s="209">
        <v>0</v>
      </c>
      <c r="R1109" s="209">
        <f t="shared" si="2"/>
        <v>0</v>
      </c>
      <c r="S1109" s="209">
        <v>0</v>
      </c>
      <c r="T1109" s="210">
        <f t="shared" si="3"/>
        <v>0</v>
      </c>
      <c r="U1109" s="34"/>
      <c r="V1109" s="34"/>
      <c r="W1109" s="34"/>
      <c r="X1109" s="34"/>
      <c r="Y1109" s="34"/>
      <c r="Z1109" s="34"/>
      <c r="AA1109" s="34"/>
      <c r="AB1109" s="34"/>
      <c r="AC1109" s="34"/>
      <c r="AD1109" s="34"/>
      <c r="AE1109" s="34"/>
      <c r="AR1109" s="211" t="s">
        <v>223</v>
      </c>
      <c r="AT1109" s="211" t="s">
        <v>185</v>
      </c>
      <c r="AU1109" s="211" t="s">
        <v>86</v>
      </c>
      <c r="AY1109" s="17" t="s">
        <v>184</v>
      </c>
      <c r="BE1109" s="212">
        <f t="shared" si="4"/>
        <v>0</v>
      </c>
      <c r="BF1109" s="212">
        <f t="shared" si="5"/>
        <v>0</v>
      </c>
      <c r="BG1109" s="212">
        <f t="shared" si="6"/>
        <v>0</v>
      </c>
      <c r="BH1109" s="212">
        <f t="shared" si="7"/>
        <v>0</v>
      </c>
      <c r="BI1109" s="212">
        <f t="shared" si="8"/>
        <v>0</v>
      </c>
      <c r="BJ1109" s="17" t="s">
        <v>91</v>
      </c>
      <c r="BK1109" s="212">
        <f t="shared" si="9"/>
        <v>0</v>
      </c>
      <c r="BL1109" s="17" t="s">
        <v>223</v>
      </c>
      <c r="BM1109" s="211" t="s">
        <v>1103</v>
      </c>
    </row>
    <row r="1110" spans="1:65" s="2" customFormat="1" ht="33" customHeight="1">
      <c r="A1110" s="34"/>
      <c r="B1110" s="35"/>
      <c r="C1110" s="200" t="s">
        <v>1104</v>
      </c>
      <c r="D1110" s="200" t="s">
        <v>185</v>
      </c>
      <c r="E1110" s="201" t="s">
        <v>1105</v>
      </c>
      <c r="F1110" s="202" t="s">
        <v>1106</v>
      </c>
      <c r="G1110" s="203" t="s">
        <v>334</v>
      </c>
      <c r="H1110" s="204">
        <v>8</v>
      </c>
      <c r="I1110" s="205"/>
      <c r="J1110" s="206">
        <f t="shared" si="0"/>
        <v>0</v>
      </c>
      <c r="K1110" s="202" t="s">
        <v>297</v>
      </c>
      <c r="L1110" s="39"/>
      <c r="M1110" s="207" t="s">
        <v>1</v>
      </c>
      <c r="N1110" s="208" t="s">
        <v>45</v>
      </c>
      <c r="O1110" s="71"/>
      <c r="P1110" s="209">
        <f t="shared" si="1"/>
        <v>0</v>
      </c>
      <c r="Q1110" s="209">
        <v>0</v>
      </c>
      <c r="R1110" s="209">
        <f t="shared" si="2"/>
        <v>0</v>
      </c>
      <c r="S1110" s="209">
        <v>0</v>
      </c>
      <c r="T1110" s="210">
        <f t="shared" si="3"/>
        <v>0</v>
      </c>
      <c r="U1110" s="34"/>
      <c r="V1110" s="34"/>
      <c r="W1110" s="34"/>
      <c r="X1110" s="34"/>
      <c r="Y1110" s="34"/>
      <c r="Z1110" s="34"/>
      <c r="AA1110" s="34"/>
      <c r="AB1110" s="34"/>
      <c r="AC1110" s="34"/>
      <c r="AD1110" s="34"/>
      <c r="AE1110" s="34"/>
      <c r="AR1110" s="211" t="s">
        <v>223</v>
      </c>
      <c r="AT1110" s="211" t="s">
        <v>185</v>
      </c>
      <c r="AU1110" s="211" t="s">
        <v>86</v>
      </c>
      <c r="AY1110" s="17" t="s">
        <v>184</v>
      </c>
      <c r="BE1110" s="212">
        <f t="shared" si="4"/>
        <v>0</v>
      </c>
      <c r="BF1110" s="212">
        <f t="shared" si="5"/>
        <v>0</v>
      </c>
      <c r="BG1110" s="212">
        <f t="shared" si="6"/>
        <v>0</v>
      </c>
      <c r="BH1110" s="212">
        <f t="shared" si="7"/>
        <v>0</v>
      </c>
      <c r="BI1110" s="212">
        <f t="shared" si="8"/>
        <v>0</v>
      </c>
      <c r="BJ1110" s="17" t="s">
        <v>91</v>
      </c>
      <c r="BK1110" s="212">
        <f t="shared" si="9"/>
        <v>0</v>
      </c>
      <c r="BL1110" s="17" t="s">
        <v>223</v>
      </c>
      <c r="BM1110" s="211" t="s">
        <v>1107</v>
      </c>
    </row>
    <row r="1111" spans="1:65" s="2" customFormat="1" ht="33" customHeight="1">
      <c r="A1111" s="34"/>
      <c r="B1111" s="35"/>
      <c r="C1111" s="200" t="s">
        <v>719</v>
      </c>
      <c r="D1111" s="200" t="s">
        <v>185</v>
      </c>
      <c r="E1111" s="201" t="s">
        <v>1108</v>
      </c>
      <c r="F1111" s="202" t="s">
        <v>1109</v>
      </c>
      <c r="G1111" s="203" t="s">
        <v>334</v>
      </c>
      <c r="H1111" s="204">
        <v>8</v>
      </c>
      <c r="I1111" s="205"/>
      <c r="J1111" s="206">
        <f t="shared" si="0"/>
        <v>0</v>
      </c>
      <c r="K1111" s="202" t="s">
        <v>297</v>
      </c>
      <c r="L1111" s="39"/>
      <c r="M1111" s="207" t="s">
        <v>1</v>
      </c>
      <c r="N1111" s="208" t="s">
        <v>45</v>
      </c>
      <c r="O1111" s="71"/>
      <c r="P1111" s="209">
        <f t="shared" si="1"/>
        <v>0</v>
      </c>
      <c r="Q1111" s="209">
        <v>0</v>
      </c>
      <c r="R1111" s="209">
        <f t="shared" si="2"/>
        <v>0</v>
      </c>
      <c r="S1111" s="209">
        <v>0</v>
      </c>
      <c r="T1111" s="210">
        <f t="shared" si="3"/>
        <v>0</v>
      </c>
      <c r="U1111" s="34"/>
      <c r="V1111" s="34"/>
      <c r="W1111" s="34"/>
      <c r="X1111" s="34"/>
      <c r="Y1111" s="34"/>
      <c r="Z1111" s="34"/>
      <c r="AA1111" s="34"/>
      <c r="AB1111" s="34"/>
      <c r="AC1111" s="34"/>
      <c r="AD1111" s="34"/>
      <c r="AE1111" s="34"/>
      <c r="AR1111" s="211" t="s">
        <v>223</v>
      </c>
      <c r="AT1111" s="211" t="s">
        <v>185</v>
      </c>
      <c r="AU1111" s="211" t="s">
        <v>86</v>
      </c>
      <c r="AY1111" s="17" t="s">
        <v>184</v>
      </c>
      <c r="BE1111" s="212">
        <f t="shared" si="4"/>
        <v>0</v>
      </c>
      <c r="BF1111" s="212">
        <f t="shared" si="5"/>
        <v>0</v>
      </c>
      <c r="BG1111" s="212">
        <f t="shared" si="6"/>
        <v>0</v>
      </c>
      <c r="BH1111" s="212">
        <f t="shared" si="7"/>
        <v>0</v>
      </c>
      <c r="BI1111" s="212">
        <f t="shared" si="8"/>
        <v>0</v>
      </c>
      <c r="BJ1111" s="17" t="s">
        <v>91</v>
      </c>
      <c r="BK1111" s="212">
        <f t="shared" si="9"/>
        <v>0</v>
      </c>
      <c r="BL1111" s="17" t="s">
        <v>223</v>
      </c>
      <c r="BM1111" s="211" t="s">
        <v>1110</v>
      </c>
    </row>
    <row r="1112" spans="1:65" s="2" customFormat="1" ht="21.75" customHeight="1">
      <c r="A1112" s="34"/>
      <c r="B1112" s="35"/>
      <c r="C1112" s="200" t="s">
        <v>1111</v>
      </c>
      <c r="D1112" s="200" t="s">
        <v>185</v>
      </c>
      <c r="E1112" s="201" t="s">
        <v>1112</v>
      </c>
      <c r="F1112" s="202" t="s">
        <v>1113</v>
      </c>
      <c r="G1112" s="203" t="s">
        <v>1114</v>
      </c>
      <c r="H1112" s="204">
        <v>8.6</v>
      </c>
      <c r="I1112" s="205"/>
      <c r="J1112" s="206">
        <f t="shared" si="0"/>
        <v>0</v>
      </c>
      <c r="K1112" s="202" t="s">
        <v>297</v>
      </c>
      <c r="L1112" s="39"/>
      <c r="M1112" s="207" t="s">
        <v>1</v>
      </c>
      <c r="N1112" s="208" t="s">
        <v>45</v>
      </c>
      <c r="O1112" s="71"/>
      <c r="P1112" s="209">
        <f t="shared" si="1"/>
        <v>0</v>
      </c>
      <c r="Q1112" s="209">
        <v>0</v>
      </c>
      <c r="R1112" s="209">
        <f t="shared" si="2"/>
        <v>0</v>
      </c>
      <c r="S1112" s="209">
        <v>0</v>
      </c>
      <c r="T1112" s="210">
        <f t="shared" si="3"/>
        <v>0</v>
      </c>
      <c r="U1112" s="34"/>
      <c r="V1112" s="34"/>
      <c r="W1112" s="34"/>
      <c r="X1112" s="34"/>
      <c r="Y1112" s="34"/>
      <c r="Z1112" s="34"/>
      <c r="AA1112" s="34"/>
      <c r="AB1112" s="34"/>
      <c r="AC1112" s="34"/>
      <c r="AD1112" s="34"/>
      <c r="AE1112" s="34"/>
      <c r="AR1112" s="211" t="s">
        <v>223</v>
      </c>
      <c r="AT1112" s="211" t="s">
        <v>185</v>
      </c>
      <c r="AU1112" s="211" t="s">
        <v>86</v>
      </c>
      <c r="AY1112" s="17" t="s">
        <v>184</v>
      </c>
      <c r="BE1112" s="212">
        <f t="shared" si="4"/>
        <v>0</v>
      </c>
      <c r="BF1112" s="212">
        <f t="shared" si="5"/>
        <v>0</v>
      </c>
      <c r="BG1112" s="212">
        <f t="shared" si="6"/>
        <v>0</v>
      </c>
      <c r="BH1112" s="212">
        <f t="shared" si="7"/>
        <v>0</v>
      </c>
      <c r="BI1112" s="212">
        <f t="shared" si="8"/>
        <v>0</v>
      </c>
      <c r="BJ1112" s="17" t="s">
        <v>91</v>
      </c>
      <c r="BK1112" s="212">
        <f t="shared" si="9"/>
        <v>0</v>
      </c>
      <c r="BL1112" s="17" t="s">
        <v>223</v>
      </c>
      <c r="BM1112" s="211" t="s">
        <v>1115</v>
      </c>
    </row>
    <row r="1113" spans="1:65" s="2" customFormat="1" ht="33" customHeight="1">
      <c r="A1113" s="34"/>
      <c r="B1113" s="35"/>
      <c r="C1113" s="200" t="s">
        <v>722</v>
      </c>
      <c r="D1113" s="200" t="s">
        <v>185</v>
      </c>
      <c r="E1113" s="201" t="s">
        <v>1116</v>
      </c>
      <c r="F1113" s="202" t="s">
        <v>1117</v>
      </c>
      <c r="G1113" s="203" t="s">
        <v>1114</v>
      </c>
      <c r="H1113" s="204">
        <v>28</v>
      </c>
      <c r="I1113" s="205"/>
      <c r="J1113" s="206">
        <f t="shared" si="0"/>
        <v>0</v>
      </c>
      <c r="K1113" s="202" t="s">
        <v>297</v>
      </c>
      <c r="L1113" s="39"/>
      <c r="M1113" s="207" t="s">
        <v>1</v>
      </c>
      <c r="N1113" s="208" t="s">
        <v>45</v>
      </c>
      <c r="O1113" s="71"/>
      <c r="P1113" s="209">
        <f t="shared" si="1"/>
        <v>0</v>
      </c>
      <c r="Q1113" s="209">
        <v>0</v>
      </c>
      <c r="R1113" s="209">
        <f t="shared" si="2"/>
        <v>0</v>
      </c>
      <c r="S1113" s="209">
        <v>0</v>
      </c>
      <c r="T1113" s="210">
        <f t="shared" si="3"/>
        <v>0</v>
      </c>
      <c r="U1113" s="34"/>
      <c r="V1113" s="34"/>
      <c r="W1113" s="34"/>
      <c r="X1113" s="34"/>
      <c r="Y1113" s="34"/>
      <c r="Z1113" s="34"/>
      <c r="AA1113" s="34"/>
      <c r="AB1113" s="34"/>
      <c r="AC1113" s="34"/>
      <c r="AD1113" s="34"/>
      <c r="AE1113" s="34"/>
      <c r="AR1113" s="211" t="s">
        <v>223</v>
      </c>
      <c r="AT1113" s="211" t="s">
        <v>185</v>
      </c>
      <c r="AU1113" s="211" t="s">
        <v>86</v>
      </c>
      <c r="AY1113" s="17" t="s">
        <v>184</v>
      </c>
      <c r="BE1113" s="212">
        <f t="shared" si="4"/>
        <v>0</v>
      </c>
      <c r="BF1113" s="212">
        <f t="shared" si="5"/>
        <v>0</v>
      </c>
      <c r="BG1113" s="212">
        <f t="shared" si="6"/>
        <v>0</v>
      </c>
      <c r="BH1113" s="212">
        <f t="shared" si="7"/>
        <v>0</v>
      </c>
      <c r="BI1113" s="212">
        <f t="shared" si="8"/>
        <v>0</v>
      </c>
      <c r="BJ1113" s="17" t="s">
        <v>91</v>
      </c>
      <c r="BK1113" s="212">
        <f t="shared" si="9"/>
        <v>0</v>
      </c>
      <c r="BL1113" s="17" t="s">
        <v>223</v>
      </c>
      <c r="BM1113" s="211" t="s">
        <v>1118</v>
      </c>
    </row>
    <row r="1114" spans="1:65" s="2" customFormat="1" ht="33" customHeight="1">
      <c r="A1114" s="34"/>
      <c r="B1114" s="35"/>
      <c r="C1114" s="200" t="s">
        <v>1119</v>
      </c>
      <c r="D1114" s="200" t="s">
        <v>185</v>
      </c>
      <c r="E1114" s="201" t="s">
        <v>1120</v>
      </c>
      <c r="F1114" s="202" t="s">
        <v>1121</v>
      </c>
      <c r="G1114" s="203" t="s">
        <v>1114</v>
      </c>
      <c r="H1114" s="204">
        <v>3.6</v>
      </c>
      <c r="I1114" s="205"/>
      <c r="J1114" s="206">
        <f t="shared" si="0"/>
        <v>0</v>
      </c>
      <c r="K1114" s="202" t="s">
        <v>297</v>
      </c>
      <c r="L1114" s="39"/>
      <c r="M1114" s="207" t="s">
        <v>1</v>
      </c>
      <c r="N1114" s="208" t="s">
        <v>45</v>
      </c>
      <c r="O1114" s="71"/>
      <c r="P1114" s="209">
        <f t="shared" si="1"/>
        <v>0</v>
      </c>
      <c r="Q1114" s="209">
        <v>0</v>
      </c>
      <c r="R1114" s="209">
        <f t="shared" si="2"/>
        <v>0</v>
      </c>
      <c r="S1114" s="209">
        <v>0</v>
      </c>
      <c r="T1114" s="210">
        <f t="shared" si="3"/>
        <v>0</v>
      </c>
      <c r="U1114" s="34"/>
      <c r="V1114" s="34"/>
      <c r="W1114" s="34"/>
      <c r="X1114" s="34"/>
      <c r="Y1114" s="34"/>
      <c r="Z1114" s="34"/>
      <c r="AA1114" s="34"/>
      <c r="AB1114" s="34"/>
      <c r="AC1114" s="34"/>
      <c r="AD1114" s="34"/>
      <c r="AE1114" s="34"/>
      <c r="AR1114" s="211" t="s">
        <v>223</v>
      </c>
      <c r="AT1114" s="211" t="s">
        <v>185</v>
      </c>
      <c r="AU1114" s="211" t="s">
        <v>86</v>
      </c>
      <c r="AY1114" s="17" t="s">
        <v>184</v>
      </c>
      <c r="BE1114" s="212">
        <f t="shared" si="4"/>
        <v>0</v>
      </c>
      <c r="BF1114" s="212">
        <f t="shared" si="5"/>
        <v>0</v>
      </c>
      <c r="BG1114" s="212">
        <f t="shared" si="6"/>
        <v>0</v>
      </c>
      <c r="BH1114" s="212">
        <f t="shared" si="7"/>
        <v>0</v>
      </c>
      <c r="BI1114" s="212">
        <f t="shared" si="8"/>
        <v>0</v>
      </c>
      <c r="BJ1114" s="17" t="s">
        <v>91</v>
      </c>
      <c r="BK1114" s="212">
        <f t="shared" si="9"/>
        <v>0</v>
      </c>
      <c r="BL1114" s="17" t="s">
        <v>223</v>
      </c>
      <c r="BM1114" s="211" t="s">
        <v>1122</v>
      </c>
    </row>
    <row r="1115" spans="1:65" s="2" customFormat="1" ht="33" customHeight="1">
      <c r="A1115" s="34"/>
      <c r="B1115" s="35"/>
      <c r="C1115" s="200" t="s">
        <v>727</v>
      </c>
      <c r="D1115" s="200" t="s">
        <v>185</v>
      </c>
      <c r="E1115" s="201" t="s">
        <v>1123</v>
      </c>
      <c r="F1115" s="202" t="s">
        <v>1124</v>
      </c>
      <c r="G1115" s="203" t="s">
        <v>1114</v>
      </c>
      <c r="H1115" s="204">
        <v>17.8</v>
      </c>
      <c r="I1115" s="205"/>
      <c r="J1115" s="206">
        <f t="shared" si="0"/>
        <v>0</v>
      </c>
      <c r="K1115" s="202" t="s">
        <v>297</v>
      </c>
      <c r="L1115" s="39"/>
      <c r="M1115" s="207" t="s">
        <v>1</v>
      </c>
      <c r="N1115" s="208" t="s">
        <v>45</v>
      </c>
      <c r="O1115" s="71"/>
      <c r="P1115" s="209">
        <f t="shared" si="1"/>
        <v>0</v>
      </c>
      <c r="Q1115" s="209">
        <v>0</v>
      </c>
      <c r="R1115" s="209">
        <f t="shared" si="2"/>
        <v>0</v>
      </c>
      <c r="S1115" s="209">
        <v>0</v>
      </c>
      <c r="T1115" s="210">
        <f t="shared" si="3"/>
        <v>0</v>
      </c>
      <c r="U1115" s="34"/>
      <c r="V1115" s="34"/>
      <c r="W1115" s="34"/>
      <c r="X1115" s="34"/>
      <c r="Y1115" s="34"/>
      <c r="Z1115" s="34"/>
      <c r="AA1115" s="34"/>
      <c r="AB1115" s="34"/>
      <c r="AC1115" s="34"/>
      <c r="AD1115" s="34"/>
      <c r="AE1115" s="34"/>
      <c r="AR1115" s="211" t="s">
        <v>223</v>
      </c>
      <c r="AT1115" s="211" t="s">
        <v>185</v>
      </c>
      <c r="AU1115" s="211" t="s">
        <v>86</v>
      </c>
      <c r="AY1115" s="17" t="s">
        <v>184</v>
      </c>
      <c r="BE1115" s="212">
        <f t="shared" si="4"/>
        <v>0</v>
      </c>
      <c r="BF1115" s="212">
        <f t="shared" si="5"/>
        <v>0</v>
      </c>
      <c r="BG1115" s="212">
        <f t="shared" si="6"/>
        <v>0</v>
      </c>
      <c r="BH1115" s="212">
        <f t="shared" si="7"/>
        <v>0</v>
      </c>
      <c r="BI1115" s="212">
        <f t="shared" si="8"/>
        <v>0</v>
      </c>
      <c r="BJ1115" s="17" t="s">
        <v>91</v>
      </c>
      <c r="BK1115" s="212">
        <f t="shared" si="9"/>
        <v>0</v>
      </c>
      <c r="BL1115" s="17" t="s">
        <v>223</v>
      </c>
      <c r="BM1115" s="211" t="s">
        <v>1125</v>
      </c>
    </row>
    <row r="1116" spans="1:65" s="2" customFormat="1" ht="33" customHeight="1">
      <c r="A1116" s="34"/>
      <c r="B1116" s="35"/>
      <c r="C1116" s="200" t="s">
        <v>1126</v>
      </c>
      <c r="D1116" s="200" t="s">
        <v>185</v>
      </c>
      <c r="E1116" s="201" t="s">
        <v>1127</v>
      </c>
      <c r="F1116" s="202" t="s">
        <v>1128</v>
      </c>
      <c r="G1116" s="203" t="s">
        <v>1114</v>
      </c>
      <c r="H1116" s="204">
        <v>17.8</v>
      </c>
      <c r="I1116" s="205"/>
      <c r="J1116" s="206">
        <f t="shared" si="0"/>
        <v>0</v>
      </c>
      <c r="K1116" s="202" t="s">
        <v>297</v>
      </c>
      <c r="L1116" s="39"/>
      <c r="M1116" s="207" t="s">
        <v>1</v>
      </c>
      <c r="N1116" s="208" t="s">
        <v>45</v>
      </c>
      <c r="O1116" s="71"/>
      <c r="P1116" s="209">
        <f t="shared" si="1"/>
        <v>0</v>
      </c>
      <c r="Q1116" s="209">
        <v>0</v>
      </c>
      <c r="R1116" s="209">
        <f t="shared" si="2"/>
        <v>0</v>
      </c>
      <c r="S1116" s="209">
        <v>0</v>
      </c>
      <c r="T1116" s="210">
        <f t="shared" si="3"/>
        <v>0</v>
      </c>
      <c r="U1116" s="34"/>
      <c r="V1116" s="34"/>
      <c r="W1116" s="34"/>
      <c r="X1116" s="34"/>
      <c r="Y1116" s="34"/>
      <c r="Z1116" s="34"/>
      <c r="AA1116" s="34"/>
      <c r="AB1116" s="34"/>
      <c r="AC1116" s="34"/>
      <c r="AD1116" s="34"/>
      <c r="AE1116" s="34"/>
      <c r="AR1116" s="211" t="s">
        <v>223</v>
      </c>
      <c r="AT1116" s="211" t="s">
        <v>185</v>
      </c>
      <c r="AU1116" s="211" t="s">
        <v>86</v>
      </c>
      <c r="AY1116" s="17" t="s">
        <v>184</v>
      </c>
      <c r="BE1116" s="212">
        <f t="shared" si="4"/>
        <v>0</v>
      </c>
      <c r="BF1116" s="212">
        <f t="shared" si="5"/>
        <v>0</v>
      </c>
      <c r="BG1116" s="212">
        <f t="shared" si="6"/>
        <v>0</v>
      </c>
      <c r="BH1116" s="212">
        <f t="shared" si="7"/>
        <v>0</v>
      </c>
      <c r="BI1116" s="212">
        <f t="shared" si="8"/>
        <v>0</v>
      </c>
      <c r="BJ1116" s="17" t="s">
        <v>91</v>
      </c>
      <c r="BK1116" s="212">
        <f t="shared" si="9"/>
        <v>0</v>
      </c>
      <c r="BL1116" s="17" t="s">
        <v>223</v>
      </c>
      <c r="BM1116" s="211" t="s">
        <v>1129</v>
      </c>
    </row>
    <row r="1117" spans="1:65" s="2" customFormat="1" ht="33" customHeight="1">
      <c r="A1117" s="34"/>
      <c r="B1117" s="35"/>
      <c r="C1117" s="200" t="s">
        <v>739</v>
      </c>
      <c r="D1117" s="200" t="s">
        <v>185</v>
      </c>
      <c r="E1117" s="201" t="s">
        <v>1130</v>
      </c>
      <c r="F1117" s="202" t="s">
        <v>1131</v>
      </c>
      <c r="G1117" s="203" t="s">
        <v>1114</v>
      </c>
      <c r="H1117" s="204">
        <v>9.6</v>
      </c>
      <c r="I1117" s="205"/>
      <c r="J1117" s="206">
        <f t="shared" si="0"/>
        <v>0</v>
      </c>
      <c r="K1117" s="202" t="s">
        <v>297</v>
      </c>
      <c r="L1117" s="39"/>
      <c r="M1117" s="207" t="s">
        <v>1</v>
      </c>
      <c r="N1117" s="208" t="s">
        <v>45</v>
      </c>
      <c r="O1117" s="71"/>
      <c r="P1117" s="209">
        <f t="shared" si="1"/>
        <v>0</v>
      </c>
      <c r="Q1117" s="209">
        <v>0</v>
      </c>
      <c r="R1117" s="209">
        <f t="shared" si="2"/>
        <v>0</v>
      </c>
      <c r="S1117" s="209">
        <v>0</v>
      </c>
      <c r="T1117" s="210">
        <f t="shared" si="3"/>
        <v>0</v>
      </c>
      <c r="U1117" s="34"/>
      <c r="V1117" s="34"/>
      <c r="W1117" s="34"/>
      <c r="X1117" s="34"/>
      <c r="Y1117" s="34"/>
      <c r="Z1117" s="34"/>
      <c r="AA1117" s="34"/>
      <c r="AB1117" s="34"/>
      <c r="AC1117" s="34"/>
      <c r="AD1117" s="34"/>
      <c r="AE1117" s="34"/>
      <c r="AR1117" s="211" t="s">
        <v>223</v>
      </c>
      <c r="AT1117" s="211" t="s">
        <v>185</v>
      </c>
      <c r="AU1117" s="211" t="s">
        <v>86</v>
      </c>
      <c r="AY1117" s="17" t="s">
        <v>184</v>
      </c>
      <c r="BE1117" s="212">
        <f t="shared" si="4"/>
        <v>0</v>
      </c>
      <c r="BF1117" s="212">
        <f t="shared" si="5"/>
        <v>0</v>
      </c>
      <c r="BG1117" s="212">
        <f t="shared" si="6"/>
        <v>0</v>
      </c>
      <c r="BH1117" s="212">
        <f t="shared" si="7"/>
        <v>0</v>
      </c>
      <c r="BI1117" s="212">
        <f t="shared" si="8"/>
        <v>0</v>
      </c>
      <c r="BJ1117" s="17" t="s">
        <v>91</v>
      </c>
      <c r="BK1117" s="212">
        <f t="shared" si="9"/>
        <v>0</v>
      </c>
      <c r="BL1117" s="17" t="s">
        <v>223</v>
      </c>
      <c r="BM1117" s="211" t="s">
        <v>1132</v>
      </c>
    </row>
    <row r="1118" spans="1:65" s="2" customFormat="1" ht="33" customHeight="1">
      <c r="A1118" s="34"/>
      <c r="B1118" s="35"/>
      <c r="C1118" s="200" t="s">
        <v>1133</v>
      </c>
      <c r="D1118" s="200" t="s">
        <v>185</v>
      </c>
      <c r="E1118" s="201" t="s">
        <v>1134</v>
      </c>
      <c r="F1118" s="202" t="s">
        <v>1135</v>
      </c>
      <c r="G1118" s="203" t="s">
        <v>1114</v>
      </c>
      <c r="H1118" s="204">
        <v>89.4</v>
      </c>
      <c r="I1118" s="205"/>
      <c r="J1118" s="206">
        <f t="shared" si="0"/>
        <v>0</v>
      </c>
      <c r="K1118" s="202" t="s">
        <v>297</v>
      </c>
      <c r="L1118" s="39"/>
      <c r="M1118" s="207" t="s">
        <v>1</v>
      </c>
      <c r="N1118" s="208" t="s">
        <v>45</v>
      </c>
      <c r="O1118" s="71"/>
      <c r="P1118" s="209">
        <f t="shared" si="1"/>
        <v>0</v>
      </c>
      <c r="Q1118" s="209">
        <v>0</v>
      </c>
      <c r="R1118" s="209">
        <f t="shared" si="2"/>
        <v>0</v>
      </c>
      <c r="S1118" s="209">
        <v>0</v>
      </c>
      <c r="T1118" s="210">
        <f t="shared" si="3"/>
        <v>0</v>
      </c>
      <c r="U1118" s="34"/>
      <c r="V1118" s="34"/>
      <c r="W1118" s="34"/>
      <c r="X1118" s="34"/>
      <c r="Y1118" s="34"/>
      <c r="Z1118" s="34"/>
      <c r="AA1118" s="34"/>
      <c r="AB1118" s="34"/>
      <c r="AC1118" s="34"/>
      <c r="AD1118" s="34"/>
      <c r="AE1118" s="34"/>
      <c r="AR1118" s="211" t="s">
        <v>223</v>
      </c>
      <c r="AT1118" s="211" t="s">
        <v>185</v>
      </c>
      <c r="AU1118" s="211" t="s">
        <v>86</v>
      </c>
      <c r="AY1118" s="17" t="s">
        <v>184</v>
      </c>
      <c r="BE1118" s="212">
        <f t="shared" si="4"/>
        <v>0</v>
      </c>
      <c r="BF1118" s="212">
        <f t="shared" si="5"/>
        <v>0</v>
      </c>
      <c r="BG1118" s="212">
        <f t="shared" si="6"/>
        <v>0</v>
      </c>
      <c r="BH1118" s="212">
        <f t="shared" si="7"/>
        <v>0</v>
      </c>
      <c r="BI1118" s="212">
        <f t="shared" si="8"/>
        <v>0</v>
      </c>
      <c r="BJ1118" s="17" t="s">
        <v>91</v>
      </c>
      <c r="BK1118" s="212">
        <f t="shared" si="9"/>
        <v>0</v>
      </c>
      <c r="BL1118" s="17" t="s">
        <v>223</v>
      </c>
      <c r="BM1118" s="211" t="s">
        <v>1136</v>
      </c>
    </row>
    <row r="1119" spans="1:65" s="2" customFormat="1" ht="33" customHeight="1">
      <c r="A1119" s="34"/>
      <c r="B1119" s="35"/>
      <c r="C1119" s="200" t="s">
        <v>748</v>
      </c>
      <c r="D1119" s="200" t="s">
        <v>185</v>
      </c>
      <c r="E1119" s="201" t="s">
        <v>1137</v>
      </c>
      <c r="F1119" s="202" t="s">
        <v>1138</v>
      </c>
      <c r="G1119" s="203" t="s">
        <v>1114</v>
      </c>
      <c r="H1119" s="204">
        <v>49.2</v>
      </c>
      <c r="I1119" s="205"/>
      <c r="J1119" s="206">
        <f t="shared" si="0"/>
        <v>0</v>
      </c>
      <c r="K1119" s="202" t="s">
        <v>297</v>
      </c>
      <c r="L1119" s="39"/>
      <c r="M1119" s="207" t="s">
        <v>1</v>
      </c>
      <c r="N1119" s="208" t="s">
        <v>45</v>
      </c>
      <c r="O1119" s="71"/>
      <c r="P1119" s="209">
        <f t="shared" si="1"/>
        <v>0</v>
      </c>
      <c r="Q1119" s="209">
        <v>0</v>
      </c>
      <c r="R1119" s="209">
        <f t="shared" si="2"/>
        <v>0</v>
      </c>
      <c r="S1119" s="209">
        <v>0</v>
      </c>
      <c r="T1119" s="210">
        <f t="shared" si="3"/>
        <v>0</v>
      </c>
      <c r="U1119" s="34"/>
      <c r="V1119" s="34"/>
      <c r="W1119" s="34"/>
      <c r="X1119" s="34"/>
      <c r="Y1119" s="34"/>
      <c r="Z1119" s="34"/>
      <c r="AA1119" s="34"/>
      <c r="AB1119" s="34"/>
      <c r="AC1119" s="34"/>
      <c r="AD1119" s="34"/>
      <c r="AE1119" s="34"/>
      <c r="AR1119" s="211" t="s">
        <v>223</v>
      </c>
      <c r="AT1119" s="211" t="s">
        <v>185</v>
      </c>
      <c r="AU1119" s="211" t="s">
        <v>86</v>
      </c>
      <c r="AY1119" s="17" t="s">
        <v>184</v>
      </c>
      <c r="BE1119" s="212">
        <f t="shared" si="4"/>
        <v>0</v>
      </c>
      <c r="BF1119" s="212">
        <f t="shared" si="5"/>
        <v>0</v>
      </c>
      <c r="BG1119" s="212">
        <f t="shared" si="6"/>
        <v>0</v>
      </c>
      <c r="BH1119" s="212">
        <f t="shared" si="7"/>
        <v>0</v>
      </c>
      <c r="BI1119" s="212">
        <f t="shared" si="8"/>
        <v>0</v>
      </c>
      <c r="BJ1119" s="17" t="s">
        <v>91</v>
      </c>
      <c r="BK1119" s="212">
        <f t="shared" si="9"/>
        <v>0</v>
      </c>
      <c r="BL1119" s="17" t="s">
        <v>223</v>
      </c>
      <c r="BM1119" s="211" t="s">
        <v>1139</v>
      </c>
    </row>
    <row r="1120" spans="1:65" s="2" customFormat="1" ht="16.5" customHeight="1">
      <c r="A1120" s="34"/>
      <c r="B1120" s="35"/>
      <c r="C1120" s="200" t="s">
        <v>1140</v>
      </c>
      <c r="D1120" s="200" t="s">
        <v>185</v>
      </c>
      <c r="E1120" s="201" t="s">
        <v>1141</v>
      </c>
      <c r="F1120" s="202" t="s">
        <v>1142</v>
      </c>
      <c r="G1120" s="203" t="s">
        <v>1143</v>
      </c>
      <c r="H1120" s="204">
        <v>1</v>
      </c>
      <c r="I1120" s="205"/>
      <c r="J1120" s="206">
        <f t="shared" si="0"/>
        <v>0</v>
      </c>
      <c r="K1120" s="202" t="s">
        <v>1</v>
      </c>
      <c r="L1120" s="39"/>
      <c r="M1120" s="207" t="s">
        <v>1</v>
      </c>
      <c r="N1120" s="208" t="s">
        <v>45</v>
      </c>
      <c r="O1120" s="71"/>
      <c r="P1120" s="209">
        <f t="shared" si="1"/>
        <v>0</v>
      </c>
      <c r="Q1120" s="209">
        <v>0</v>
      </c>
      <c r="R1120" s="209">
        <f t="shared" si="2"/>
        <v>0</v>
      </c>
      <c r="S1120" s="209">
        <v>0</v>
      </c>
      <c r="T1120" s="210">
        <f t="shared" si="3"/>
        <v>0</v>
      </c>
      <c r="U1120" s="34"/>
      <c r="V1120" s="34"/>
      <c r="W1120" s="34"/>
      <c r="X1120" s="34"/>
      <c r="Y1120" s="34"/>
      <c r="Z1120" s="34"/>
      <c r="AA1120" s="34"/>
      <c r="AB1120" s="34"/>
      <c r="AC1120" s="34"/>
      <c r="AD1120" s="34"/>
      <c r="AE1120" s="34"/>
      <c r="AR1120" s="211" t="s">
        <v>223</v>
      </c>
      <c r="AT1120" s="211" t="s">
        <v>185</v>
      </c>
      <c r="AU1120" s="211" t="s">
        <v>86</v>
      </c>
      <c r="AY1120" s="17" t="s">
        <v>184</v>
      </c>
      <c r="BE1120" s="212">
        <f t="shared" si="4"/>
        <v>0</v>
      </c>
      <c r="BF1120" s="212">
        <f t="shared" si="5"/>
        <v>0</v>
      </c>
      <c r="BG1120" s="212">
        <f t="shared" si="6"/>
        <v>0</v>
      </c>
      <c r="BH1120" s="212">
        <f t="shared" si="7"/>
        <v>0</v>
      </c>
      <c r="BI1120" s="212">
        <f t="shared" si="8"/>
        <v>0</v>
      </c>
      <c r="BJ1120" s="17" t="s">
        <v>91</v>
      </c>
      <c r="BK1120" s="212">
        <f t="shared" si="9"/>
        <v>0</v>
      </c>
      <c r="BL1120" s="17" t="s">
        <v>223</v>
      </c>
      <c r="BM1120" s="211" t="s">
        <v>1144</v>
      </c>
    </row>
    <row r="1121" spans="1:65" s="11" customFormat="1" ht="25.9" customHeight="1">
      <c r="B1121" s="186"/>
      <c r="C1121" s="187"/>
      <c r="D1121" s="188" t="s">
        <v>78</v>
      </c>
      <c r="E1121" s="189" t="s">
        <v>1145</v>
      </c>
      <c r="F1121" s="189" t="s">
        <v>1146</v>
      </c>
      <c r="G1121" s="187"/>
      <c r="H1121" s="187"/>
      <c r="I1121" s="190"/>
      <c r="J1121" s="191">
        <f>BK1121</f>
        <v>0</v>
      </c>
      <c r="K1121" s="187"/>
      <c r="L1121" s="192"/>
      <c r="M1121" s="193"/>
      <c r="N1121" s="194"/>
      <c r="O1121" s="194"/>
      <c r="P1121" s="195">
        <f>SUM(P1122:P1150)</f>
        <v>0</v>
      </c>
      <c r="Q1121" s="194"/>
      <c r="R1121" s="195">
        <f>SUM(R1122:R1150)</f>
        <v>0</v>
      </c>
      <c r="S1121" s="194"/>
      <c r="T1121" s="196">
        <f>SUM(T1122:T1150)</f>
        <v>0</v>
      </c>
      <c r="AR1121" s="197" t="s">
        <v>91</v>
      </c>
      <c r="AT1121" s="198" t="s">
        <v>78</v>
      </c>
      <c r="AU1121" s="198" t="s">
        <v>79</v>
      </c>
      <c r="AY1121" s="197" t="s">
        <v>184</v>
      </c>
      <c r="BK1121" s="199">
        <f>SUM(BK1122:BK1150)</f>
        <v>0</v>
      </c>
    </row>
    <row r="1122" spans="1:65" s="2" customFormat="1" ht="21.75" customHeight="1">
      <c r="A1122" s="34"/>
      <c r="B1122" s="35"/>
      <c r="C1122" s="200" t="s">
        <v>751</v>
      </c>
      <c r="D1122" s="200" t="s">
        <v>185</v>
      </c>
      <c r="E1122" s="201" t="s">
        <v>1147</v>
      </c>
      <c r="F1122" s="202" t="s">
        <v>1148</v>
      </c>
      <c r="G1122" s="203" t="s">
        <v>334</v>
      </c>
      <c r="H1122" s="204">
        <v>8</v>
      </c>
      <c r="I1122" s="205"/>
      <c r="J1122" s="206">
        <f t="shared" ref="J1122:J1150" si="10">ROUND(I1122*H1122,2)</f>
        <v>0</v>
      </c>
      <c r="K1122" s="202" t="s">
        <v>297</v>
      </c>
      <c r="L1122" s="39"/>
      <c r="M1122" s="207" t="s">
        <v>1</v>
      </c>
      <c r="N1122" s="208" t="s">
        <v>45</v>
      </c>
      <c r="O1122" s="71"/>
      <c r="P1122" s="209">
        <f t="shared" ref="P1122:P1150" si="11">O1122*H1122</f>
        <v>0</v>
      </c>
      <c r="Q1122" s="209">
        <v>0</v>
      </c>
      <c r="R1122" s="209">
        <f t="shared" ref="R1122:R1150" si="12">Q1122*H1122</f>
        <v>0</v>
      </c>
      <c r="S1122" s="209">
        <v>0</v>
      </c>
      <c r="T1122" s="210">
        <f t="shared" ref="T1122:T1150" si="13">S1122*H1122</f>
        <v>0</v>
      </c>
      <c r="U1122" s="34"/>
      <c r="V1122" s="34"/>
      <c r="W1122" s="34"/>
      <c r="X1122" s="34"/>
      <c r="Y1122" s="34"/>
      <c r="Z1122" s="34"/>
      <c r="AA1122" s="34"/>
      <c r="AB1122" s="34"/>
      <c r="AC1122" s="34"/>
      <c r="AD1122" s="34"/>
      <c r="AE1122" s="34"/>
      <c r="AR1122" s="211" t="s">
        <v>223</v>
      </c>
      <c r="AT1122" s="211" t="s">
        <v>185</v>
      </c>
      <c r="AU1122" s="211" t="s">
        <v>86</v>
      </c>
      <c r="AY1122" s="17" t="s">
        <v>184</v>
      </c>
      <c r="BE1122" s="212">
        <f t="shared" ref="BE1122:BE1150" si="14">IF(N1122="základní",J1122,0)</f>
        <v>0</v>
      </c>
      <c r="BF1122" s="212">
        <f t="shared" ref="BF1122:BF1150" si="15">IF(N1122="snížená",J1122,0)</f>
        <v>0</v>
      </c>
      <c r="BG1122" s="212">
        <f t="shared" ref="BG1122:BG1150" si="16">IF(N1122="zákl. přenesená",J1122,0)</f>
        <v>0</v>
      </c>
      <c r="BH1122" s="212">
        <f t="shared" ref="BH1122:BH1150" si="17">IF(N1122="sníž. přenesená",J1122,0)</f>
        <v>0</v>
      </c>
      <c r="BI1122" s="212">
        <f t="shared" ref="BI1122:BI1150" si="18">IF(N1122="nulová",J1122,0)</f>
        <v>0</v>
      </c>
      <c r="BJ1122" s="17" t="s">
        <v>91</v>
      </c>
      <c r="BK1122" s="212">
        <f t="shared" ref="BK1122:BK1150" si="19">ROUND(I1122*H1122,2)</f>
        <v>0</v>
      </c>
      <c r="BL1122" s="17" t="s">
        <v>223</v>
      </c>
      <c r="BM1122" s="211" t="s">
        <v>1149</v>
      </c>
    </row>
    <row r="1123" spans="1:65" s="2" customFormat="1" ht="21.75" customHeight="1">
      <c r="A1123" s="34"/>
      <c r="B1123" s="35"/>
      <c r="C1123" s="200" t="s">
        <v>1150</v>
      </c>
      <c r="D1123" s="200" t="s">
        <v>185</v>
      </c>
      <c r="E1123" s="201" t="s">
        <v>1151</v>
      </c>
      <c r="F1123" s="202" t="s">
        <v>1152</v>
      </c>
      <c r="G1123" s="203" t="s">
        <v>334</v>
      </c>
      <c r="H1123" s="204">
        <v>8</v>
      </c>
      <c r="I1123" s="205"/>
      <c r="J1123" s="206">
        <f t="shared" si="10"/>
        <v>0</v>
      </c>
      <c r="K1123" s="202" t="s">
        <v>297</v>
      </c>
      <c r="L1123" s="39"/>
      <c r="M1123" s="207" t="s">
        <v>1</v>
      </c>
      <c r="N1123" s="208" t="s">
        <v>45</v>
      </c>
      <c r="O1123" s="71"/>
      <c r="P1123" s="209">
        <f t="shared" si="11"/>
        <v>0</v>
      </c>
      <c r="Q1123" s="209">
        <v>0</v>
      </c>
      <c r="R1123" s="209">
        <f t="shared" si="12"/>
        <v>0</v>
      </c>
      <c r="S1123" s="209">
        <v>0</v>
      </c>
      <c r="T1123" s="210">
        <f t="shared" si="13"/>
        <v>0</v>
      </c>
      <c r="U1123" s="34"/>
      <c r="V1123" s="34"/>
      <c r="W1123" s="34"/>
      <c r="X1123" s="34"/>
      <c r="Y1123" s="34"/>
      <c r="Z1123" s="34"/>
      <c r="AA1123" s="34"/>
      <c r="AB1123" s="34"/>
      <c r="AC1123" s="34"/>
      <c r="AD1123" s="34"/>
      <c r="AE1123" s="34"/>
      <c r="AR1123" s="211" t="s">
        <v>223</v>
      </c>
      <c r="AT1123" s="211" t="s">
        <v>185</v>
      </c>
      <c r="AU1123" s="211" t="s">
        <v>86</v>
      </c>
      <c r="AY1123" s="17" t="s">
        <v>184</v>
      </c>
      <c r="BE1123" s="212">
        <f t="shared" si="14"/>
        <v>0</v>
      </c>
      <c r="BF1123" s="212">
        <f t="shared" si="15"/>
        <v>0</v>
      </c>
      <c r="BG1123" s="212">
        <f t="shared" si="16"/>
        <v>0</v>
      </c>
      <c r="BH1123" s="212">
        <f t="shared" si="17"/>
        <v>0</v>
      </c>
      <c r="BI1123" s="212">
        <f t="shared" si="18"/>
        <v>0</v>
      </c>
      <c r="BJ1123" s="17" t="s">
        <v>91</v>
      </c>
      <c r="BK1123" s="212">
        <f t="shared" si="19"/>
        <v>0</v>
      </c>
      <c r="BL1123" s="17" t="s">
        <v>223</v>
      </c>
      <c r="BM1123" s="211" t="s">
        <v>1153</v>
      </c>
    </row>
    <row r="1124" spans="1:65" s="2" customFormat="1" ht="21.75" customHeight="1">
      <c r="A1124" s="34"/>
      <c r="B1124" s="35"/>
      <c r="C1124" s="200" t="s">
        <v>759</v>
      </c>
      <c r="D1124" s="200" t="s">
        <v>185</v>
      </c>
      <c r="E1124" s="201" t="s">
        <v>1154</v>
      </c>
      <c r="F1124" s="202" t="s">
        <v>1155</v>
      </c>
      <c r="G1124" s="203" t="s">
        <v>334</v>
      </c>
      <c r="H1124" s="204">
        <v>4</v>
      </c>
      <c r="I1124" s="205"/>
      <c r="J1124" s="206">
        <f t="shared" si="10"/>
        <v>0</v>
      </c>
      <c r="K1124" s="202" t="s">
        <v>297</v>
      </c>
      <c r="L1124" s="39"/>
      <c r="M1124" s="207" t="s">
        <v>1</v>
      </c>
      <c r="N1124" s="208" t="s">
        <v>45</v>
      </c>
      <c r="O1124" s="71"/>
      <c r="P1124" s="209">
        <f t="shared" si="11"/>
        <v>0</v>
      </c>
      <c r="Q1124" s="209">
        <v>0</v>
      </c>
      <c r="R1124" s="209">
        <f t="shared" si="12"/>
        <v>0</v>
      </c>
      <c r="S1124" s="209">
        <v>0</v>
      </c>
      <c r="T1124" s="210">
        <f t="shared" si="13"/>
        <v>0</v>
      </c>
      <c r="U1124" s="34"/>
      <c r="V1124" s="34"/>
      <c r="W1124" s="34"/>
      <c r="X1124" s="34"/>
      <c r="Y1124" s="34"/>
      <c r="Z1124" s="34"/>
      <c r="AA1124" s="34"/>
      <c r="AB1124" s="34"/>
      <c r="AC1124" s="34"/>
      <c r="AD1124" s="34"/>
      <c r="AE1124" s="34"/>
      <c r="AR1124" s="211" t="s">
        <v>223</v>
      </c>
      <c r="AT1124" s="211" t="s">
        <v>185</v>
      </c>
      <c r="AU1124" s="211" t="s">
        <v>86</v>
      </c>
      <c r="AY1124" s="17" t="s">
        <v>184</v>
      </c>
      <c r="BE1124" s="212">
        <f t="shared" si="14"/>
        <v>0</v>
      </c>
      <c r="BF1124" s="212">
        <f t="shared" si="15"/>
        <v>0</v>
      </c>
      <c r="BG1124" s="212">
        <f t="shared" si="16"/>
        <v>0</v>
      </c>
      <c r="BH1124" s="212">
        <f t="shared" si="17"/>
        <v>0</v>
      </c>
      <c r="BI1124" s="212">
        <f t="shared" si="18"/>
        <v>0</v>
      </c>
      <c r="BJ1124" s="17" t="s">
        <v>91</v>
      </c>
      <c r="BK1124" s="212">
        <f t="shared" si="19"/>
        <v>0</v>
      </c>
      <c r="BL1124" s="17" t="s">
        <v>223</v>
      </c>
      <c r="BM1124" s="211" t="s">
        <v>1156</v>
      </c>
    </row>
    <row r="1125" spans="1:65" s="2" customFormat="1" ht="21.75" customHeight="1">
      <c r="A1125" s="34"/>
      <c r="B1125" s="35"/>
      <c r="C1125" s="200" t="s">
        <v>1157</v>
      </c>
      <c r="D1125" s="200" t="s">
        <v>185</v>
      </c>
      <c r="E1125" s="201" t="s">
        <v>1158</v>
      </c>
      <c r="F1125" s="202" t="s">
        <v>1159</v>
      </c>
      <c r="G1125" s="203" t="s">
        <v>334</v>
      </c>
      <c r="H1125" s="204">
        <v>4</v>
      </c>
      <c r="I1125" s="205"/>
      <c r="J1125" s="206">
        <f t="shared" si="10"/>
        <v>0</v>
      </c>
      <c r="K1125" s="202" t="s">
        <v>297</v>
      </c>
      <c r="L1125" s="39"/>
      <c r="M1125" s="207" t="s">
        <v>1</v>
      </c>
      <c r="N1125" s="208" t="s">
        <v>45</v>
      </c>
      <c r="O1125" s="71"/>
      <c r="P1125" s="209">
        <f t="shared" si="11"/>
        <v>0</v>
      </c>
      <c r="Q1125" s="209">
        <v>0</v>
      </c>
      <c r="R1125" s="209">
        <f t="shared" si="12"/>
        <v>0</v>
      </c>
      <c r="S1125" s="209">
        <v>0</v>
      </c>
      <c r="T1125" s="210">
        <f t="shared" si="13"/>
        <v>0</v>
      </c>
      <c r="U1125" s="34"/>
      <c r="V1125" s="34"/>
      <c r="W1125" s="34"/>
      <c r="X1125" s="34"/>
      <c r="Y1125" s="34"/>
      <c r="Z1125" s="34"/>
      <c r="AA1125" s="34"/>
      <c r="AB1125" s="34"/>
      <c r="AC1125" s="34"/>
      <c r="AD1125" s="34"/>
      <c r="AE1125" s="34"/>
      <c r="AR1125" s="211" t="s">
        <v>223</v>
      </c>
      <c r="AT1125" s="211" t="s">
        <v>185</v>
      </c>
      <c r="AU1125" s="211" t="s">
        <v>86</v>
      </c>
      <c r="AY1125" s="17" t="s">
        <v>184</v>
      </c>
      <c r="BE1125" s="212">
        <f t="shared" si="14"/>
        <v>0</v>
      </c>
      <c r="BF1125" s="212">
        <f t="shared" si="15"/>
        <v>0</v>
      </c>
      <c r="BG1125" s="212">
        <f t="shared" si="16"/>
        <v>0</v>
      </c>
      <c r="BH1125" s="212">
        <f t="shared" si="17"/>
        <v>0</v>
      </c>
      <c r="BI1125" s="212">
        <f t="shared" si="18"/>
        <v>0</v>
      </c>
      <c r="BJ1125" s="17" t="s">
        <v>91</v>
      </c>
      <c r="BK1125" s="212">
        <f t="shared" si="19"/>
        <v>0</v>
      </c>
      <c r="BL1125" s="17" t="s">
        <v>223</v>
      </c>
      <c r="BM1125" s="211" t="s">
        <v>1160</v>
      </c>
    </row>
    <row r="1126" spans="1:65" s="2" customFormat="1" ht="33" customHeight="1">
      <c r="A1126" s="34"/>
      <c r="B1126" s="35"/>
      <c r="C1126" s="200" t="s">
        <v>763</v>
      </c>
      <c r="D1126" s="200" t="s">
        <v>185</v>
      </c>
      <c r="E1126" s="201" t="s">
        <v>1161</v>
      </c>
      <c r="F1126" s="202" t="s">
        <v>1162</v>
      </c>
      <c r="G1126" s="203" t="s">
        <v>334</v>
      </c>
      <c r="H1126" s="204">
        <v>4</v>
      </c>
      <c r="I1126" s="205"/>
      <c r="J1126" s="206">
        <f t="shared" si="10"/>
        <v>0</v>
      </c>
      <c r="K1126" s="202" t="s">
        <v>297</v>
      </c>
      <c r="L1126" s="39"/>
      <c r="M1126" s="207" t="s">
        <v>1</v>
      </c>
      <c r="N1126" s="208" t="s">
        <v>45</v>
      </c>
      <c r="O1126" s="71"/>
      <c r="P1126" s="209">
        <f t="shared" si="11"/>
        <v>0</v>
      </c>
      <c r="Q1126" s="209">
        <v>0</v>
      </c>
      <c r="R1126" s="209">
        <f t="shared" si="12"/>
        <v>0</v>
      </c>
      <c r="S1126" s="209">
        <v>0</v>
      </c>
      <c r="T1126" s="210">
        <f t="shared" si="13"/>
        <v>0</v>
      </c>
      <c r="U1126" s="34"/>
      <c r="V1126" s="34"/>
      <c r="W1126" s="34"/>
      <c r="X1126" s="34"/>
      <c r="Y1126" s="34"/>
      <c r="Z1126" s="34"/>
      <c r="AA1126" s="34"/>
      <c r="AB1126" s="34"/>
      <c r="AC1126" s="34"/>
      <c r="AD1126" s="34"/>
      <c r="AE1126" s="34"/>
      <c r="AR1126" s="211" t="s">
        <v>223</v>
      </c>
      <c r="AT1126" s="211" t="s">
        <v>185</v>
      </c>
      <c r="AU1126" s="211" t="s">
        <v>86</v>
      </c>
      <c r="AY1126" s="17" t="s">
        <v>184</v>
      </c>
      <c r="BE1126" s="212">
        <f t="shared" si="14"/>
        <v>0</v>
      </c>
      <c r="BF1126" s="212">
        <f t="shared" si="15"/>
        <v>0</v>
      </c>
      <c r="BG1126" s="212">
        <f t="shared" si="16"/>
        <v>0</v>
      </c>
      <c r="BH1126" s="212">
        <f t="shared" si="17"/>
        <v>0</v>
      </c>
      <c r="BI1126" s="212">
        <f t="shared" si="18"/>
        <v>0</v>
      </c>
      <c r="BJ1126" s="17" t="s">
        <v>91</v>
      </c>
      <c r="BK1126" s="212">
        <f t="shared" si="19"/>
        <v>0</v>
      </c>
      <c r="BL1126" s="17" t="s">
        <v>223</v>
      </c>
      <c r="BM1126" s="211" t="s">
        <v>1163</v>
      </c>
    </row>
    <row r="1127" spans="1:65" s="2" customFormat="1" ht="33" customHeight="1">
      <c r="A1127" s="34"/>
      <c r="B1127" s="35"/>
      <c r="C1127" s="200" t="s">
        <v>1164</v>
      </c>
      <c r="D1127" s="200" t="s">
        <v>185</v>
      </c>
      <c r="E1127" s="201" t="s">
        <v>1165</v>
      </c>
      <c r="F1127" s="202" t="s">
        <v>1166</v>
      </c>
      <c r="G1127" s="203" t="s">
        <v>334</v>
      </c>
      <c r="H1127" s="204">
        <v>4</v>
      </c>
      <c r="I1127" s="205"/>
      <c r="J1127" s="206">
        <f t="shared" si="10"/>
        <v>0</v>
      </c>
      <c r="K1127" s="202" t="s">
        <v>297</v>
      </c>
      <c r="L1127" s="39"/>
      <c r="M1127" s="207" t="s">
        <v>1</v>
      </c>
      <c r="N1127" s="208" t="s">
        <v>45</v>
      </c>
      <c r="O1127" s="71"/>
      <c r="P1127" s="209">
        <f t="shared" si="11"/>
        <v>0</v>
      </c>
      <c r="Q1127" s="209">
        <v>0</v>
      </c>
      <c r="R1127" s="209">
        <f t="shared" si="12"/>
        <v>0</v>
      </c>
      <c r="S1127" s="209">
        <v>0</v>
      </c>
      <c r="T1127" s="210">
        <f t="shared" si="13"/>
        <v>0</v>
      </c>
      <c r="U1127" s="34"/>
      <c r="V1127" s="34"/>
      <c r="W1127" s="34"/>
      <c r="X1127" s="34"/>
      <c r="Y1127" s="34"/>
      <c r="Z1127" s="34"/>
      <c r="AA1127" s="34"/>
      <c r="AB1127" s="34"/>
      <c r="AC1127" s="34"/>
      <c r="AD1127" s="34"/>
      <c r="AE1127" s="34"/>
      <c r="AR1127" s="211" t="s">
        <v>223</v>
      </c>
      <c r="AT1127" s="211" t="s">
        <v>185</v>
      </c>
      <c r="AU1127" s="211" t="s">
        <v>86</v>
      </c>
      <c r="AY1127" s="17" t="s">
        <v>184</v>
      </c>
      <c r="BE1127" s="212">
        <f t="shared" si="14"/>
        <v>0</v>
      </c>
      <c r="BF1127" s="212">
        <f t="shared" si="15"/>
        <v>0</v>
      </c>
      <c r="BG1127" s="212">
        <f t="shared" si="16"/>
        <v>0</v>
      </c>
      <c r="BH1127" s="212">
        <f t="shared" si="17"/>
        <v>0</v>
      </c>
      <c r="BI1127" s="212">
        <f t="shared" si="18"/>
        <v>0</v>
      </c>
      <c r="BJ1127" s="17" t="s">
        <v>91</v>
      </c>
      <c r="BK1127" s="212">
        <f t="shared" si="19"/>
        <v>0</v>
      </c>
      <c r="BL1127" s="17" t="s">
        <v>223</v>
      </c>
      <c r="BM1127" s="211" t="s">
        <v>1167</v>
      </c>
    </row>
    <row r="1128" spans="1:65" s="2" customFormat="1" ht="21.75" customHeight="1">
      <c r="A1128" s="34"/>
      <c r="B1128" s="35"/>
      <c r="C1128" s="200" t="s">
        <v>768</v>
      </c>
      <c r="D1128" s="200" t="s">
        <v>185</v>
      </c>
      <c r="E1128" s="201" t="s">
        <v>1168</v>
      </c>
      <c r="F1128" s="202" t="s">
        <v>1169</v>
      </c>
      <c r="G1128" s="203" t="s">
        <v>334</v>
      </c>
      <c r="H1128" s="204">
        <v>4</v>
      </c>
      <c r="I1128" s="205"/>
      <c r="J1128" s="206">
        <f t="shared" si="10"/>
        <v>0</v>
      </c>
      <c r="K1128" s="202" t="s">
        <v>297</v>
      </c>
      <c r="L1128" s="39"/>
      <c r="M1128" s="207" t="s">
        <v>1</v>
      </c>
      <c r="N1128" s="208" t="s">
        <v>45</v>
      </c>
      <c r="O1128" s="71"/>
      <c r="P1128" s="209">
        <f t="shared" si="11"/>
        <v>0</v>
      </c>
      <c r="Q1128" s="209">
        <v>0</v>
      </c>
      <c r="R1128" s="209">
        <f t="shared" si="12"/>
        <v>0</v>
      </c>
      <c r="S1128" s="209">
        <v>0</v>
      </c>
      <c r="T1128" s="210">
        <f t="shared" si="13"/>
        <v>0</v>
      </c>
      <c r="U1128" s="34"/>
      <c r="V1128" s="34"/>
      <c r="W1128" s="34"/>
      <c r="X1128" s="34"/>
      <c r="Y1128" s="34"/>
      <c r="Z1128" s="34"/>
      <c r="AA1128" s="34"/>
      <c r="AB1128" s="34"/>
      <c r="AC1128" s="34"/>
      <c r="AD1128" s="34"/>
      <c r="AE1128" s="34"/>
      <c r="AR1128" s="211" t="s">
        <v>223</v>
      </c>
      <c r="AT1128" s="211" t="s">
        <v>185</v>
      </c>
      <c r="AU1128" s="211" t="s">
        <v>86</v>
      </c>
      <c r="AY1128" s="17" t="s">
        <v>184</v>
      </c>
      <c r="BE1128" s="212">
        <f t="shared" si="14"/>
        <v>0</v>
      </c>
      <c r="BF1128" s="212">
        <f t="shared" si="15"/>
        <v>0</v>
      </c>
      <c r="BG1128" s="212">
        <f t="shared" si="16"/>
        <v>0</v>
      </c>
      <c r="BH1128" s="212">
        <f t="shared" si="17"/>
        <v>0</v>
      </c>
      <c r="BI1128" s="212">
        <f t="shared" si="18"/>
        <v>0</v>
      </c>
      <c r="BJ1128" s="17" t="s">
        <v>91</v>
      </c>
      <c r="BK1128" s="212">
        <f t="shared" si="19"/>
        <v>0</v>
      </c>
      <c r="BL1128" s="17" t="s">
        <v>223</v>
      </c>
      <c r="BM1128" s="211" t="s">
        <v>1170</v>
      </c>
    </row>
    <row r="1129" spans="1:65" s="2" customFormat="1" ht="21.75" customHeight="1">
      <c r="A1129" s="34"/>
      <c r="B1129" s="35"/>
      <c r="C1129" s="200" t="s">
        <v>1171</v>
      </c>
      <c r="D1129" s="200" t="s">
        <v>185</v>
      </c>
      <c r="E1129" s="201" t="s">
        <v>1172</v>
      </c>
      <c r="F1129" s="202" t="s">
        <v>1173</v>
      </c>
      <c r="G1129" s="203" t="s">
        <v>334</v>
      </c>
      <c r="H1129" s="204">
        <v>4</v>
      </c>
      <c r="I1129" s="205"/>
      <c r="J1129" s="206">
        <f t="shared" si="10"/>
        <v>0</v>
      </c>
      <c r="K1129" s="202" t="s">
        <v>297</v>
      </c>
      <c r="L1129" s="39"/>
      <c r="M1129" s="207" t="s">
        <v>1</v>
      </c>
      <c r="N1129" s="208" t="s">
        <v>45</v>
      </c>
      <c r="O1129" s="71"/>
      <c r="P1129" s="209">
        <f t="shared" si="11"/>
        <v>0</v>
      </c>
      <c r="Q1129" s="209">
        <v>0</v>
      </c>
      <c r="R1129" s="209">
        <f t="shared" si="12"/>
        <v>0</v>
      </c>
      <c r="S1129" s="209">
        <v>0</v>
      </c>
      <c r="T1129" s="210">
        <f t="shared" si="13"/>
        <v>0</v>
      </c>
      <c r="U1129" s="34"/>
      <c r="V1129" s="34"/>
      <c r="W1129" s="34"/>
      <c r="X1129" s="34"/>
      <c r="Y1129" s="34"/>
      <c r="Z1129" s="34"/>
      <c r="AA1129" s="34"/>
      <c r="AB1129" s="34"/>
      <c r="AC1129" s="34"/>
      <c r="AD1129" s="34"/>
      <c r="AE1129" s="34"/>
      <c r="AR1129" s="211" t="s">
        <v>223</v>
      </c>
      <c r="AT1129" s="211" t="s">
        <v>185</v>
      </c>
      <c r="AU1129" s="211" t="s">
        <v>86</v>
      </c>
      <c r="AY1129" s="17" t="s">
        <v>184</v>
      </c>
      <c r="BE1129" s="212">
        <f t="shared" si="14"/>
        <v>0</v>
      </c>
      <c r="BF1129" s="212">
        <f t="shared" si="15"/>
        <v>0</v>
      </c>
      <c r="BG1129" s="212">
        <f t="shared" si="16"/>
        <v>0</v>
      </c>
      <c r="BH1129" s="212">
        <f t="shared" si="17"/>
        <v>0</v>
      </c>
      <c r="BI1129" s="212">
        <f t="shared" si="18"/>
        <v>0</v>
      </c>
      <c r="BJ1129" s="17" t="s">
        <v>91</v>
      </c>
      <c r="BK1129" s="212">
        <f t="shared" si="19"/>
        <v>0</v>
      </c>
      <c r="BL1129" s="17" t="s">
        <v>223</v>
      </c>
      <c r="BM1129" s="211" t="s">
        <v>1174</v>
      </c>
    </row>
    <row r="1130" spans="1:65" s="2" customFormat="1" ht="21.75" customHeight="1">
      <c r="A1130" s="34"/>
      <c r="B1130" s="35"/>
      <c r="C1130" s="200" t="s">
        <v>773</v>
      </c>
      <c r="D1130" s="200" t="s">
        <v>185</v>
      </c>
      <c r="E1130" s="201" t="s">
        <v>1175</v>
      </c>
      <c r="F1130" s="202" t="s">
        <v>1176</v>
      </c>
      <c r="G1130" s="203" t="s">
        <v>334</v>
      </c>
      <c r="H1130" s="204">
        <v>4</v>
      </c>
      <c r="I1130" s="205"/>
      <c r="J1130" s="206">
        <f t="shared" si="10"/>
        <v>0</v>
      </c>
      <c r="K1130" s="202" t="s">
        <v>297</v>
      </c>
      <c r="L1130" s="39"/>
      <c r="M1130" s="207" t="s">
        <v>1</v>
      </c>
      <c r="N1130" s="208" t="s">
        <v>45</v>
      </c>
      <c r="O1130" s="71"/>
      <c r="P1130" s="209">
        <f t="shared" si="11"/>
        <v>0</v>
      </c>
      <c r="Q1130" s="209">
        <v>0</v>
      </c>
      <c r="R1130" s="209">
        <f t="shared" si="12"/>
        <v>0</v>
      </c>
      <c r="S1130" s="209">
        <v>0</v>
      </c>
      <c r="T1130" s="210">
        <f t="shared" si="13"/>
        <v>0</v>
      </c>
      <c r="U1130" s="34"/>
      <c r="V1130" s="34"/>
      <c r="W1130" s="34"/>
      <c r="X1130" s="34"/>
      <c r="Y1130" s="34"/>
      <c r="Z1130" s="34"/>
      <c r="AA1130" s="34"/>
      <c r="AB1130" s="34"/>
      <c r="AC1130" s="34"/>
      <c r="AD1130" s="34"/>
      <c r="AE1130" s="34"/>
      <c r="AR1130" s="211" t="s">
        <v>223</v>
      </c>
      <c r="AT1130" s="211" t="s">
        <v>185</v>
      </c>
      <c r="AU1130" s="211" t="s">
        <v>86</v>
      </c>
      <c r="AY1130" s="17" t="s">
        <v>184</v>
      </c>
      <c r="BE1130" s="212">
        <f t="shared" si="14"/>
        <v>0</v>
      </c>
      <c r="BF1130" s="212">
        <f t="shared" si="15"/>
        <v>0</v>
      </c>
      <c r="BG1130" s="212">
        <f t="shared" si="16"/>
        <v>0</v>
      </c>
      <c r="BH1130" s="212">
        <f t="shared" si="17"/>
        <v>0</v>
      </c>
      <c r="BI1130" s="212">
        <f t="shared" si="18"/>
        <v>0</v>
      </c>
      <c r="BJ1130" s="17" t="s">
        <v>91</v>
      </c>
      <c r="BK1130" s="212">
        <f t="shared" si="19"/>
        <v>0</v>
      </c>
      <c r="BL1130" s="17" t="s">
        <v>223</v>
      </c>
      <c r="BM1130" s="211" t="s">
        <v>1177</v>
      </c>
    </row>
    <row r="1131" spans="1:65" s="2" customFormat="1" ht="21.75" customHeight="1">
      <c r="A1131" s="34"/>
      <c r="B1131" s="35"/>
      <c r="C1131" s="200" t="s">
        <v>1178</v>
      </c>
      <c r="D1131" s="200" t="s">
        <v>185</v>
      </c>
      <c r="E1131" s="201" t="s">
        <v>1179</v>
      </c>
      <c r="F1131" s="202" t="s">
        <v>1180</v>
      </c>
      <c r="G1131" s="203" t="s">
        <v>334</v>
      </c>
      <c r="H1131" s="204">
        <v>4</v>
      </c>
      <c r="I1131" s="205"/>
      <c r="J1131" s="206">
        <f t="shared" si="10"/>
        <v>0</v>
      </c>
      <c r="K1131" s="202" t="s">
        <v>297</v>
      </c>
      <c r="L1131" s="39"/>
      <c r="M1131" s="207" t="s">
        <v>1</v>
      </c>
      <c r="N1131" s="208" t="s">
        <v>45</v>
      </c>
      <c r="O1131" s="71"/>
      <c r="P1131" s="209">
        <f t="shared" si="11"/>
        <v>0</v>
      </c>
      <c r="Q1131" s="209">
        <v>0</v>
      </c>
      <c r="R1131" s="209">
        <f t="shared" si="12"/>
        <v>0</v>
      </c>
      <c r="S1131" s="209">
        <v>0</v>
      </c>
      <c r="T1131" s="210">
        <f t="shared" si="13"/>
        <v>0</v>
      </c>
      <c r="U1131" s="34"/>
      <c r="V1131" s="34"/>
      <c r="W1131" s="34"/>
      <c r="X1131" s="34"/>
      <c r="Y1131" s="34"/>
      <c r="Z1131" s="34"/>
      <c r="AA1131" s="34"/>
      <c r="AB1131" s="34"/>
      <c r="AC1131" s="34"/>
      <c r="AD1131" s="34"/>
      <c r="AE1131" s="34"/>
      <c r="AR1131" s="211" t="s">
        <v>223</v>
      </c>
      <c r="AT1131" s="211" t="s">
        <v>185</v>
      </c>
      <c r="AU1131" s="211" t="s">
        <v>86</v>
      </c>
      <c r="AY1131" s="17" t="s">
        <v>184</v>
      </c>
      <c r="BE1131" s="212">
        <f t="shared" si="14"/>
        <v>0</v>
      </c>
      <c r="BF1131" s="212">
        <f t="shared" si="15"/>
        <v>0</v>
      </c>
      <c r="BG1131" s="212">
        <f t="shared" si="16"/>
        <v>0</v>
      </c>
      <c r="BH1131" s="212">
        <f t="shared" si="17"/>
        <v>0</v>
      </c>
      <c r="BI1131" s="212">
        <f t="shared" si="18"/>
        <v>0</v>
      </c>
      <c r="BJ1131" s="17" t="s">
        <v>91</v>
      </c>
      <c r="BK1131" s="212">
        <f t="shared" si="19"/>
        <v>0</v>
      </c>
      <c r="BL1131" s="17" t="s">
        <v>223</v>
      </c>
      <c r="BM1131" s="211" t="s">
        <v>1181</v>
      </c>
    </row>
    <row r="1132" spans="1:65" s="2" customFormat="1" ht="21.75" customHeight="1">
      <c r="A1132" s="34"/>
      <c r="B1132" s="35"/>
      <c r="C1132" s="200" t="s">
        <v>783</v>
      </c>
      <c r="D1132" s="200" t="s">
        <v>185</v>
      </c>
      <c r="E1132" s="201" t="s">
        <v>1182</v>
      </c>
      <c r="F1132" s="202" t="s">
        <v>1183</v>
      </c>
      <c r="G1132" s="203" t="s">
        <v>334</v>
      </c>
      <c r="H1132" s="204">
        <v>20</v>
      </c>
      <c r="I1132" s="205"/>
      <c r="J1132" s="206">
        <f t="shared" si="10"/>
        <v>0</v>
      </c>
      <c r="K1132" s="202" t="s">
        <v>297</v>
      </c>
      <c r="L1132" s="39"/>
      <c r="M1132" s="207" t="s">
        <v>1</v>
      </c>
      <c r="N1132" s="208" t="s">
        <v>45</v>
      </c>
      <c r="O1132" s="71"/>
      <c r="P1132" s="209">
        <f t="shared" si="11"/>
        <v>0</v>
      </c>
      <c r="Q1132" s="209">
        <v>0</v>
      </c>
      <c r="R1132" s="209">
        <f t="shared" si="12"/>
        <v>0</v>
      </c>
      <c r="S1132" s="209">
        <v>0</v>
      </c>
      <c r="T1132" s="210">
        <f t="shared" si="13"/>
        <v>0</v>
      </c>
      <c r="U1132" s="34"/>
      <c r="V1132" s="34"/>
      <c r="W1132" s="34"/>
      <c r="X1132" s="34"/>
      <c r="Y1132" s="34"/>
      <c r="Z1132" s="34"/>
      <c r="AA1132" s="34"/>
      <c r="AB1132" s="34"/>
      <c r="AC1132" s="34"/>
      <c r="AD1132" s="34"/>
      <c r="AE1132" s="34"/>
      <c r="AR1132" s="211" t="s">
        <v>223</v>
      </c>
      <c r="AT1132" s="211" t="s">
        <v>185</v>
      </c>
      <c r="AU1132" s="211" t="s">
        <v>86</v>
      </c>
      <c r="AY1132" s="17" t="s">
        <v>184</v>
      </c>
      <c r="BE1132" s="212">
        <f t="shared" si="14"/>
        <v>0</v>
      </c>
      <c r="BF1132" s="212">
        <f t="shared" si="15"/>
        <v>0</v>
      </c>
      <c r="BG1132" s="212">
        <f t="shared" si="16"/>
        <v>0</v>
      </c>
      <c r="BH1132" s="212">
        <f t="shared" si="17"/>
        <v>0</v>
      </c>
      <c r="BI1132" s="212">
        <f t="shared" si="18"/>
        <v>0</v>
      </c>
      <c r="BJ1132" s="17" t="s">
        <v>91</v>
      </c>
      <c r="BK1132" s="212">
        <f t="shared" si="19"/>
        <v>0</v>
      </c>
      <c r="BL1132" s="17" t="s">
        <v>223</v>
      </c>
      <c r="BM1132" s="211" t="s">
        <v>1184</v>
      </c>
    </row>
    <row r="1133" spans="1:65" s="2" customFormat="1" ht="21.75" customHeight="1">
      <c r="A1133" s="34"/>
      <c r="B1133" s="35"/>
      <c r="C1133" s="200" t="s">
        <v>1185</v>
      </c>
      <c r="D1133" s="200" t="s">
        <v>185</v>
      </c>
      <c r="E1133" s="201" t="s">
        <v>1186</v>
      </c>
      <c r="F1133" s="202" t="s">
        <v>1187</v>
      </c>
      <c r="G1133" s="203" t="s">
        <v>334</v>
      </c>
      <c r="H1133" s="204">
        <v>10</v>
      </c>
      <c r="I1133" s="205"/>
      <c r="J1133" s="206">
        <f t="shared" si="10"/>
        <v>0</v>
      </c>
      <c r="K1133" s="202" t="s">
        <v>297</v>
      </c>
      <c r="L1133" s="39"/>
      <c r="M1133" s="207" t="s">
        <v>1</v>
      </c>
      <c r="N1133" s="208" t="s">
        <v>45</v>
      </c>
      <c r="O1133" s="71"/>
      <c r="P1133" s="209">
        <f t="shared" si="11"/>
        <v>0</v>
      </c>
      <c r="Q1133" s="209">
        <v>0</v>
      </c>
      <c r="R1133" s="209">
        <f t="shared" si="12"/>
        <v>0</v>
      </c>
      <c r="S1133" s="209">
        <v>0</v>
      </c>
      <c r="T1133" s="210">
        <f t="shared" si="13"/>
        <v>0</v>
      </c>
      <c r="U1133" s="34"/>
      <c r="V1133" s="34"/>
      <c r="W1133" s="34"/>
      <c r="X1133" s="34"/>
      <c r="Y1133" s="34"/>
      <c r="Z1133" s="34"/>
      <c r="AA1133" s="34"/>
      <c r="AB1133" s="34"/>
      <c r="AC1133" s="34"/>
      <c r="AD1133" s="34"/>
      <c r="AE1133" s="34"/>
      <c r="AR1133" s="211" t="s">
        <v>223</v>
      </c>
      <c r="AT1133" s="211" t="s">
        <v>185</v>
      </c>
      <c r="AU1133" s="211" t="s">
        <v>86</v>
      </c>
      <c r="AY1133" s="17" t="s">
        <v>184</v>
      </c>
      <c r="BE1133" s="212">
        <f t="shared" si="14"/>
        <v>0</v>
      </c>
      <c r="BF1133" s="212">
        <f t="shared" si="15"/>
        <v>0</v>
      </c>
      <c r="BG1133" s="212">
        <f t="shared" si="16"/>
        <v>0</v>
      </c>
      <c r="BH1133" s="212">
        <f t="shared" si="17"/>
        <v>0</v>
      </c>
      <c r="BI1133" s="212">
        <f t="shared" si="18"/>
        <v>0</v>
      </c>
      <c r="BJ1133" s="17" t="s">
        <v>91</v>
      </c>
      <c r="BK1133" s="212">
        <f t="shared" si="19"/>
        <v>0</v>
      </c>
      <c r="BL1133" s="17" t="s">
        <v>223</v>
      </c>
      <c r="BM1133" s="211" t="s">
        <v>1188</v>
      </c>
    </row>
    <row r="1134" spans="1:65" s="2" customFormat="1" ht="21.75" customHeight="1">
      <c r="A1134" s="34"/>
      <c r="B1134" s="35"/>
      <c r="C1134" s="200" t="s">
        <v>787</v>
      </c>
      <c r="D1134" s="200" t="s">
        <v>185</v>
      </c>
      <c r="E1134" s="201" t="s">
        <v>1189</v>
      </c>
      <c r="F1134" s="202" t="s">
        <v>1190</v>
      </c>
      <c r="G1134" s="203" t="s">
        <v>334</v>
      </c>
      <c r="H1134" s="204">
        <v>2</v>
      </c>
      <c r="I1134" s="205"/>
      <c r="J1134" s="206">
        <f t="shared" si="10"/>
        <v>0</v>
      </c>
      <c r="K1134" s="202" t="s">
        <v>297</v>
      </c>
      <c r="L1134" s="39"/>
      <c r="M1134" s="207" t="s">
        <v>1</v>
      </c>
      <c r="N1134" s="208" t="s">
        <v>45</v>
      </c>
      <c r="O1134" s="71"/>
      <c r="P1134" s="209">
        <f t="shared" si="11"/>
        <v>0</v>
      </c>
      <c r="Q1134" s="209">
        <v>0</v>
      </c>
      <c r="R1134" s="209">
        <f t="shared" si="12"/>
        <v>0</v>
      </c>
      <c r="S1134" s="209">
        <v>0</v>
      </c>
      <c r="T1134" s="210">
        <f t="shared" si="13"/>
        <v>0</v>
      </c>
      <c r="U1134" s="34"/>
      <c r="V1134" s="34"/>
      <c r="W1134" s="34"/>
      <c r="X1134" s="34"/>
      <c r="Y1134" s="34"/>
      <c r="Z1134" s="34"/>
      <c r="AA1134" s="34"/>
      <c r="AB1134" s="34"/>
      <c r="AC1134" s="34"/>
      <c r="AD1134" s="34"/>
      <c r="AE1134" s="34"/>
      <c r="AR1134" s="211" t="s">
        <v>223</v>
      </c>
      <c r="AT1134" s="211" t="s">
        <v>185</v>
      </c>
      <c r="AU1134" s="211" t="s">
        <v>86</v>
      </c>
      <c r="AY1134" s="17" t="s">
        <v>184</v>
      </c>
      <c r="BE1134" s="212">
        <f t="shared" si="14"/>
        <v>0</v>
      </c>
      <c r="BF1134" s="212">
        <f t="shared" si="15"/>
        <v>0</v>
      </c>
      <c r="BG1134" s="212">
        <f t="shared" si="16"/>
        <v>0</v>
      </c>
      <c r="BH1134" s="212">
        <f t="shared" si="17"/>
        <v>0</v>
      </c>
      <c r="BI1134" s="212">
        <f t="shared" si="18"/>
        <v>0</v>
      </c>
      <c r="BJ1134" s="17" t="s">
        <v>91</v>
      </c>
      <c r="BK1134" s="212">
        <f t="shared" si="19"/>
        <v>0</v>
      </c>
      <c r="BL1134" s="17" t="s">
        <v>223</v>
      </c>
      <c r="BM1134" s="211" t="s">
        <v>1191</v>
      </c>
    </row>
    <row r="1135" spans="1:65" s="2" customFormat="1" ht="21.75" customHeight="1">
      <c r="A1135" s="34"/>
      <c r="B1135" s="35"/>
      <c r="C1135" s="200" t="s">
        <v>1192</v>
      </c>
      <c r="D1135" s="200" t="s">
        <v>185</v>
      </c>
      <c r="E1135" s="201" t="s">
        <v>1193</v>
      </c>
      <c r="F1135" s="202" t="s">
        <v>1194</v>
      </c>
      <c r="G1135" s="203" t="s">
        <v>334</v>
      </c>
      <c r="H1135" s="204">
        <v>8</v>
      </c>
      <c r="I1135" s="205"/>
      <c r="J1135" s="206">
        <f t="shared" si="10"/>
        <v>0</v>
      </c>
      <c r="K1135" s="202" t="s">
        <v>297</v>
      </c>
      <c r="L1135" s="39"/>
      <c r="M1135" s="207" t="s">
        <v>1</v>
      </c>
      <c r="N1135" s="208" t="s">
        <v>45</v>
      </c>
      <c r="O1135" s="71"/>
      <c r="P1135" s="209">
        <f t="shared" si="11"/>
        <v>0</v>
      </c>
      <c r="Q1135" s="209">
        <v>0</v>
      </c>
      <c r="R1135" s="209">
        <f t="shared" si="12"/>
        <v>0</v>
      </c>
      <c r="S1135" s="209">
        <v>0</v>
      </c>
      <c r="T1135" s="210">
        <f t="shared" si="13"/>
        <v>0</v>
      </c>
      <c r="U1135" s="34"/>
      <c r="V1135" s="34"/>
      <c r="W1135" s="34"/>
      <c r="X1135" s="34"/>
      <c r="Y1135" s="34"/>
      <c r="Z1135" s="34"/>
      <c r="AA1135" s="34"/>
      <c r="AB1135" s="34"/>
      <c r="AC1135" s="34"/>
      <c r="AD1135" s="34"/>
      <c r="AE1135" s="34"/>
      <c r="AR1135" s="211" t="s">
        <v>223</v>
      </c>
      <c r="AT1135" s="211" t="s">
        <v>185</v>
      </c>
      <c r="AU1135" s="211" t="s">
        <v>86</v>
      </c>
      <c r="AY1135" s="17" t="s">
        <v>184</v>
      </c>
      <c r="BE1135" s="212">
        <f t="shared" si="14"/>
        <v>0</v>
      </c>
      <c r="BF1135" s="212">
        <f t="shared" si="15"/>
        <v>0</v>
      </c>
      <c r="BG1135" s="212">
        <f t="shared" si="16"/>
        <v>0</v>
      </c>
      <c r="BH1135" s="212">
        <f t="shared" si="17"/>
        <v>0</v>
      </c>
      <c r="BI1135" s="212">
        <f t="shared" si="18"/>
        <v>0</v>
      </c>
      <c r="BJ1135" s="17" t="s">
        <v>91</v>
      </c>
      <c r="BK1135" s="212">
        <f t="shared" si="19"/>
        <v>0</v>
      </c>
      <c r="BL1135" s="17" t="s">
        <v>223</v>
      </c>
      <c r="BM1135" s="211" t="s">
        <v>1195</v>
      </c>
    </row>
    <row r="1136" spans="1:65" s="2" customFormat="1" ht="21.75" customHeight="1">
      <c r="A1136" s="34"/>
      <c r="B1136" s="35"/>
      <c r="C1136" s="200" t="s">
        <v>794</v>
      </c>
      <c r="D1136" s="200" t="s">
        <v>185</v>
      </c>
      <c r="E1136" s="201" t="s">
        <v>1196</v>
      </c>
      <c r="F1136" s="202" t="s">
        <v>1197</v>
      </c>
      <c r="G1136" s="203" t="s">
        <v>334</v>
      </c>
      <c r="H1136" s="204">
        <v>8</v>
      </c>
      <c r="I1136" s="205"/>
      <c r="J1136" s="206">
        <f t="shared" si="10"/>
        <v>0</v>
      </c>
      <c r="K1136" s="202" t="s">
        <v>297</v>
      </c>
      <c r="L1136" s="39"/>
      <c r="M1136" s="207" t="s">
        <v>1</v>
      </c>
      <c r="N1136" s="208" t="s">
        <v>45</v>
      </c>
      <c r="O1136" s="71"/>
      <c r="P1136" s="209">
        <f t="shared" si="11"/>
        <v>0</v>
      </c>
      <c r="Q1136" s="209">
        <v>0</v>
      </c>
      <c r="R1136" s="209">
        <f t="shared" si="12"/>
        <v>0</v>
      </c>
      <c r="S1136" s="209">
        <v>0</v>
      </c>
      <c r="T1136" s="210">
        <f t="shared" si="13"/>
        <v>0</v>
      </c>
      <c r="U1136" s="34"/>
      <c r="V1136" s="34"/>
      <c r="W1136" s="34"/>
      <c r="X1136" s="34"/>
      <c r="Y1136" s="34"/>
      <c r="Z1136" s="34"/>
      <c r="AA1136" s="34"/>
      <c r="AB1136" s="34"/>
      <c r="AC1136" s="34"/>
      <c r="AD1136" s="34"/>
      <c r="AE1136" s="34"/>
      <c r="AR1136" s="211" t="s">
        <v>223</v>
      </c>
      <c r="AT1136" s="211" t="s">
        <v>185</v>
      </c>
      <c r="AU1136" s="211" t="s">
        <v>86</v>
      </c>
      <c r="AY1136" s="17" t="s">
        <v>184</v>
      </c>
      <c r="BE1136" s="212">
        <f t="shared" si="14"/>
        <v>0</v>
      </c>
      <c r="BF1136" s="212">
        <f t="shared" si="15"/>
        <v>0</v>
      </c>
      <c r="BG1136" s="212">
        <f t="shared" si="16"/>
        <v>0</v>
      </c>
      <c r="BH1136" s="212">
        <f t="shared" si="17"/>
        <v>0</v>
      </c>
      <c r="BI1136" s="212">
        <f t="shared" si="18"/>
        <v>0</v>
      </c>
      <c r="BJ1136" s="17" t="s">
        <v>91</v>
      </c>
      <c r="BK1136" s="212">
        <f t="shared" si="19"/>
        <v>0</v>
      </c>
      <c r="BL1136" s="17" t="s">
        <v>223</v>
      </c>
      <c r="BM1136" s="211" t="s">
        <v>1198</v>
      </c>
    </row>
    <row r="1137" spans="1:65" s="2" customFormat="1" ht="21.75" customHeight="1">
      <c r="A1137" s="34"/>
      <c r="B1137" s="35"/>
      <c r="C1137" s="200" t="s">
        <v>1199</v>
      </c>
      <c r="D1137" s="200" t="s">
        <v>185</v>
      </c>
      <c r="E1137" s="201" t="s">
        <v>1200</v>
      </c>
      <c r="F1137" s="202" t="s">
        <v>1201</v>
      </c>
      <c r="G1137" s="203" t="s">
        <v>334</v>
      </c>
      <c r="H1137" s="204">
        <v>4</v>
      </c>
      <c r="I1137" s="205"/>
      <c r="J1137" s="206">
        <f t="shared" si="10"/>
        <v>0</v>
      </c>
      <c r="K1137" s="202" t="s">
        <v>297</v>
      </c>
      <c r="L1137" s="39"/>
      <c r="M1137" s="207" t="s">
        <v>1</v>
      </c>
      <c r="N1137" s="208" t="s">
        <v>45</v>
      </c>
      <c r="O1137" s="71"/>
      <c r="P1137" s="209">
        <f t="shared" si="11"/>
        <v>0</v>
      </c>
      <c r="Q1137" s="209">
        <v>0</v>
      </c>
      <c r="R1137" s="209">
        <f t="shared" si="12"/>
        <v>0</v>
      </c>
      <c r="S1137" s="209">
        <v>0</v>
      </c>
      <c r="T1137" s="210">
        <f t="shared" si="13"/>
        <v>0</v>
      </c>
      <c r="U1137" s="34"/>
      <c r="V1137" s="34"/>
      <c r="W1137" s="34"/>
      <c r="X1137" s="34"/>
      <c r="Y1137" s="34"/>
      <c r="Z1137" s="34"/>
      <c r="AA1137" s="34"/>
      <c r="AB1137" s="34"/>
      <c r="AC1137" s="34"/>
      <c r="AD1137" s="34"/>
      <c r="AE1137" s="34"/>
      <c r="AR1137" s="211" t="s">
        <v>223</v>
      </c>
      <c r="AT1137" s="211" t="s">
        <v>185</v>
      </c>
      <c r="AU1137" s="211" t="s">
        <v>86</v>
      </c>
      <c r="AY1137" s="17" t="s">
        <v>184</v>
      </c>
      <c r="BE1137" s="212">
        <f t="shared" si="14"/>
        <v>0</v>
      </c>
      <c r="BF1137" s="212">
        <f t="shared" si="15"/>
        <v>0</v>
      </c>
      <c r="BG1137" s="212">
        <f t="shared" si="16"/>
        <v>0</v>
      </c>
      <c r="BH1137" s="212">
        <f t="shared" si="17"/>
        <v>0</v>
      </c>
      <c r="BI1137" s="212">
        <f t="shared" si="18"/>
        <v>0</v>
      </c>
      <c r="BJ1137" s="17" t="s">
        <v>91</v>
      </c>
      <c r="BK1137" s="212">
        <f t="shared" si="19"/>
        <v>0</v>
      </c>
      <c r="BL1137" s="17" t="s">
        <v>223</v>
      </c>
      <c r="BM1137" s="211" t="s">
        <v>1202</v>
      </c>
    </row>
    <row r="1138" spans="1:65" s="2" customFormat="1" ht="21.75" customHeight="1">
      <c r="A1138" s="34"/>
      <c r="B1138" s="35"/>
      <c r="C1138" s="200" t="s">
        <v>798</v>
      </c>
      <c r="D1138" s="200" t="s">
        <v>185</v>
      </c>
      <c r="E1138" s="201" t="s">
        <v>1203</v>
      </c>
      <c r="F1138" s="202" t="s">
        <v>1204</v>
      </c>
      <c r="G1138" s="203" t="s">
        <v>334</v>
      </c>
      <c r="H1138" s="204">
        <v>4</v>
      </c>
      <c r="I1138" s="205"/>
      <c r="J1138" s="206">
        <f t="shared" si="10"/>
        <v>0</v>
      </c>
      <c r="K1138" s="202" t="s">
        <v>297</v>
      </c>
      <c r="L1138" s="39"/>
      <c r="M1138" s="207" t="s">
        <v>1</v>
      </c>
      <c r="N1138" s="208" t="s">
        <v>45</v>
      </c>
      <c r="O1138" s="71"/>
      <c r="P1138" s="209">
        <f t="shared" si="11"/>
        <v>0</v>
      </c>
      <c r="Q1138" s="209">
        <v>0</v>
      </c>
      <c r="R1138" s="209">
        <f t="shared" si="12"/>
        <v>0</v>
      </c>
      <c r="S1138" s="209">
        <v>0</v>
      </c>
      <c r="T1138" s="210">
        <f t="shared" si="13"/>
        <v>0</v>
      </c>
      <c r="U1138" s="34"/>
      <c r="V1138" s="34"/>
      <c r="W1138" s="34"/>
      <c r="X1138" s="34"/>
      <c r="Y1138" s="34"/>
      <c r="Z1138" s="34"/>
      <c r="AA1138" s="34"/>
      <c r="AB1138" s="34"/>
      <c r="AC1138" s="34"/>
      <c r="AD1138" s="34"/>
      <c r="AE1138" s="34"/>
      <c r="AR1138" s="211" t="s">
        <v>223</v>
      </c>
      <c r="AT1138" s="211" t="s">
        <v>185</v>
      </c>
      <c r="AU1138" s="211" t="s">
        <v>86</v>
      </c>
      <c r="AY1138" s="17" t="s">
        <v>184</v>
      </c>
      <c r="BE1138" s="212">
        <f t="shared" si="14"/>
        <v>0</v>
      </c>
      <c r="BF1138" s="212">
        <f t="shared" si="15"/>
        <v>0</v>
      </c>
      <c r="BG1138" s="212">
        <f t="shared" si="16"/>
        <v>0</v>
      </c>
      <c r="BH1138" s="212">
        <f t="shared" si="17"/>
        <v>0</v>
      </c>
      <c r="BI1138" s="212">
        <f t="shared" si="18"/>
        <v>0</v>
      </c>
      <c r="BJ1138" s="17" t="s">
        <v>91</v>
      </c>
      <c r="BK1138" s="212">
        <f t="shared" si="19"/>
        <v>0</v>
      </c>
      <c r="BL1138" s="17" t="s">
        <v>223</v>
      </c>
      <c r="BM1138" s="211" t="s">
        <v>1205</v>
      </c>
    </row>
    <row r="1139" spans="1:65" s="2" customFormat="1" ht="21.75" customHeight="1">
      <c r="A1139" s="34"/>
      <c r="B1139" s="35"/>
      <c r="C1139" s="200" t="s">
        <v>1206</v>
      </c>
      <c r="D1139" s="200" t="s">
        <v>185</v>
      </c>
      <c r="E1139" s="201" t="s">
        <v>1207</v>
      </c>
      <c r="F1139" s="202" t="s">
        <v>1208</v>
      </c>
      <c r="G1139" s="203" t="s">
        <v>334</v>
      </c>
      <c r="H1139" s="204">
        <v>8</v>
      </c>
      <c r="I1139" s="205"/>
      <c r="J1139" s="206">
        <f t="shared" si="10"/>
        <v>0</v>
      </c>
      <c r="K1139" s="202" t="s">
        <v>297</v>
      </c>
      <c r="L1139" s="39"/>
      <c r="M1139" s="207" t="s">
        <v>1</v>
      </c>
      <c r="N1139" s="208" t="s">
        <v>45</v>
      </c>
      <c r="O1139" s="71"/>
      <c r="P1139" s="209">
        <f t="shared" si="11"/>
        <v>0</v>
      </c>
      <c r="Q1139" s="209">
        <v>0</v>
      </c>
      <c r="R1139" s="209">
        <f t="shared" si="12"/>
        <v>0</v>
      </c>
      <c r="S1139" s="209">
        <v>0</v>
      </c>
      <c r="T1139" s="210">
        <f t="shared" si="13"/>
        <v>0</v>
      </c>
      <c r="U1139" s="34"/>
      <c r="V1139" s="34"/>
      <c r="W1139" s="34"/>
      <c r="X1139" s="34"/>
      <c r="Y1139" s="34"/>
      <c r="Z1139" s="34"/>
      <c r="AA1139" s="34"/>
      <c r="AB1139" s="34"/>
      <c r="AC1139" s="34"/>
      <c r="AD1139" s="34"/>
      <c r="AE1139" s="34"/>
      <c r="AR1139" s="211" t="s">
        <v>223</v>
      </c>
      <c r="AT1139" s="211" t="s">
        <v>185</v>
      </c>
      <c r="AU1139" s="211" t="s">
        <v>86</v>
      </c>
      <c r="AY1139" s="17" t="s">
        <v>184</v>
      </c>
      <c r="BE1139" s="212">
        <f t="shared" si="14"/>
        <v>0</v>
      </c>
      <c r="BF1139" s="212">
        <f t="shared" si="15"/>
        <v>0</v>
      </c>
      <c r="BG1139" s="212">
        <f t="shared" si="16"/>
        <v>0</v>
      </c>
      <c r="BH1139" s="212">
        <f t="shared" si="17"/>
        <v>0</v>
      </c>
      <c r="BI1139" s="212">
        <f t="shared" si="18"/>
        <v>0</v>
      </c>
      <c r="BJ1139" s="17" t="s">
        <v>91</v>
      </c>
      <c r="BK1139" s="212">
        <f t="shared" si="19"/>
        <v>0</v>
      </c>
      <c r="BL1139" s="17" t="s">
        <v>223</v>
      </c>
      <c r="BM1139" s="211" t="s">
        <v>1209</v>
      </c>
    </row>
    <row r="1140" spans="1:65" s="2" customFormat="1" ht="21.75" customHeight="1">
      <c r="A1140" s="34"/>
      <c r="B1140" s="35"/>
      <c r="C1140" s="200" t="s">
        <v>803</v>
      </c>
      <c r="D1140" s="200" t="s">
        <v>185</v>
      </c>
      <c r="E1140" s="201" t="s">
        <v>1210</v>
      </c>
      <c r="F1140" s="202" t="s">
        <v>1211</v>
      </c>
      <c r="G1140" s="203" t="s">
        <v>334</v>
      </c>
      <c r="H1140" s="204">
        <v>12</v>
      </c>
      <c r="I1140" s="205"/>
      <c r="J1140" s="206">
        <f t="shared" si="10"/>
        <v>0</v>
      </c>
      <c r="K1140" s="202" t="s">
        <v>297</v>
      </c>
      <c r="L1140" s="39"/>
      <c r="M1140" s="207" t="s">
        <v>1</v>
      </c>
      <c r="N1140" s="208" t="s">
        <v>45</v>
      </c>
      <c r="O1140" s="71"/>
      <c r="P1140" s="209">
        <f t="shared" si="11"/>
        <v>0</v>
      </c>
      <c r="Q1140" s="209">
        <v>0</v>
      </c>
      <c r="R1140" s="209">
        <f t="shared" si="12"/>
        <v>0</v>
      </c>
      <c r="S1140" s="209">
        <v>0</v>
      </c>
      <c r="T1140" s="210">
        <f t="shared" si="13"/>
        <v>0</v>
      </c>
      <c r="U1140" s="34"/>
      <c r="V1140" s="34"/>
      <c r="W1140" s="34"/>
      <c r="X1140" s="34"/>
      <c r="Y1140" s="34"/>
      <c r="Z1140" s="34"/>
      <c r="AA1140" s="34"/>
      <c r="AB1140" s="34"/>
      <c r="AC1140" s="34"/>
      <c r="AD1140" s="34"/>
      <c r="AE1140" s="34"/>
      <c r="AR1140" s="211" t="s">
        <v>223</v>
      </c>
      <c r="AT1140" s="211" t="s">
        <v>185</v>
      </c>
      <c r="AU1140" s="211" t="s">
        <v>86</v>
      </c>
      <c r="AY1140" s="17" t="s">
        <v>184</v>
      </c>
      <c r="BE1140" s="212">
        <f t="shared" si="14"/>
        <v>0</v>
      </c>
      <c r="BF1140" s="212">
        <f t="shared" si="15"/>
        <v>0</v>
      </c>
      <c r="BG1140" s="212">
        <f t="shared" si="16"/>
        <v>0</v>
      </c>
      <c r="BH1140" s="212">
        <f t="shared" si="17"/>
        <v>0</v>
      </c>
      <c r="BI1140" s="212">
        <f t="shared" si="18"/>
        <v>0</v>
      </c>
      <c r="BJ1140" s="17" t="s">
        <v>91</v>
      </c>
      <c r="BK1140" s="212">
        <f t="shared" si="19"/>
        <v>0</v>
      </c>
      <c r="BL1140" s="17" t="s">
        <v>223</v>
      </c>
      <c r="BM1140" s="211" t="s">
        <v>1212</v>
      </c>
    </row>
    <row r="1141" spans="1:65" s="2" customFormat="1" ht="21.75" customHeight="1">
      <c r="A1141" s="34"/>
      <c r="B1141" s="35"/>
      <c r="C1141" s="200" t="s">
        <v>1213</v>
      </c>
      <c r="D1141" s="200" t="s">
        <v>185</v>
      </c>
      <c r="E1141" s="201" t="s">
        <v>1214</v>
      </c>
      <c r="F1141" s="202" t="s">
        <v>1215</v>
      </c>
      <c r="G1141" s="203" t="s">
        <v>334</v>
      </c>
      <c r="H1141" s="204">
        <v>6</v>
      </c>
      <c r="I1141" s="205"/>
      <c r="J1141" s="206">
        <f t="shared" si="10"/>
        <v>0</v>
      </c>
      <c r="K1141" s="202" t="s">
        <v>297</v>
      </c>
      <c r="L1141" s="39"/>
      <c r="M1141" s="207" t="s">
        <v>1</v>
      </c>
      <c r="N1141" s="208" t="s">
        <v>45</v>
      </c>
      <c r="O1141" s="71"/>
      <c r="P1141" s="209">
        <f t="shared" si="11"/>
        <v>0</v>
      </c>
      <c r="Q1141" s="209">
        <v>0</v>
      </c>
      <c r="R1141" s="209">
        <f t="shared" si="12"/>
        <v>0</v>
      </c>
      <c r="S1141" s="209">
        <v>0</v>
      </c>
      <c r="T1141" s="210">
        <f t="shared" si="13"/>
        <v>0</v>
      </c>
      <c r="U1141" s="34"/>
      <c r="V1141" s="34"/>
      <c r="W1141" s="34"/>
      <c r="X1141" s="34"/>
      <c r="Y1141" s="34"/>
      <c r="Z1141" s="34"/>
      <c r="AA1141" s="34"/>
      <c r="AB1141" s="34"/>
      <c r="AC1141" s="34"/>
      <c r="AD1141" s="34"/>
      <c r="AE1141" s="34"/>
      <c r="AR1141" s="211" t="s">
        <v>223</v>
      </c>
      <c r="AT1141" s="211" t="s">
        <v>185</v>
      </c>
      <c r="AU1141" s="211" t="s">
        <v>86</v>
      </c>
      <c r="AY1141" s="17" t="s">
        <v>184</v>
      </c>
      <c r="BE1141" s="212">
        <f t="shared" si="14"/>
        <v>0</v>
      </c>
      <c r="BF1141" s="212">
        <f t="shared" si="15"/>
        <v>0</v>
      </c>
      <c r="BG1141" s="212">
        <f t="shared" si="16"/>
        <v>0</v>
      </c>
      <c r="BH1141" s="212">
        <f t="shared" si="17"/>
        <v>0</v>
      </c>
      <c r="BI1141" s="212">
        <f t="shared" si="18"/>
        <v>0</v>
      </c>
      <c r="BJ1141" s="17" t="s">
        <v>91</v>
      </c>
      <c r="BK1141" s="212">
        <f t="shared" si="19"/>
        <v>0</v>
      </c>
      <c r="BL1141" s="17" t="s">
        <v>223</v>
      </c>
      <c r="BM1141" s="211" t="s">
        <v>1216</v>
      </c>
    </row>
    <row r="1142" spans="1:65" s="2" customFormat="1" ht="21.75" customHeight="1">
      <c r="A1142" s="34"/>
      <c r="B1142" s="35"/>
      <c r="C1142" s="200" t="s">
        <v>807</v>
      </c>
      <c r="D1142" s="200" t="s">
        <v>185</v>
      </c>
      <c r="E1142" s="201" t="s">
        <v>1217</v>
      </c>
      <c r="F1142" s="202" t="s">
        <v>1218</v>
      </c>
      <c r="G1142" s="203" t="s">
        <v>334</v>
      </c>
      <c r="H1142" s="204">
        <v>4</v>
      </c>
      <c r="I1142" s="205"/>
      <c r="J1142" s="206">
        <f t="shared" si="10"/>
        <v>0</v>
      </c>
      <c r="K1142" s="202" t="s">
        <v>297</v>
      </c>
      <c r="L1142" s="39"/>
      <c r="M1142" s="207" t="s">
        <v>1</v>
      </c>
      <c r="N1142" s="208" t="s">
        <v>45</v>
      </c>
      <c r="O1142" s="71"/>
      <c r="P1142" s="209">
        <f t="shared" si="11"/>
        <v>0</v>
      </c>
      <c r="Q1142" s="209">
        <v>0</v>
      </c>
      <c r="R1142" s="209">
        <f t="shared" si="12"/>
        <v>0</v>
      </c>
      <c r="S1142" s="209">
        <v>0</v>
      </c>
      <c r="T1142" s="210">
        <f t="shared" si="13"/>
        <v>0</v>
      </c>
      <c r="U1142" s="34"/>
      <c r="V1142" s="34"/>
      <c r="W1142" s="34"/>
      <c r="X1142" s="34"/>
      <c r="Y1142" s="34"/>
      <c r="Z1142" s="34"/>
      <c r="AA1142" s="34"/>
      <c r="AB1142" s="34"/>
      <c r="AC1142" s="34"/>
      <c r="AD1142" s="34"/>
      <c r="AE1142" s="34"/>
      <c r="AR1142" s="211" t="s">
        <v>223</v>
      </c>
      <c r="AT1142" s="211" t="s">
        <v>185</v>
      </c>
      <c r="AU1142" s="211" t="s">
        <v>86</v>
      </c>
      <c r="AY1142" s="17" t="s">
        <v>184</v>
      </c>
      <c r="BE1142" s="212">
        <f t="shared" si="14"/>
        <v>0</v>
      </c>
      <c r="BF1142" s="212">
        <f t="shared" si="15"/>
        <v>0</v>
      </c>
      <c r="BG1142" s="212">
        <f t="shared" si="16"/>
        <v>0</v>
      </c>
      <c r="BH1142" s="212">
        <f t="shared" si="17"/>
        <v>0</v>
      </c>
      <c r="BI1142" s="212">
        <f t="shared" si="18"/>
        <v>0</v>
      </c>
      <c r="BJ1142" s="17" t="s">
        <v>91</v>
      </c>
      <c r="BK1142" s="212">
        <f t="shared" si="19"/>
        <v>0</v>
      </c>
      <c r="BL1142" s="17" t="s">
        <v>223</v>
      </c>
      <c r="BM1142" s="211" t="s">
        <v>1219</v>
      </c>
    </row>
    <row r="1143" spans="1:65" s="2" customFormat="1" ht="21.75" customHeight="1">
      <c r="A1143" s="34"/>
      <c r="B1143" s="35"/>
      <c r="C1143" s="200" t="s">
        <v>1220</v>
      </c>
      <c r="D1143" s="200" t="s">
        <v>185</v>
      </c>
      <c r="E1143" s="201" t="s">
        <v>1221</v>
      </c>
      <c r="F1143" s="202" t="s">
        <v>1222</v>
      </c>
      <c r="G1143" s="203" t="s">
        <v>334</v>
      </c>
      <c r="H1143" s="204">
        <v>2</v>
      </c>
      <c r="I1143" s="205"/>
      <c r="J1143" s="206">
        <f t="shared" si="10"/>
        <v>0</v>
      </c>
      <c r="K1143" s="202" t="s">
        <v>297</v>
      </c>
      <c r="L1143" s="39"/>
      <c r="M1143" s="207" t="s">
        <v>1</v>
      </c>
      <c r="N1143" s="208" t="s">
        <v>45</v>
      </c>
      <c r="O1143" s="71"/>
      <c r="P1143" s="209">
        <f t="shared" si="11"/>
        <v>0</v>
      </c>
      <c r="Q1143" s="209">
        <v>0</v>
      </c>
      <c r="R1143" s="209">
        <f t="shared" si="12"/>
        <v>0</v>
      </c>
      <c r="S1143" s="209">
        <v>0</v>
      </c>
      <c r="T1143" s="210">
        <f t="shared" si="13"/>
        <v>0</v>
      </c>
      <c r="U1143" s="34"/>
      <c r="V1143" s="34"/>
      <c r="W1143" s="34"/>
      <c r="X1143" s="34"/>
      <c r="Y1143" s="34"/>
      <c r="Z1143" s="34"/>
      <c r="AA1143" s="34"/>
      <c r="AB1143" s="34"/>
      <c r="AC1143" s="34"/>
      <c r="AD1143" s="34"/>
      <c r="AE1143" s="34"/>
      <c r="AR1143" s="211" t="s">
        <v>223</v>
      </c>
      <c r="AT1143" s="211" t="s">
        <v>185</v>
      </c>
      <c r="AU1143" s="211" t="s">
        <v>86</v>
      </c>
      <c r="AY1143" s="17" t="s">
        <v>184</v>
      </c>
      <c r="BE1143" s="212">
        <f t="shared" si="14"/>
        <v>0</v>
      </c>
      <c r="BF1143" s="212">
        <f t="shared" si="15"/>
        <v>0</v>
      </c>
      <c r="BG1143" s="212">
        <f t="shared" si="16"/>
        <v>0</v>
      </c>
      <c r="BH1143" s="212">
        <f t="shared" si="17"/>
        <v>0</v>
      </c>
      <c r="BI1143" s="212">
        <f t="shared" si="18"/>
        <v>0</v>
      </c>
      <c r="BJ1143" s="17" t="s">
        <v>91</v>
      </c>
      <c r="BK1143" s="212">
        <f t="shared" si="19"/>
        <v>0</v>
      </c>
      <c r="BL1143" s="17" t="s">
        <v>223</v>
      </c>
      <c r="BM1143" s="211" t="s">
        <v>1223</v>
      </c>
    </row>
    <row r="1144" spans="1:65" s="2" customFormat="1" ht="21.75" customHeight="1">
      <c r="A1144" s="34"/>
      <c r="B1144" s="35"/>
      <c r="C1144" s="200" t="s">
        <v>812</v>
      </c>
      <c r="D1144" s="200" t="s">
        <v>185</v>
      </c>
      <c r="E1144" s="201" t="s">
        <v>1224</v>
      </c>
      <c r="F1144" s="202" t="s">
        <v>1225</v>
      </c>
      <c r="G1144" s="203" t="s">
        <v>334</v>
      </c>
      <c r="H1144" s="204">
        <v>4</v>
      </c>
      <c r="I1144" s="205"/>
      <c r="J1144" s="206">
        <f t="shared" si="10"/>
        <v>0</v>
      </c>
      <c r="K1144" s="202" t="s">
        <v>297</v>
      </c>
      <c r="L1144" s="39"/>
      <c r="M1144" s="207" t="s">
        <v>1</v>
      </c>
      <c r="N1144" s="208" t="s">
        <v>45</v>
      </c>
      <c r="O1144" s="71"/>
      <c r="P1144" s="209">
        <f t="shared" si="11"/>
        <v>0</v>
      </c>
      <c r="Q1144" s="209">
        <v>0</v>
      </c>
      <c r="R1144" s="209">
        <f t="shared" si="12"/>
        <v>0</v>
      </c>
      <c r="S1144" s="209">
        <v>0</v>
      </c>
      <c r="T1144" s="210">
        <f t="shared" si="13"/>
        <v>0</v>
      </c>
      <c r="U1144" s="34"/>
      <c r="V1144" s="34"/>
      <c r="W1144" s="34"/>
      <c r="X1144" s="34"/>
      <c r="Y1144" s="34"/>
      <c r="Z1144" s="34"/>
      <c r="AA1144" s="34"/>
      <c r="AB1144" s="34"/>
      <c r="AC1144" s="34"/>
      <c r="AD1144" s="34"/>
      <c r="AE1144" s="34"/>
      <c r="AR1144" s="211" t="s">
        <v>223</v>
      </c>
      <c r="AT1144" s="211" t="s">
        <v>185</v>
      </c>
      <c r="AU1144" s="211" t="s">
        <v>86</v>
      </c>
      <c r="AY1144" s="17" t="s">
        <v>184</v>
      </c>
      <c r="BE1144" s="212">
        <f t="shared" si="14"/>
        <v>0</v>
      </c>
      <c r="BF1144" s="212">
        <f t="shared" si="15"/>
        <v>0</v>
      </c>
      <c r="BG1144" s="212">
        <f t="shared" si="16"/>
        <v>0</v>
      </c>
      <c r="BH1144" s="212">
        <f t="shared" si="17"/>
        <v>0</v>
      </c>
      <c r="BI1144" s="212">
        <f t="shared" si="18"/>
        <v>0</v>
      </c>
      <c r="BJ1144" s="17" t="s">
        <v>91</v>
      </c>
      <c r="BK1144" s="212">
        <f t="shared" si="19"/>
        <v>0</v>
      </c>
      <c r="BL1144" s="17" t="s">
        <v>223</v>
      </c>
      <c r="BM1144" s="211" t="s">
        <v>1226</v>
      </c>
    </row>
    <row r="1145" spans="1:65" s="2" customFormat="1" ht="21.75" customHeight="1">
      <c r="A1145" s="34"/>
      <c r="B1145" s="35"/>
      <c r="C1145" s="200" t="s">
        <v>1227</v>
      </c>
      <c r="D1145" s="200" t="s">
        <v>185</v>
      </c>
      <c r="E1145" s="201" t="s">
        <v>1228</v>
      </c>
      <c r="F1145" s="202" t="s">
        <v>1229</v>
      </c>
      <c r="G1145" s="203" t="s">
        <v>334</v>
      </c>
      <c r="H1145" s="204">
        <v>4</v>
      </c>
      <c r="I1145" s="205"/>
      <c r="J1145" s="206">
        <f t="shared" si="10"/>
        <v>0</v>
      </c>
      <c r="K1145" s="202" t="s">
        <v>297</v>
      </c>
      <c r="L1145" s="39"/>
      <c r="M1145" s="207" t="s">
        <v>1</v>
      </c>
      <c r="N1145" s="208" t="s">
        <v>45</v>
      </c>
      <c r="O1145" s="71"/>
      <c r="P1145" s="209">
        <f t="shared" si="11"/>
        <v>0</v>
      </c>
      <c r="Q1145" s="209">
        <v>0</v>
      </c>
      <c r="R1145" s="209">
        <f t="shared" si="12"/>
        <v>0</v>
      </c>
      <c r="S1145" s="209">
        <v>0</v>
      </c>
      <c r="T1145" s="210">
        <f t="shared" si="13"/>
        <v>0</v>
      </c>
      <c r="U1145" s="34"/>
      <c r="V1145" s="34"/>
      <c r="W1145" s="34"/>
      <c r="X1145" s="34"/>
      <c r="Y1145" s="34"/>
      <c r="Z1145" s="34"/>
      <c r="AA1145" s="34"/>
      <c r="AB1145" s="34"/>
      <c r="AC1145" s="34"/>
      <c r="AD1145" s="34"/>
      <c r="AE1145" s="34"/>
      <c r="AR1145" s="211" t="s">
        <v>223</v>
      </c>
      <c r="AT1145" s="211" t="s">
        <v>185</v>
      </c>
      <c r="AU1145" s="211" t="s">
        <v>86</v>
      </c>
      <c r="AY1145" s="17" t="s">
        <v>184</v>
      </c>
      <c r="BE1145" s="212">
        <f t="shared" si="14"/>
        <v>0</v>
      </c>
      <c r="BF1145" s="212">
        <f t="shared" si="15"/>
        <v>0</v>
      </c>
      <c r="BG1145" s="212">
        <f t="shared" si="16"/>
        <v>0</v>
      </c>
      <c r="BH1145" s="212">
        <f t="shared" si="17"/>
        <v>0</v>
      </c>
      <c r="BI1145" s="212">
        <f t="shared" si="18"/>
        <v>0</v>
      </c>
      <c r="BJ1145" s="17" t="s">
        <v>91</v>
      </c>
      <c r="BK1145" s="212">
        <f t="shared" si="19"/>
        <v>0</v>
      </c>
      <c r="BL1145" s="17" t="s">
        <v>223</v>
      </c>
      <c r="BM1145" s="211" t="s">
        <v>1230</v>
      </c>
    </row>
    <row r="1146" spans="1:65" s="2" customFormat="1" ht="21.75" customHeight="1">
      <c r="A1146" s="34"/>
      <c r="B1146" s="35"/>
      <c r="C1146" s="200" t="s">
        <v>816</v>
      </c>
      <c r="D1146" s="200" t="s">
        <v>185</v>
      </c>
      <c r="E1146" s="201" t="s">
        <v>1231</v>
      </c>
      <c r="F1146" s="202" t="s">
        <v>1232</v>
      </c>
      <c r="G1146" s="203" t="s">
        <v>334</v>
      </c>
      <c r="H1146" s="204">
        <v>4</v>
      </c>
      <c r="I1146" s="205"/>
      <c r="J1146" s="206">
        <f t="shared" si="10"/>
        <v>0</v>
      </c>
      <c r="K1146" s="202" t="s">
        <v>297</v>
      </c>
      <c r="L1146" s="39"/>
      <c r="M1146" s="207" t="s">
        <v>1</v>
      </c>
      <c r="N1146" s="208" t="s">
        <v>45</v>
      </c>
      <c r="O1146" s="71"/>
      <c r="P1146" s="209">
        <f t="shared" si="11"/>
        <v>0</v>
      </c>
      <c r="Q1146" s="209">
        <v>0</v>
      </c>
      <c r="R1146" s="209">
        <f t="shared" si="12"/>
        <v>0</v>
      </c>
      <c r="S1146" s="209">
        <v>0</v>
      </c>
      <c r="T1146" s="210">
        <f t="shared" si="13"/>
        <v>0</v>
      </c>
      <c r="U1146" s="34"/>
      <c r="V1146" s="34"/>
      <c r="W1146" s="34"/>
      <c r="X1146" s="34"/>
      <c r="Y1146" s="34"/>
      <c r="Z1146" s="34"/>
      <c r="AA1146" s="34"/>
      <c r="AB1146" s="34"/>
      <c r="AC1146" s="34"/>
      <c r="AD1146" s="34"/>
      <c r="AE1146" s="34"/>
      <c r="AR1146" s="211" t="s">
        <v>223</v>
      </c>
      <c r="AT1146" s="211" t="s">
        <v>185</v>
      </c>
      <c r="AU1146" s="211" t="s">
        <v>86</v>
      </c>
      <c r="AY1146" s="17" t="s">
        <v>184</v>
      </c>
      <c r="BE1146" s="212">
        <f t="shared" si="14"/>
        <v>0</v>
      </c>
      <c r="BF1146" s="212">
        <f t="shared" si="15"/>
        <v>0</v>
      </c>
      <c r="BG1146" s="212">
        <f t="shared" si="16"/>
        <v>0</v>
      </c>
      <c r="BH1146" s="212">
        <f t="shared" si="17"/>
        <v>0</v>
      </c>
      <c r="BI1146" s="212">
        <f t="shared" si="18"/>
        <v>0</v>
      </c>
      <c r="BJ1146" s="17" t="s">
        <v>91</v>
      </c>
      <c r="BK1146" s="212">
        <f t="shared" si="19"/>
        <v>0</v>
      </c>
      <c r="BL1146" s="17" t="s">
        <v>223</v>
      </c>
      <c r="BM1146" s="211" t="s">
        <v>1233</v>
      </c>
    </row>
    <row r="1147" spans="1:65" s="2" customFormat="1" ht="21.75" customHeight="1">
      <c r="A1147" s="34"/>
      <c r="B1147" s="35"/>
      <c r="C1147" s="200" t="s">
        <v>1234</v>
      </c>
      <c r="D1147" s="200" t="s">
        <v>185</v>
      </c>
      <c r="E1147" s="201" t="s">
        <v>1235</v>
      </c>
      <c r="F1147" s="202" t="s">
        <v>1236</v>
      </c>
      <c r="G1147" s="203" t="s">
        <v>334</v>
      </c>
      <c r="H1147" s="204">
        <v>4</v>
      </c>
      <c r="I1147" s="205"/>
      <c r="J1147" s="206">
        <f t="shared" si="10"/>
        <v>0</v>
      </c>
      <c r="K1147" s="202" t="s">
        <v>297</v>
      </c>
      <c r="L1147" s="39"/>
      <c r="M1147" s="207" t="s">
        <v>1</v>
      </c>
      <c r="N1147" s="208" t="s">
        <v>45</v>
      </c>
      <c r="O1147" s="71"/>
      <c r="P1147" s="209">
        <f t="shared" si="11"/>
        <v>0</v>
      </c>
      <c r="Q1147" s="209">
        <v>0</v>
      </c>
      <c r="R1147" s="209">
        <f t="shared" si="12"/>
        <v>0</v>
      </c>
      <c r="S1147" s="209">
        <v>0</v>
      </c>
      <c r="T1147" s="210">
        <f t="shared" si="13"/>
        <v>0</v>
      </c>
      <c r="U1147" s="34"/>
      <c r="V1147" s="34"/>
      <c r="W1147" s="34"/>
      <c r="X1147" s="34"/>
      <c r="Y1147" s="34"/>
      <c r="Z1147" s="34"/>
      <c r="AA1147" s="34"/>
      <c r="AB1147" s="34"/>
      <c r="AC1147" s="34"/>
      <c r="AD1147" s="34"/>
      <c r="AE1147" s="34"/>
      <c r="AR1147" s="211" t="s">
        <v>223</v>
      </c>
      <c r="AT1147" s="211" t="s">
        <v>185</v>
      </c>
      <c r="AU1147" s="211" t="s">
        <v>86</v>
      </c>
      <c r="AY1147" s="17" t="s">
        <v>184</v>
      </c>
      <c r="BE1147" s="212">
        <f t="shared" si="14"/>
        <v>0</v>
      </c>
      <c r="BF1147" s="212">
        <f t="shared" si="15"/>
        <v>0</v>
      </c>
      <c r="BG1147" s="212">
        <f t="shared" si="16"/>
        <v>0</v>
      </c>
      <c r="BH1147" s="212">
        <f t="shared" si="17"/>
        <v>0</v>
      </c>
      <c r="BI1147" s="212">
        <f t="shared" si="18"/>
        <v>0</v>
      </c>
      <c r="BJ1147" s="17" t="s">
        <v>91</v>
      </c>
      <c r="BK1147" s="212">
        <f t="shared" si="19"/>
        <v>0</v>
      </c>
      <c r="BL1147" s="17" t="s">
        <v>223</v>
      </c>
      <c r="BM1147" s="211" t="s">
        <v>1237</v>
      </c>
    </row>
    <row r="1148" spans="1:65" s="2" customFormat="1" ht="21.75" customHeight="1">
      <c r="A1148" s="34"/>
      <c r="B1148" s="35"/>
      <c r="C1148" s="200" t="s">
        <v>822</v>
      </c>
      <c r="D1148" s="200" t="s">
        <v>185</v>
      </c>
      <c r="E1148" s="201" t="s">
        <v>1238</v>
      </c>
      <c r="F1148" s="202" t="s">
        <v>1239</v>
      </c>
      <c r="G1148" s="203" t="s">
        <v>334</v>
      </c>
      <c r="H1148" s="204">
        <v>4</v>
      </c>
      <c r="I1148" s="205"/>
      <c r="J1148" s="206">
        <f t="shared" si="10"/>
        <v>0</v>
      </c>
      <c r="K1148" s="202" t="s">
        <v>297</v>
      </c>
      <c r="L1148" s="39"/>
      <c r="M1148" s="207" t="s">
        <v>1</v>
      </c>
      <c r="N1148" s="208" t="s">
        <v>45</v>
      </c>
      <c r="O1148" s="71"/>
      <c r="P1148" s="209">
        <f t="shared" si="11"/>
        <v>0</v>
      </c>
      <c r="Q1148" s="209">
        <v>0</v>
      </c>
      <c r="R1148" s="209">
        <f t="shared" si="12"/>
        <v>0</v>
      </c>
      <c r="S1148" s="209">
        <v>0</v>
      </c>
      <c r="T1148" s="210">
        <f t="shared" si="13"/>
        <v>0</v>
      </c>
      <c r="U1148" s="34"/>
      <c r="V1148" s="34"/>
      <c r="W1148" s="34"/>
      <c r="X1148" s="34"/>
      <c r="Y1148" s="34"/>
      <c r="Z1148" s="34"/>
      <c r="AA1148" s="34"/>
      <c r="AB1148" s="34"/>
      <c r="AC1148" s="34"/>
      <c r="AD1148" s="34"/>
      <c r="AE1148" s="34"/>
      <c r="AR1148" s="211" t="s">
        <v>223</v>
      </c>
      <c r="AT1148" s="211" t="s">
        <v>185</v>
      </c>
      <c r="AU1148" s="211" t="s">
        <v>86</v>
      </c>
      <c r="AY1148" s="17" t="s">
        <v>184</v>
      </c>
      <c r="BE1148" s="212">
        <f t="shared" si="14"/>
        <v>0</v>
      </c>
      <c r="BF1148" s="212">
        <f t="shared" si="15"/>
        <v>0</v>
      </c>
      <c r="BG1148" s="212">
        <f t="shared" si="16"/>
        <v>0</v>
      </c>
      <c r="BH1148" s="212">
        <f t="shared" si="17"/>
        <v>0</v>
      </c>
      <c r="BI1148" s="212">
        <f t="shared" si="18"/>
        <v>0</v>
      </c>
      <c r="BJ1148" s="17" t="s">
        <v>91</v>
      </c>
      <c r="BK1148" s="212">
        <f t="shared" si="19"/>
        <v>0</v>
      </c>
      <c r="BL1148" s="17" t="s">
        <v>223</v>
      </c>
      <c r="BM1148" s="211" t="s">
        <v>1240</v>
      </c>
    </row>
    <row r="1149" spans="1:65" s="2" customFormat="1" ht="21.75" customHeight="1">
      <c r="A1149" s="34"/>
      <c r="B1149" s="35"/>
      <c r="C1149" s="200" t="s">
        <v>1241</v>
      </c>
      <c r="D1149" s="200" t="s">
        <v>185</v>
      </c>
      <c r="E1149" s="201" t="s">
        <v>1242</v>
      </c>
      <c r="F1149" s="202" t="s">
        <v>1243</v>
      </c>
      <c r="G1149" s="203" t="s">
        <v>334</v>
      </c>
      <c r="H1149" s="204">
        <v>4</v>
      </c>
      <c r="I1149" s="205"/>
      <c r="J1149" s="206">
        <f t="shared" si="10"/>
        <v>0</v>
      </c>
      <c r="K1149" s="202" t="s">
        <v>297</v>
      </c>
      <c r="L1149" s="39"/>
      <c r="M1149" s="207" t="s">
        <v>1</v>
      </c>
      <c r="N1149" s="208" t="s">
        <v>45</v>
      </c>
      <c r="O1149" s="71"/>
      <c r="P1149" s="209">
        <f t="shared" si="11"/>
        <v>0</v>
      </c>
      <c r="Q1149" s="209">
        <v>0</v>
      </c>
      <c r="R1149" s="209">
        <f t="shared" si="12"/>
        <v>0</v>
      </c>
      <c r="S1149" s="209">
        <v>0</v>
      </c>
      <c r="T1149" s="210">
        <f t="shared" si="13"/>
        <v>0</v>
      </c>
      <c r="U1149" s="34"/>
      <c r="V1149" s="34"/>
      <c r="W1149" s="34"/>
      <c r="X1149" s="34"/>
      <c r="Y1149" s="34"/>
      <c r="Z1149" s="34"/>
      <c r="AA1149" s="34"/>
      <c r="AB1149" s="34"/>
      <c r="AC1149" s="34"/>
      <c r="AD1149" s="34"/>
      <c r="AE1149" s="34"/>
      <c r="AR1149" s="211" t="s">
        <v>223</v>
      </c>
      <c r="AT1149" s="211" t="s">
        <v>185</v>
      </c>
      <c r="AU1149" s="211" t="s">
        <v>86</v>
      </c>
      <c r="AY1149" s="17" t="s">
        <v>184</v>
      </c>
      <c r="BE1149" s="212">
        <f t="shared" si="14"/>
        <v>0</v>
      </c>
      <c r="BF1149" s="212">
        <f t="shared" si="15"/>
        <v>0</v>
      </c>
      <c r="BG1149" s="212">
        <f t="shared" si="16"/>
        <v>0</v>
      </c>
      <c r="BH1149" s="212">
        <f t="shared" si="17"/>
        <v>0</v>
      </c>
      <c r="BI1149" s="212">
        <f t="shared" si="18"/>
        <v>0</v>
      </c>
      <c r="BJ1149" s="17" t="s">
        <v>91</v>
      </c>
      <c r="BK1149" s="212">
        <f t="shared" si="19"/>
        <v>0</v>
      </c>
      <c r="BL1149" s="17" t="s">
        <v>223</v>
      </c>
      <c r="BM1149" s="211" t="s">
        <v>1244</v>
      </c>
    </row>
    <row r="1150" spans="1:65" s="2" customFormat="1" ht="16.5" customHeight="1">
      <c r="A1150" s="34"/>
      <c r="B1150" s="35"/>
      <c r="C1150" s="200" t="s">
        <v>831</v>
      </c>
      <c r="D1150" s="200" t="s">
        <v>185</v>
      </c>
      <c r="E1150" s="201" t="s">
        <v>1245</v>
      </c>
      <c r="F1150" s="202" t="s">
        <v>1246</v>
      </c>
      <c r="G1150" s="203" t="s">
        <v>939</v>
      </c>
      <c r="H1150" s="204">
        <v>1</v>
      </c>
      <c r="I1150" s="205"/>
      <c r="J1150" s="206">
        <f t="shared" si="10"/>
        <v>0</v>
      </c>
      <c r="K1150" s="202" t="s">
        <v>1</v>
      </c>
      <c r="L1150" s="39"/>
      <c r="M1150" s="207" t="s">
        <v>1</v>
      </c>
      <c r="N1150" s="208" t="s">
        <v>45</v>
      </c>
      <c r="O1150" s="71"/>
      <c r="P1150" s="209">
        <f t="shared" si="11"/>
        <v>0</v>
      </c>
      <c r="Q1150" s="209">
        <v>0</v>
      </c>
      <c r="R1150" s="209">
        <f t="shared" si="12"/>
        <v>0</v>
      </c>
      <c r="S1150" s="209">
        <v>0</v>
      </c>
      <c r="T1150" s="210">
        <f t="shared" si="13"/>
        <v>0</v>
      </c>
      <c r="U1150" s="34"/>
      <c r="V1150" s="34"/>
      <c r="W1150" s="34"/>
      <c r="X1150" s="34"/>
      <c r="Y1150" s="34"/>
      <c r="Z1150" s="34"/>
      <c r="AA1150" s="34"/>
      <c r="AB1150" s="34"/>
      <c r="AC1150" s="34"/>
      <c r="AD1150" s="34"/>
      <c r="AE1150" s="34"/>
      <c r="AR1150" s="211" t="s">
        <v>223</v>
      </c>
      <c r="AT1150" s="211" t="s">
        <v>185</v>
      </c>
      <c r="AU1150" s="211" t="s">
        <v>86</v>
      </c>
      <c r="AY1150" s="17" t="s">
        <v>184</v>
      </c>
      <c r="BE1150" s="212">
        <f t="shared" si="14"/>
        <v>0</v>
      </c>
      <c r="BF1150" s="212">
        <f t="shared" si="15"/>
        <v>0</v>
      </c>
      <c r="BG1150" s="212">
        <f t="shared" si="16"/>
        <v>0</v>
      </c>
      <c r="BH1150" s="212">
        <f t="shared" si="17"/>
        <v>0</v>
      </c>
      <c r="BI1150" s="212">
        <f t="shared" si="18"/>
        <v>0</v>
      </c>
      <c r="BJ1150" s="17" t="s">
        <v>91</v>
      </c>
      <c r="BK1150" s="212">
        <f t="shared" si="19"/>
        <v>0</v>
      </c>
      <c r="BL1150" s="17" t="s">
        <v>223</v>
      </c>
      <c r="BM1150" s="211" t="s">
        <v>1247</v>
      </c>
    </row>
    <row r="1151" spans="1:65" s="11" customFormat="1" ht="25.9" customHeight="1">
      <c r="B1151" s="186"/>
      <c r="C1151" s="187"/>
      <c r="D1151" s="188" t="s">
        <v>78</v>
      </c>
      <c r="E1151" s="189" t="s">
        <v>1248</v>
      </c>
      <c r="F1151" s="189" t="s">
        <v>1249</v>
      </c>
      <c r="G1151" s="187"/>
      <c r="H1151" s="187"/>
      <c r="I1151" s="190"/>
      <c r="J1151" s="191">
        <f>BK1151</f>
        <v>0</v>
      </c>
      <c r="K1151" s="187"/>
      <c r="L1151" s="192"/>
      <c r="M1151" s="193"/>
      <c r="N1151" s="194"/>
      <c r="O1151" s="194"/>
      <c r="P1151" s="195">
        <f>SUM(P1152:P1189)</f>
        <v>0</v>
      </c>
      <c r="Q1151" s="194"/>
      <c r="R1151" s="195">
        <f>SUM(R1152:R1189)</f>
        <v>0</v>
      </c>
      <c r="S1151" s="194"/>
      <c r="T1151" s="196">
        <f>SUM(T1152:T1189)</f>
        <v>0</v>
      </c>
      <c r="AR1151" s="197" t="s">
        <v>91</v>
      </c>
      <c r="AT1151" s="198" t="s">
        <v>78</v>
      </c>
      <c r="AU1151" s="198" t="s">
        <v>79</v>
      </c>
      <c r="AY1151" s="197" t="s">
        <v>184</v>
      </c>
      <c r="BK1151" s="199">
        <f>SUM(BK1152:BK1189)</f>
        <v>0</v>
      </c>
    </row>
    <row r="1152" spans="1:65" s="2" customFormat="1" ht="21.75" customHeight="1">
      <c r="A1152" s="34"/>
      <c r="B1152" s="35"/>
      <c r="C1152" s="200" t="s">
        <v>1250</v>
      </c>
      <c r="D1152" s="200" t="s">
        <v>185</v>
      </c>
      <c r="E1152" s="201" t="s">
        <v>1251</v>
      </c>
      <c r="F1152" s="202" t="s">
        <v>1252</v>
      </c>
      <c r="G1152" s="203" t="s">
        <v>334</v>
      </c>
      <c r="H1152" s="204">
        <v>12</v>
      </c>
      <c r="I1152" s="205"/>
      <c r="J1152" s="206">
        <f t="shared" ref="J1152:J1167" si="20">ROUND(I1152*H1152,2)</f>
        <v>0</v>
      </c>
      <c r="K1152" s="202" t="s">
        <v>297</v>
      </c>
      <c r="L1152" s="39"/>
      <c r="M1152" s="207" t="s">
        <v>1</v>
      </c>
      <c r="N1152" s="208" t="s">
        <v>45</v>
      </c>
      <c r="O1152" s="71"/>
      <c r="P1152" s="209">
        <f t="shared" ref="P1152:P1167" si="21">O1152*H1152</f>
        <v>0</v>
      </c>
      <c r="Q1152" s="209">
        <v>0</v>
      </c>
      <c r="R1152" s="209">
        <f t="shared" ref="R1152:R1167" si="22">Q1152*H1152</f>
        <v>0</v>
      </c>
      <c r="S1152" s="209">
        <v>0</v>
      </c>
      <c r="T1152" s="210">
        <f t="shared" ref="T1152:T1167" si="23">S1152*H1152</f>
        <v>0</v>
      </c>
      <c r="U1152" s="34"/>
      <c r="V1152" s="34"/>
      <c r="W1152" s="34"/>
      <c r="X1152" s="34"/>
      <c r="Y1152" s="34"/>
      <c r="Z1152" s="34"/>
      <c r="AA1152" s="34"/>
      <c r="AB1152" s="34"/>
      <c r="AC1152" s="34"/>
      <c r="AD1152" s="34"/>
      <c r="AE1152" s="34"/>
      <c r="AR1152" s="211" t="s">
        <v>223</v>
      </c>
      <c r="AT1152" s="211" t="s">
        <v>185</v>
      </c>
      <c r="AU1152" s="211" t="s">
        <v>86</v>
      </c>
      <c r="AY1152" s="17" t="s">
        <v>184</v>
      </c>
      <c r="BE1152" s="212">
        <f t="shared" ref="BE1152:BE1167" si="24">IF(N1152="základní",J1152,0)</f>
        <v>0</v>
      </c>
      <c r="BF1152" s="212">
        <f t="shared" ref="BF1152:BF1167" si="25">IF(N1152="snížená",J1152,0)</f>
        <v>0</v>
      </c>
      <c r="BG1152" s="212">
        <f t="shared" ref="BG1152:BG1167" si="26">IF(N1152="zákl. přenesená",J1152,0)</f>
        <v>0</v>
      </c>
      <c r="BH1152" s="212">
        <f t="shared" ref="BH1152:BH1167" si="27">IF(N1152="sníž. přenesená",J1152,0)</f>
        <v>0</v>
      </c>
      <c r="BI1152" s="212">
        <f t="shared" ref="BI1152:BI1167" si="28">IF(N1152="nulová",J1152,0)</f>
        <v>0</v>
      </c>
      <c r="BJ1152" s="17" t="s">
        <v>91</v>
      </c>
      <c r="BK1152" s="212">
        <f t="shared" ref="BK1152:BK1167" si="29">ROUND(I1152*H1152,2)</f>
        <v>0</v>
      </c>
      <c r="BL1152" s="17" t="s">
        <v>223</v>
      </c>
      <c r="BM1152" s="211" t="s">
        <v>1253</v>
      </c>
    </row>
    <row r="1153" spans="1:65" s="2" customFormat="1" ht="21.75" customHeight="1">
      <c r="A1153" s="34"/>
      <c r="B1153" s="35"/>
      <c r="C1153" s="200" t="s">
        <v>836</v>
      </c>
      <c r="D1153" s="200" t="s">
        <v>185</v>
      </c>
      <c r="E1153" s="201" t="s">
        <v>1254</v>
      </c>
      <c r="F1153" s="202" t="s">
        <v>1255</v>
      </c>
      <c r="G1153" s="203" t="s">
        <v>334</v>
      </c>
      <c r="H1153" s="204">
        <v>12</v>
      </c>
      <c r="I1153" s="205"/>
      <c r="J1153" s="206">
        <f t="shared" si="20"/>
        <v>0</v>
      </c>
      <c r="K1153" s="202" t="s">
        <v>297</v>
      </c>
      <c r="L1153" s="39"/>
      <c r="M1153" s="207" t="s">
        <v>1</v>
      </c>
      <c r="N1153" s="208" t="s">
        <v>45</v>
      </c>
      <c r="O1153" s="71"/>
      <c r="P1153" s="209">
        <f t="shared" si="21"/>
        <v>0</v>
      </c>
      <c r="Q1153" s="209">
        <v>0</v>
      </c>
      <c r="R1153" s="209">
        <f t="shared" si="22"/>
        <v>0</v>
      </c>
      <c r="S1153" s="209">
        <v>0</v>
      </c>
      <c r="T1153" s="210">
        <f t="shared" si="23"/>
        <v>0</v>
      </c>
      <c r="U1153" s="34"/>
      <c r="V1153" s="34"/>
      <c r="W1153" s="34"/>
      <c r="X1153" s="34"/>
      <c r="Y1153" s="34"/>
      <c r="Z1153" s="34"/>
      <c r="AA1153" s="34"/>
      <c r="AB1153" s="34"/>
      <c r="AC1153" s="34"/>
      <c r="AD1153" s="34"/>
      <c r="AE1153" s="34"/>
      <c r="AR1153" s="211" t="s">
        <v>223</v>
      </c>
      <c r="AT1153" s="211" t="s">
        <v>185</v>
      </c>
      <c r="AU1153" s="211" t="s">
        <v>86</v>
      </c>
      <c r="AY1153" s="17" t="s">
        <v>184</v>
      </c>
      <c r="BE1153" s="212">
        <f t="shared" si="24"/>
        <v>0</v>
      </c>
      <c r="BF1153" s="212">
        <f t="shared" si="25"/>
        <v>0</v>
      </c>
      <c r="BG1153" s="212">
        <f t="shared" si="26"/>
        <v>0</v>
      </c>
      <c r="BH1153" s="212">
        <f t="shared" si="27"/>
        <v>0</v>
      </c>
      <c r="BI1153" s="212">
        <f t="shared" si="28"/>
        <v>0</v>
      </c>
      <c r="BJ1153" s="17" t="s">
        <v>91</v>
      </c>
      <c r="BK1153" s="212">
        <f t="shared" si="29"/>
        <v>0</v>
      </c>
      <c r="BL1153" s="17" t="s">
        <v>223</v>
      </c>
      <c r="BM1153" s="211" t="s">
        <v>1256</v>
      </c>
    </row>
    <row r="1154" spans="1:65" s="2" customFormat="1" ht="21.75" customHeight="1">
      <c r="A1154" s="34"/>
      <c r="B1154" s="35"/>
      <c r="C1154" s="200" t="s">
        <v>1257</v>
      </c>
      <c r="D1154" s="200" t="s">
        <v>185</v>
      </c>
      <c r="E1154" s="201" t="s">
        <v>1258</v>
      </c>
      <c r="F1154" s="202" t="s">
        <v>1259</v>
      </c>
      <c r="G1154" s="203" t="s">
        <v>334</v>
      </c>
      <c r="H1154" s="204">
        <v>4</v>
      </c>
      <c r="I1154" s="205"/>
      <c r="J1154" s="206">
        <f t="shared" si="20"/>
        <v>0</v>
      </c>
      <c r="K1154" s="202" t="s">
        <v>297</v>
      </c>
      <c r="L1154" s="39"/>
      <c r="M1154" s="207" t="s">
        <v>1</v>
      </c>
      <c r="N1154" s="208" t="s">
        <v>45</v>
      </c>
      <c r="O1154" s="71"/>
      <c r="P1154" s="209">
        <f t="shared" si="21"/>
        <v>0</v>
      </c>
      <c r="Q1154" s="209">
        <v>0</v>
      </c>
      <c r="R1154" s="209">
        <f t="shared" si="22"/>
        <v>0</v>
      </c>
      <c r="S1154" s="209">
        <v>0</v>
      </c>
      <c r="T1154" s="210">
        <f t="shared" si="23"/>
        <v>0</v>
      </c>
      <c r="U1154" s="34"/>
      <c r="V1154" s="34"/>
      <c r="W1154" s="34"/>
      <c r="X1154" s="34"/>
      <c r="Y1154" s="34"/>
      <c r="Z1154" s="34"/>
      <c r="AA1154" s="34"/>
      <c r="AB1154" s="34"/>
      <c r="AC1154" s="34"/>
      <c r="AD1154" s="34"/>
      <c r="AE1154" s="34"/>
      <c r="AR1154" s="211" t="s">
        <v>223</v>
      </c>
      <c r="AT1154" s="211" t="s">
        <v>185</v>
      </c>
      <c r="AU1154" s="211" t="s">
        <v>86</v>
      </c>
      <c r="AY1154" s="17" t="s">
        <v>184</v>
      </c>
      <c r="BE1154" s="212">
        <f t="shared" si="24"/>
        <v>0</v>
      </c>
      <c r="BF1154" s="212">
        <f t="shared" si="25"/>
        <v>0</v>
      </c>
      <c r="BG1154" s="212">
        <f t="shared" si="26"/>
        <v>0</v>
      </c>
      <c r="BH1154" s="212">
        <f t="shared" si="27"/>
        <v>0</v>
      </c>
      <c r="BI1154" s="212">
        <f t="shared" si="28"/>
        <v>0</v>
      </c>
      <c r="BJ1154" s="17" t="s">
        <v>91</v>
      </c>
      <c r="BK1154" s="212">
        <f t="shared" si="29"/>
        <v>0</v>
      </c>
      <c r="BL1154" s="17" t="s">
        <v>223</v>
      </c>
      <c r="BM1154" s="211" t="s">
        <v>1260</v>
      </c>
    </row>
    <row r="1155" spans="1:65" s="2" customFormat="1" ht="21.75" customHeight="1">
      <c r="A1155" s="34"/>
      <c r="B1155" s="35"/>
      <c r="C1155" s="200" t="s">
        <v>840</v>
      </c>
      <c r="D1155" s="200" t="s">
        <v>185</v>
      </c>
      <c r="E1155" s="201" t="s">
        <v>1261</v>
      </c>
      <c r="F1155" s="202" t="s">
        <v>1262</v>
      </c>
      <c r="G1155" s="203" t="s">
        <v>334</v>
      </c>
      <c r="H1155" s="204">
        <v>4</v>
      </c>
      <c r="I1155" s="205"/>
      <c r="J1155" s="206">
        <f t="shared" si="20"/>
        <v>0</v>
      </c>
      <c r="K1155" s="202" t="s">
        <v>297</v>
      </c>
      <c r="L1155" s="39"/>
      <c r="M1155" s="207" t="s">
        <v>1</v>
      </c>
      <c r="N1155" s="208" t="s">
        <v>45</v>
      </c>
      <c r="O1155" s="71"/>
      <c r="P1155" s="209">
        <f t="shared" si="21"/>
        <v>0</v>
      </c>
      <c r="Q1155" s="209">
        <v>0</v>
      </c>
      <c r="R1155" s="209">
        <f t="shared" si="22"/>
        <v>0</v>
      </c>
      <c r="S1155" s="209">
        <v>0</v>
      </c>
      <c r="T1155" s="210">
        <f t="shared" si="23"/>
        <v>0</v>
      </c>
      <c r="U1155" s="34"/>
      <c r="V1155" s="34"/>
      <c r="W1155" s="34"/>
      <c r="X1155" s="34"/>
      <c r="Y1155" s="34"/>
      <c r="Z1155" s="34"/>
      <c r="AA1155" s="34"/>
      <c r="AB1155" s="34"/>
      <c r="AC1155" s="34"/>
      <c r="AD1155" s="34"/>
      <c r="AE1155" s="34"/>
      <c r="AR1155" s="211" t="s">
        <v>223</v>
      </c>
      <c r="AT1155" s="211" t="s">
        <v>185</v>
      </c>
      <c r="AU1155" s="211" t="s">
        <v>86</v>
      </c>
      <c r="AY1155" s="17" t="s">
        <v>184</v>
      </c>
      <c r="BE1155" s="212">
        <f t="shared" si="24"/>
        <v>0</v>
      </c>
      <c r="BF1155" s="212">
        <f t="shared" si="25"/>
        <v>0</v>
      </c>
      <c r="BG1155" s="212">
        <f t="shared" si="26"/>
        <v>0</v>
      </c>
      <c r="BH1155" s="212">
        <f t="shared" si="27"/>
        <v>0</v>
      </c>
      <c r="BI1155" s="212">
        <f t="shared" si="28"/>
        <v>0</v>
      </c>
      <c r="BJ1155" s="17" t="s">
        <v>91</v>
      </c>
      <c r="BK1155" s="212">
        <f t="shared" si="29"/>
        <v>0</v>
      </c>
      <c r="BL1155" s="17" t="s">
        <v>223</v>
      </c>
      <c r="BM1155" s="211" t="s">
        <v>1263</v>
      </c>
    </row>
    <row r="1156" spans="1:65" s="2" customFormat="1" ht="21.75" customHeight="1">
      <c r="A1156" s="34"/>
      <c r="B1156" s="35"/>
      <c r="C1156" s="200" t="s">
        <v>1264</v>
      </c>
      <c r="D1156" s="200" t="s">
        <v>185</v>
      </c>
      <c r="E1156" s="201" t="s">
        <v>1265</v>
      </c>
      <c r="F1156" s="202" t="s">
        <v>1266</v>
      </c>
      <c r="G1156" s="203" t="s">
        <v>334</v>
      </c>
      <c r="H1156" s="204">
        <v>4</v>
      </c>
      <c r="I1156" s="205"/>
      <c r="J1156" s="206">
        <f t="shared" si="20"/>
        <v>0</v>
      </c>
      <c r="K1156" s="202" t="s">
        <v>297</v>
      </c>
      <c r="L1156" s="39"/>
      <c r="M1156" s="207" t="s">
        <v>1</v>
      </c>
      <c r="N1156" s="208" t="s">
        <v>45</v>
      </c>
      <c r="O1156" s="71"/>
      <c r="P1156" s="209">
        <f t="shared" si="21"/>
        <v>0</v>
      </c>
      <c r="Q1156" s="209">
        <v>0</v>
      </c>
      <c r="R1156" s="209">
        <f t="shared" si="22"/>
        <v>0</v>
      </c>
      <c r="S1156" s="209">
        <v>0</v>
      </c>
      <c r="T1156" s="210">
        <f t="shared" si="23"/>
        <v>0</v>
      </c>
      <c r="U1156" s="34"/>
      <c r="V1156" s="34"/>
      <c r="W1156" s="34"/>
      <c r="X1156" s="34"/>
      <c r="Y1156" s="34"/>
      <c r="Z1156" s="34"/>
      <c r="AA1156" s="34"/>
      <c r="AB1156" s="34"/>
      <c r="AC1156" s="34"/>
      <c r="AD1156" s="34"/>
      <c r="AE1156" s="34"/>
      <c r="AR1156" s="211" t="s">
        <v>223</v>
      </c>
      <c r="AT1156" s="211" t="s">
        <v>185</v>
      </c>
      <c r="AU1156" s="211" t="s">
        <v>86</v>
      </c>
      <c r="AY1156" s="17" t="s">
        <v>184</v>
      </c>
      <c r="BE1156" s="212">
        <f t="shared" si="24"/>
        <v>0</v>
      </c>
      <c r="BF1156" s="212">
        <f t="shared" si="25"/>
        <v>0</v>
      </c>
      <c r="BG1156" s="212">
        <f t="shared" si="26"/>
        <v>0</v>
      </c>
      <c r="BH1156" s="212">
        <f t="shared" si="27"/>
        <v>0</v>
      </c>
      <c r="BI1156" s="212">
        <f t="shared" si="28"/>
        <v>0</v>
      </c>
      <c r="BJ1156" s="17" t="s">
        <v>91</v>
      </c>
      <c r="BK1156" s="212">
        <f t="shared" si="29"/>
        <v>0</v>
      </c>
      <c r="BL1156" s="17" t="s">
        <v>223</v>
      </c>
      <c r="BM1156" s="211" t="s">
        <v>1267</v>
      </c>
    </row>
    <row r="1157" spans="1:65" s="2" customFormat="1" ht="21.75" customHeight="1">
      <c r="A1157" s="34"/>
      <c r="B1157" s="35"/>
      <c r="C1157" s="200" t="s">
        <v>844</v>
      </c>
      <c r="D1157" s="200" t="s">
        <v>185</v>
      </c>
      <c r="E1157" s="201" t="s">
        <v>1268</v>
      </c>
      <c r="F1157" s="202" t="s">
        <v>1269</v>
      </c>
      <c r="G1157" s="203" t="s">
        <v>334</v>
      </c>
      <c r="H1157" s="204">
        <v>4</v>
      </c>
      <c r="I1157" s="205"/>
      <c r="J1157" s="206">
        <f t="shared" si="20"/>
        <v>0</v>
      </c>
      <c r="K1157" s="202" t="s">
        <v>297</v>
      </c>
      <c r="L1157" s="39"/>
      <c r="M1157" s="207" t="s">
        <v>1</v>
      </c>
      <c r="N1157" s="208" t="s">
        <v>45</v>
      </c>
      <c r="O1157" s="71"/>
      <c r="P1157" s="209">
        <f t="shared" si="21"/>
        <v>0</v>
      </c>
      <c r="Q1157" s="209">
        <v>0</v>
      </c>
      <c r="R1157" s="209">
        <f t="shared" si="22"/>
        <v>0</v>
      </c>
      <c r="S1157" s="209">
        <v>0</v>
      </c>
      <c r="T1157" s="210">
        <f t="shared" si="23"/>
        <v>0</v>
      </c>
      <c r="U1157" s="34"/>
      <c r="V1157" s="34"/>
      <c r="W1157" s="34"/>
      <c r="X1157" s="34"/>
      <c r="Y1157" s="34"/>
      <c r="Z1157" s="34"/>
      <c r="AA1157" s="34"/>
      <c r="AB1157" s="34"/>
      <c r="AC1157" s="34"/>
      <c r="AD1157" s="34"/>
      <c r="AE1157" s="34"/>
      <c r="AR1157" s="211" t="s">
        <v>223</v>
      </c>
      <c r="AT1157" s="211" t="s">
        <v>185</v>
      </c>
      <c r="AU1157" s="211" t="s">
        <v>86</v>
      </c>
      <c r="AY1157" s="17" t="s">
        <v>184</v>
      </c>
      <c r="BE1157" s="212">
        <f t="shared" si="24"/>
        <v>0</v>
      </c>
      <c r="BF1157" s="212">
        <f t="shared" si="25"/>
        <v>0</v>
      </c>
      <c r="BG1157" s="212">
        <f t="shared" si="26"/>
        <v>0</v>
      </c>
      <c r="BH1157" s="212">
        <f t="shared" si="27"/>
        <v>0</v>
      </c>
      <c r="BI1157" s="212">
        <f t="shared" si="28"/>
        <v>0</v>
      </c>
      <c r="BJ1157" s="17" t="s">
        <v>91</v>
      </c>
      <c r="BK1157" s="212">
        <f t="shared" si="29"/>
        <v>0</v>
      </c>
      <c r="BL1157" s="17" t="s">
        <v>223</v>
      </c>
      <c r="BM1157" s="211" t="s">
        <v>1270</v>
      </c>
    </row>
    <row r="1158" spans="1:65" s="2" customFormat="1" ht="21.75" customHeight="1">
      <c r="A1158" s="34"/>
      <c r="B1158" s="35"/>
      <c r="C1158" s="200" t="s">
        <v>1271</v>
      </c>
      <c r="D1158" s="200" t="s">
        <v>185</v>
      </c>
      <c r="E1158" s="201" t="s">
        <v>1272</v>
      </c>
      <c r="F1158" s="202" t="s">
        <v>1273</v>
      </c>
      <c r="G1158" s="203" t="s">
        <v>334</v>
      </c>
      <c r="H1158" s="204">
        <v>4</v>
      </c>
      <c r="I1158" s="205"/>
      <c r="J1158" s="206">
        <f t="shared" si="20"/>
        <v>0</v>
      </c>
      <c r="K1158" s="202" t="s">
        <v>297</v>
      </c>
      <c r="L1158" s="39"/>
      <c r="M1158" s="207" t="s">
        <v>1</v>
      </c>
      <c r="N1158" s="208" t="s">
        <v>45</v>
      </c>
      <c r="O1158" s="71"/>
      <c r="P1158" s="209">
        <f t="shared" si="21"/>
        <v>0</v>
      </c>
      <c r="Q1158" s="209">
        <v>0</v>
      </c>
      <c r="R1158" s="209">
        <f t="shared" si="22"/>
        <v>0</v>
      </c>
      <c r="S1158" s="209">
        <v>0</v>
      </c>
      <c r="T1158" s="210">
        <f t="shared" si="23"/>
        <v>0</v>
      </c>
      <c r="U1158" s="34"/>
      <c r="V1158" s="34"/>
      <c r="W1158" s="34"/>
      <c r="X1158" s="34"/>
      <c r="Y1158" s="34"/>
      <c r="Z1158" s="34"/>
      <c r="AA1158" s="34"/>
      <c r="AB1158" s="34"/>
      <c r="AC1158" s="34"/>
      <c r="AD1158" s="34"/>
      <c r="AE1158" s="34"/>
      <c r="AR1158" s="211" t="s">
        <v>223</v>
      </c>
      <c r="AT1158" s="211" t="s">
        <v>185</v>
      </c>
      <c r="AU1158" s="211" t="s">
        <v>86</v>
      </c>
      <c r="AY1158" s="17" t="s">
        <v>184</v>
      </c>
      <c r="BE1158" s="212">
        <f t="shared" si="24"/>
        <v>0</v>
      </c>
      <c r="BF1158" s="212">
        <f t="shared" si="25"/>
        <v>0</v>
      </c>
      <c r="BG1158" s="212">
        <f t="shared" si="26"/>
        <v>0</v>
      </c>
      <c r="BH1158" s="212">
        <f t="shared" si="27"/>
        <v>0</v>
      </c>
      <c r="BI1158" s="212">
        <f t="shared" si="28"/>
        <v>0</v>
      </c>
      <c r="BJ1158" s="17" t="s">
        <v>91</v>
      </c>
      <c r="BK1158" s="212">
        <f t="shared" si="29"/>
        <v>0</v>
      </c>
      <c r="BL1158" s="17" t="s">
        <v>223</v>
      </c>
      <c r="BM1158" s="211" t="s">
        <v>1274</v>
      </c>
    </row>
    <row r="1159" spans="1:65" s="2" customFormat="1" ht="21.75" customHeight="1">
      <c r="A1159" s="34"/>
      <c r="B1159" s="35"/>
      <c r="C1159" s="200" t="s">
        <v>848</v>
      </c>
      <c r="D1159" s="200" t="s">
        <v>185</v>
      </c>
      <c r="E1159" s="201" t="s">
        <v>1275</v>
      </c>
      <c r="F1159" s="202" t="s">
        <v>1276</v>
      </c>
      <c r="G1159" s="203" t="s">
        <v>334</v>
      </c>
      <c r="H1159" s="204">
        <v>4</v>
      </c>
      <c r="I1159" s="205"/>
      <c r="J1159" s="206">
        <f t="shared" si="20"/>
        <v>0</v>
      </c>
      <c r="K1159" s="202" t="s">
        <v>297</v>
      </c>
      <c r="L1159" s="39"/>
      <c r="M1159" s="207" t="s">
        <v>1</v>
      </c>
      <c r="N1159" s="208" t="s">
        <v>45</v>
      </c>
      <c r="O1159" s="71"/>
      <c r="P1159" s="209">
        <f t="shared" si="21"/>
        <v>0</v>
      </c>
      <c r="Q1159" s="209">
        <v>0</v>
      </c>
      <c r="R1159" s="209">
        <f t="shared" si="22"/>
        <v>0</v>
      </c>
      <c r="S1159" s="209">
        <v>0</v>
      </c>
      <c r="T1159" s="210">
        <f t="shared" si="23"/>
        <v>0</v>
      </c>
      <c r="U1159" s="34"/>
      <c r="V1159" s="34"/>
      <c r="W1159" s="34"/>
      <c r="X1159" s="34"/>
      <c r="Y1159" s="34"/>
      <c r="Z1159" s="34"/>
      <c r="AA1159" s="34"/>
      <c r="AB1159" s="34"/>
      <c r="AC1159" s="34"/>
      <c r="AD1159" s="34"/>
      <c r="AE1159" s="34"/>
      <c r="AR1159" s="211" t="s">
        <v>223</v>
      </c>
      <c r="AT1159" s="211" t="s">
        <v>185</v>
      </c>
      <c r="AU1159" s="211" t="s">
        <v>86</v>
      </c>
      <c r="AY1159" s="17" t="s">
        <v>184</v>
      </c>
      <c r="BE1159" s="212">
        <f t="shared" si="24"/>
        <v>0</v>
      </c>
      <c r="BF1159" s="212">
        <f t="shared" si="25"/>
        <v>0</v>
      </c>
      <c r="BG1159" s="212">
        <f t="shared" si="26"/>
        <v>0</v>
      </c>
      <c r="BH1159" s="212">
        <f t="shared" si="27"/>
        <v>0</v>
      </c>
      <c r="BI1159" s="212">
        <f t="shared" si="28"/>
        <v>0</v>
      </c>
      <c r="BJ1159" s="17" t="s">
        <v>91</v>
      </c>
      <c r="BK1159" s="212">
        <f t="shared" si="29"/>
        <v>0</v>
      </c>
      <c r="BL1159" s="17" t="s">
        <v>223</v>
      </c>
      <c r="BM1159" s="211" t="s">
        <v>1277</v>
      </c>
    </row>
    <row r="1160" spans="1:65" s="2" customFormat="1" ht="21.75" customHeight="1">
      <c r="A1160" s="34"/>
      <c r="B1160" s="35"/>
      <c r="C1160" s="200" t="s">
        <v>1278</v>
      </c>
      <c r="D1160" s="200" t="s">
        <v>185</v>
      </c>
      <c r="E1160" s="201" t="s">
        <v>1279</v>
      </c>
      <c r="F1160" s="202" t="s">
        <v>1280</v>
      </c>
      <c r="G1160" s="203" t="s">
        <v>334</v>
      </c>
      <c r="H1160" s="204">
        <v>2</v>
      </c>
      <c r="I1160" s="205"/>
      <c r="J1160" s="206">
        <f t="shared" si="20"/>
        <v>0</v>
      </c>
      <c r="K1160" s="202" t="s">
        <v>297</v>
      </c>
      <c r="L1160" s="39"/>
      <c r="M1160" s="207" t="s">
        <v>1</v>
      </c>
      <c r="N1160" s="208" t="s">
        <v>45</v>
      </c>
      <c r="O1160" s="71"/>
      <c r="P1160" s="209">
        <f t="shared" si="21"/>
        <v>0</v>
      </c>
      <c r="Q1160" s="209">
        <v>0</v>
      </c>
      <c r="R1160" s="209">
        <f t="shared" si="22"/>
        <v>0</v>
      </c>
      <c r="S1160" s="209">
        <v>0</v>
      </c>
      <c r="T1160" s="210">
        <f t="shared" si="23"/>
        <v>0</v>
      </c>
      <c r="U1160" s="34"/>
      <c r="V1160" s="34"/>
      <c r="W1160" s="34"/>
      <c r="X1160" s="34"/>
      <c r="Y1160" s="34"/>
      <c r="Z1160" s="34"/>
      <c r="AA1160" s="34"/>
      <c r="AB1160" s="34"/>
      <c r="AC1160" s="34"/>
      <c r="AD1160" s="34"/>
      <c r="AE1160" s="34"/>
      <c r="AR1160" s="211" t="s">
        <v>223</v>
      </c>
      <c r="AT1160" s="211" t="s">
        <v>185</v>
      </c>
      <c r="AU1160" s="211" t="s">
        <v>86</v>
      </c>
      <c r="AY1160" s="17" t="s">
        <v>184</v>
      </c>
      <c r="BE1160" s="212">
        <f t="shared" si="24"/>
        <v>0</v>
      </c>
      <c r="BF1160" s="212">
        <f t="shared" si="25"/>
        <v>0</v>
      </c>
      <c r="BG1160" s="212">
        <f t="shared" si="26"/>
        <v>0</v>
      </c>
      <c r="BH1160" s="212">
        <f t="shared" si="27"/>
        <v>0</v>
      </c>
      <c r="BI1160" s="212">
        <f t="shared" si="28"/>
        <v>0</v>
      </c>
      <c r="BJ1160" s="17" t="s">
        <v>91</v>
      </c>
      <c r="BK1160" s="212">
        <f t="shared" si="29"/>
        <v>0</v>
      </c>
      <c r="BL1160" s="17" t="s">
        <v>223</v>
      </c>
      <c r="BM1160" s="211" t="s">
        <v>1281</v>
      </c>
    </row>
    <row r="1161" spans="1:65" s="2" customFormat="1" ht="21.75" customHeight="1">
      <c r="A1161" s="34"/>
      <c r="B1161" s="35"/>
      <c r="C1161" s="200" t="s">
        <v>852</v>
      </c>
      <c r="D1161" s="200" t="s">
        <v>185</v>
      </c>
      <c r="E1161" s="201" t="s">
        <v>1282</v>
      </c>
      <c r="F1161" s="202" t="s">
        <v>1283</v>
      </c>
      <c r="G1161" s="203" t="s">
        <v>334</v>
      </c>
      <c r="H1161" s="204">
        <v>6</v>
      </c>
      <c r="I1161" s="205"/>
      <c r="J1161" s="206">
        <f t="shared" si="20"/>
        <v>0</v>
      </c>
      <c r="K1161" s="202" t="s">
        <v>297</v>
      </c>
      <c r="L1161" s="39"/>
      <c r="M1161" s="207" t="s">
        <v>1</v>
      </c>
      <c r="N1161" s="208" t="s">
        <v>45</v>
      </c>
      <c r="O1161" s="71"/>
      <c r="P1161" s="209">
        <f t="shared" si="21"/>
        <v>0</v>
      </c>
      <c r="Q1161" s="209">
        <v>0</v>
      </c>
      <c r="R1161" s="209">
        <f t="shared" si="22"/>
        <v>0</v>
      </c>
      <c r="S1161" s="209">
        <v>0</v>
      </c>
      <c r="T1161" s="210">
        <f t="shared" si="23"/>
        <v>0</v>
      </c>
      <c r="U1161" s="34"/>
      <c r="V1161" s="34"/>
      <c r="W1161" s="34"/>
      <c r="X1161" s="34"/>
      <c r="Y1161" s="34"/>
      <c r="Z1161" s="34"/>
      <c r="AA1161" s="34"/>
      <c r="AB1161" s="34"/>
      <c r="AC1161" s="34"/>
      <c r="AD1161" s="34"/>
      <c r="AE1161" s="34"/>
      <c r="AR1161" s="211" t="s">
        <v>223</v>
      </c>
      <c r="AT1161" s="211" t="s">
        <v>185</v>
      </c>
      <c r="AU1161" s="211" t="s">
        <v>86</v>
      </c>
      <c r="AY1161" s="17" t="s">
        <v>184</v>
      </c>
      <c r="BE1161" s="212">
        <f t="shared" si="24"/>
        <v>0</v>
      </c>
      <c r="BF1161" s="212">
        <f t="shared" si="25"/>
        <v>0</v>
      </c>
      <c r="BG1161" s="212">
        <f t="shared" si="26"/>
        <v>0</v>
      </c>
      <c r="BH1161" s="212">
        <f t="shared" si="27"/>
        <v>0</v>
      </c>
      <c r="BI1161" s="212">
        <f t="shared" si="28"/>
        <v>0</v>
      </c>
      <c r="BJ1161" s="17" t="s">
        <v>91</v>
      </c>
      <c r="BK1161" s="212">
        <f t="shared" si="29"/>
        <v>0</v>
      </c>
      <c r="BL1161" s="17" t="s">
        <v>223</v>
      </c>
      <c r="BM1161" s="211" t="s">
        <v>1284</v>
      </c>
    </row>
    <row r="1162" spans="1:65" s="2" customFormat="1" ht="21.75" customHeight="1">
      <c r="A1162" s="34"/>
      <c r="B1162" s="35"/>
      <c r="C1162" s="200" t="s">
        <v>1285</v>
      </c>
      <c r="D1162" s="200" t="s">
        <v>185</v>
      </c>
      <c r="E1162" s="201" t="s">
        <v>1286</v>
      </c>
      <c r="F1162" s="202" t="s">
        <v>1287</v>
      </c>
      <c r="G1162" s="203" t="s">
        <v>334</v>
      </c>
      <c r="H1162" s="204">
        <v>2</v>
      </c>
      <c r="I1162" s="205"/>
      <c r="J1162" s="206">
        <f t="shared" si="20"/>
        <v>0</v>
      </c>
      <c r="K1162" s="202" t="s">
        <v>297</v>
      </c>
      <c r="L1162" s="39"/>
      <c r="M1162" s="207" t="s">
        <v>1</v>
      </c>
      <c r="N1162" s="208" t="s">
        <v>45</v>
      </c>
      <c r="O1162" s="71"/>
      <c r="P1162" s="209">
        <f t="shared" si="21"/>
        <v>0</v>
      </c>
      <c r="Q1162" s="209">
        <v>0</v>
      </c>
      <c r="R1162" s="209">
        <f t="shared" si="22"/>
        <v>0</v>
      </c>
      <c r="S1162" s="209">
        <v>0</v>
      </c>
      <c r="T1162" s="210">
        <f t="shared" si="23"/>
        <v>0</v>
      </c>
      <c r="U1162" s="34"/>
      <c r="V1162" s="34"/>
      <c r="W1162" s="34"/>
      <c r="X1162" s="34"/>
      <c r="Y1162" s="34"/>
      <c r="Z1162" s="34"/>
      <c r="AA1162" s="34"/>
      <c r="AB1162" s="34"/>
      <c r="AC1162" s="34"/>
      <c r="AD1162" s="34"/>
      <c r="AE1162" s="34"/>
      <c r="AR1162" s="211" t="s">
        <v>223</v>
      </c>
      <c r="AT1162" s="211" t="s">
        <v>185</v>
      </c>
      <c r="AU1162" s="211" t="s">
        <v>86</v>
      </c>
      <c r="AY1162" s="17" t="s">
        <v>184</v>
      </c>
      <c r="BE1162" s="212">
        <f t="shared" si="24"/>
        <v>0</v>
      </c>
      <c r="BF1162" s="212">
        <f t="shared" si="25"/>
        <v>0</v>
      </c>
      <c r="BG1162" s="212">
        <f t="shared" si="26"/>
        <v>0</v>
      </c>
      <c r="BH1162" s="212">
        <f t="shared" si="27"/>
        <v>0</v>
      </c>
      <c r="BI1162" s="212">
        <f t="shared" si="28"/>
        <v>0</v>
      </c>
      <c r="BJ1162" s="17" t="s">
        <v>91</v>
      </c>
      <c r="BK1162" s="212">
        <f t="shared" si="29"/>
        <v>0</v>
      </c>
      <c r="BL1162" s="17" t="s">
        <v>223</v>
      </c>
      <c r="BM1162" s="211" t="s">
        <v>1288</v>
      </c>
    </row>
    <row r="1163" spans="1:65" s="2" customFormat="1" ht="21.75" customHeight="1">
      <c r="A1163" s="34"/>
      <c r="B1163" s="35"/>
      <c r="C1163" s="200" t="s">
        <v>855</v>
      </c>
      <c r="D1163" s="200" t="s">
        <v>185</v>
      </c>
      <c r="E1163" s="201" t="s">
        <v>1289</v>
      </c>
      <c r="F1163" s="202" t="s">
        <v>1290</v>
      </c>
      <c r="G1163" s="203" t="s">
        <v>334</v>
      </c>
      <c r="H1163" s="204">
        <v>6</v>
      </c>
      <c r="I1163" s="205"/>
      <c r="J1163" s="206">
        <f t="shared" si="20"/>
        <v>0</v>
      </c>
      <c r="K1163" s="202" t="s">
        <v>297</v>
      </c>
      <c r="L1163" s="39"/>
      <c r="M1163" s="207" t="s">
        <v>1</v>
      </c>
      <c r="N1163" s="208" t="s">
        <v>45</v>
      </c>
      <c r="O1163" s="71"/>
      <c r="P1163" s="209">
        <f t="shared" si="21"/>
        <v>0</v>
      </c>
      <c r="Q1163" s="209">
        <v>0</v>
      </c>
      <c r="R1163" s="209">
        <f t="shared" si="22"/>
        <v>0</v>
      </c>
      <c r="S1163" s="209">
        <v>0</v>
      </c>
      <c r="T1163" s="210">
        <f t="shared" si="23"/>
        <v>0</v>
      </c>
      <c r="U1163" s="34"/>
      <c r="V1163" s="34"/>
      <c r="W1163" s="34"/>
      <c r="X1163" s="34"/>
      <c r="Y1163" s="34"/>
      <c r="Z1163" s="34"/>
      <c r="AA1163" s="34"/>
      <c r="AB1163" s="34"/>
      <c r="AC1163" s="34"/>
      <c r="AD1163" s="34"/>
      <c r="AE1163" s="34"/>
      <c r="AR1163" s="211" t="s">
        <v>223</v>
      </c>
      <c r="AT1163" s="211" t="s">
        <v>185</v>
      </c>
      <c r="AU1163" s="211" t="s">
        <v>86</v>
      </c>
      <c r="AY1163" s="17" t="s">
        <v>184</v>
      </c>
      <c r="BE1163" s="212">
        <f t="shared" si="24"/>
        <v>0</v>
      </c>
      <c r="BF1163" s="212">
        <f t="shared" si="25"/>
        <v>0</v>
      </c>
      <c r="BG1163" s="212">
        <f t="shared" si="26"/>
        <v>0</v>
      </c>
      <c r="BH1163" s="212">
        <f t="shared" si="27"/>
        <v>0</v>
      </c>
      <c r="BI1163" s="212">
        <f t="shared" si="28"/>
        <v>0</v>
      </c>
      <c r="BJ1163" s="17" t="s">
        <v>91</v>
      </c>
      <c r="BK1163" s="212">
        <f t="shared" si="29"/>
        <v>0</v>
      </c>
      <c r="BL1163" s="17" t="s">
        <v>223</v>
      </c>
      <c r="BM1163" s="211" t="s">
        <v>1291</v>
      </c>
    </row>
    <row r="1164" spans="1:65" s="2" customFormat="1" ht="21.75" customHeight="1">
      <c r="A1164" s="34"/>
      <c r="B1164" s="35"/>
      <c r="C1164" s="200" t="s">
        <v>1292</v>
      </c>
      <c r="D1164" s="200" t="s">
        <v>185</v>
      </c>
      <c r="E1164" s="201" t="s">
        <v>1293</v>
      </c>
      <c r="F1164" s="202" t="s">
        <v>1294</v>
      </c>
      <c r="G1164" s="203" t="s">
        <v>334</v>
      </c>
      <c r="H1164" s="204">
        <v>8</v>
      </c>
      <c r="I1164" s="205"/>
      <c r="J1164" s="206">
        <f t="shared" si="20"/>
        <v>0</v>
      </c>
      <c r="K1164" s="202" t="s">
        <v>297</v>
      </c>
      <c r="L1164" s="39"/>
      <c r="M1164" s="207" t="s">
        <v>1</v>
      </c>
      <c r="N1164" s="208" t="s">
        <v>45</v>
      </c>
      <c r="O1164" s="71"/>
      <c r="P1164" s="209">
        <f t="shared" si="21"/>
        <v>0</v>
      </c>
      <c r="Q1164" s="209">
        <v>0</v>
      </c>
      <c r="R1164" s="209">
        <f t="shared" si="22"/>
        <v>0</v>
      </c>
      <c r="S1164" s="209">
        <v>0</v>
      </c>
      <c r="T1164" s="210">
        <f t="shared" si="23"/>
        <v>0</v>
      </c>
      <c r="U1164" s="34"/>
      <c r="V1164" s="34"/>
      <c r="W1164" s="34"/>
      <c r="X1164" s="34"/>
      <c r="Y1164" s="34"/>
      <c r="Z1164" s="34"/>
      <c r="AA1164" s="34"/>
      <c r="AB1164" s="34"/>
      <c r="AC1164" s="34"/>
      <c r="AD1164" s="34"/>
      <c r="AE1164" s="34"/>
      <c r="AR1164" s="211" t="s">
        <v>223</v>
      </c>
      <c r="AT1164" s="211" t="s">
        <v>185</v>
      </c>
      <c r="AU1164" s="211" t="s">
        <v>86</v>
      </c>
      <c r="AY1164" s="17" t="s">
        <v>184</v>
      </c>
      <c r="BE1164" s="212">
        <f t="shared" si="24"/>
        <v>0</v>
      </c>
      <c r="BF1164" s="212">
        <f t="shared" si="25"/>
        <v>0</v>
      </c>
      <c r="BG1164" s="212">
        <f t="shared" si="26"/>
        <v>0</v>
      </c>
      <c r="BH1164" s="212">
        <f t="shared" si="27"/>
        <v>0</v>
      </c>
      <c r="BI1164" s="212">
        <f t="shared" si="28"/>
        <v>0</v>
      </c>
      <c r="BJ1164" s="17" t="s">
        <v>91</v>
      </c>
      <c r="BK1164" s="212">
        <f t="shared" si="29"/>
        <v>0</v>
      </c>
      <c r="BL1164" s="17" t="s">
        <v>223</v>
      </c>
      <c r="BM1164" s="211" t="s">
        <v>1295</v>
      </c>
    </row>
    <row r="1165" spans="1:65" s="2" customFormat="1" ht="21.75" customHeight="1">
      <c r="A1165" s="34"/>
      <c r="B1165" s="35"/>
      <c r="C1165" s="200" t="s">
        <v>860</v>
      </c>
      <c r="D1165" s="200" t="s">
        <v>185</v>
      </c>
      <c r="E1165" s="201" t="s">
        <v>1296</v>
      </c>
      <c r="F1165" s="202" t="s">
        <v>1297</v>
      </c>
      <c r="G1165" s="203" t="s">
        <v>334</v>
      </c>
      <c r="H1165" s="204">
        <v>8</v>
      </c>
      <c r="I1165" s="205"/>
      <c r="J1165" s="206">
        <f t="shared" si="20"/>
        <v>0</v>
      </c>
      <c r="K1165" s="202" t="s">
        <v>297</v>
      </c>
      <c r="L1165" s="39"/>
      <c r="M1165" s="207" t="s">
        <v>1</v>
      </c>
      <c r="N1165" s="208" t="s">
        <v>45</v>
      </c>
      <c r="O1165" s="71"/>
      <c r="P1165" s="209">
        <f t="shared" si="21"/>
        <v>0</v>
      </c>
      <c r="Q1165" s="209">
        <v>0</v>
      </c>
      <c r="R1165" s="209">
        <f t="shared" si="22"/>
        <v>0</v>
      </c>
      <c r="S1165" s="209">
        <v>0</v>
      </c>
      <c r="T1165" s="210">
        <f t="shared" si="23"/>
        <v>0</v>
      </c>
      <c r="U1165" s="34"/>
      <c r="V1165" s="34"/>
      <c r="W1165" s="34"/>
      <c r="X1165" s="34"/>
      <c r="Y1165" s="34"/>
      <c r="Z1165" s="34"/>
      <c r="AA1165" s="34"/>
      <c r="AB1165" s="34"/>
      <c r="AC1165" s="34"/>
      <c r="AD1165" s="34"/>
      <c r="AE1165" s="34"/>
      <c r="AR1165" s="211" t="s">
        <v>223</v>
      </c>
      <c r="AT1165" s="211" t="s">
        <v>185</v>
      </c>
      <c r="AU1165" s="211" t="s">
        <v>86</v>
      </c>
      <c r="AY1165" s="17" t="s">
        <v>184</v>
      </c>
      <c r="BE1165" s="212">
        <f t="shared" si="24"/>
        <v>0</v>
      </c>
      <c r="BF1165" s="212">
        <f t="shared" si="25"/>
        <v>0</v>
      </c>
      <c r="BG1165" s="212">
        <f t="shared" si="26"/>
        <v>0</v>
      </c>
      <c r="BH1165" s="212">
        <f t="shared" si="27"/>
        <v>0</v>
      </c>
      <c r="BI1165" s="212">
        <f t="shared" si="28"/>
        <v>0</v>
      </c>
      <c r="BJ1165" s="17" t="s">
        <v>91</v>
      </c>
      <c r="BK1165" s="212">
        <f t="shared" si="29"/>
        <v>0</v>
      </c>
      <c r="BL1165" s="17" t="s">
        <v>223</v>
      </c>
      <c r="BM1165" s="211" t="s">
        <v>1298</v>
      </c>
    </row>
    <row r="1166" spans="1:65" s="2" customFormat="1" ht="21.75" customHeight="1">
      <c r="A1166" s="34"/>
      <c r="B1166" s="35"/>
      <c r="C1166" s="200" t="s">
        <v>1299</v>
      </c>
      <c r="D1166" s="200" t="s">
        <v>185</v>
      </c>
      <c r="E1166" s="201" t="s">
        <v>1300</v>
      </c>
      <c r="F1166" s="202" t="s">
        <v>1301</v>
      </c>
      <c r="G1166" s="203" t="s">
        <v>334</v>
      </c>
      <c r="H1166" s="204">
        <v>5</v>
      </c>
      <c r="I1166" s="205"/>
      <c r="J1166" s="206">
        <f t="shared" si="20"/>
        <v>0</v>
      </c>
      <c r="K1166" s="202" t="s">
        <v>297</v>
      </c>
      <c r="L1166" s="39"/>
      <c r="M1166" s="207" t="s">
        <v>1</v>
      </c>
      <c r="N1166" s="208" t="s">
        <v>45</v>
      </c>
      <c r="O1166" s="71"/>
      <c r="P1166" s="209">
        <f t="shared" si="21"/>
        <v>0</v>
      </c>
      <c r="Q1166" s="209">
        <v>0</v>
      </c>
      <c r="R1166" s="209">
        <f t="shared" si="22"/>
        <v>0</v>
      </c>
      <c r="S1166" s="209">
        <v>0</v>
      </c>
      <c r="T1166" s="210">
        <f t="shared" si="23"/>
        <v>0</v>
      </c>
      <c r="U1166" s="34"/>
      <c r="V1166" s="34"/>
      <c r="W1166" s="34"/>
      <c r="X1166" s="34"/>
      <c r="Y1166" s="34"/>
      <c r="Z1166" s="34"/>
      <c r="AA1166" s="34"/>
      <c r="AB1166" s="34"/>
      <c r="AC1166" s="34"/>
      <c r="AD1166" s="34"/>
      <c r="AE1166" s="34"/>
      <c r="AR1166" s="211" t="s">
        <v>223</v>
      </c>
      <c r="AT1166" s="211" t="s">
        <v>185</v>
      </c>
      <c r="AU1166" s="211" t="s">
        <v>86</v>
      </c>
      <c r="AY1166" s="17" t="s">
        <v>184</v>
      </c>
      <c r="BE1166" s="212">
        <f t="shared" si="24"/>
        <v>0</v>
      </c>
      <c r="BF1166" s="212">
        <f t="shared" si="25"/>
        <v>0</v>
      </c>
      <c r="BG1166" s="212">
        <f t="shared" si="26"/>
        <v>0</v>
      </c>
      <c r="BH1166" s="212">
        <f t="shared" si="27"/>
        <v>0</v>
      </c>
      <c r="BI1166" s="212">
        <f t="shared" si="28"/>
        <v>0</v>
      </c>
      <c r="BJ1166" s="17" t="s">
        <v>91</v>
      </c>
      <c r="BK1166" s="212">
        <f t="shared" si="29"/>
        <v>0</v>
      </c>
      <c r="BL1166" s="17" t="s">
        <v>223</v>
      </c>
      <c r="BM1166" s="211" t="s">
        <v>1302</v>
      </c>
    </row>
    <row r="1167" spans="1:65" s="2" customFormat="1" ht="21.75" customHeight="1">
      <c r="A1167" s="34"/>
      <c r="B1167" s="35"/>
      <c r="C1167" s="200" t="s">
        <v>865</v>
      </c>
      <c r="D1167" s="200" t="s">
        <v>185</v>
      </c>
      <c r="E1167" s="201" t="s">
        <v>1303</v>
      </c>
      <c r="F1167" s="202" t="s">
        <v>1304</v>
      </c>
      <c r="G1167" s="203" t="s">
        <v>334</v>
      </c>
      <c r="H1167" s="204">
        <v>18</v>
      </c>
      <c r="I1167" s="205"/>
      <c r="J1167" s="206">
        <f t="shared" si="20"/>
        <v>0</v>
      </c>
      <c r="K1167" s="202" t="s">
        <v>297</v>
      </c>
      <c r="L1167" s="39"/>
      <c r="M1167" s="207" t="s">
        <v>1</v>
      </c>
      <c r="N1167" s="208" t="s">
        <v>45</v>
      </c>
      <c r="O1167" s="71"/>
      <c r="P1167" s="209">
        <f t="shared" si="21"/>
        <v>0</v>
      </c>
      <c r="Q1167" s="209">
        <v>0</v>
      </c>
      <c r="R1167" s="209">
        <f t="shared" si="22"/>
        <v>0</v>
      </c>
      <c r="S1167" s="209">
        <v>0</v>
      </c>
      <c r="T1167" s="210">
        <f t="shared" si="23"/>
        <v>0</v>
      </c>
      <c r="U1167" s="34"/>
      <c r="V1167" s="34"/>
      <c r="W1167" s="34"/>
      <c r="X1167" s="34"/>
      <c r="Y1167" s="34"/>
      <c r="Z1167" s="34"/>
      <c r="AA1167" s="34"/>
      <c r="AB1167" s="34"/>
      <c r="AC1167" s="34"/>
      <c r="AD1167" s="34"/>
      <c r="AE1167" s="34"/>
      <c r="AR1167" s="211" t="s">
        <v>223</v>
      </c>
      <c r="AT1167" s="211" t="s">
        <v>185</v>
      </c>
      <c r="AU1167" s="211" t="s">
        <v>86</v>
      </c>
      <c r="AY1167" s="17" t="s">
        <v>184</v>
      </c>
      <c r="BE1167" s="212">
        <f t="shared" si="24"/>
        <v>0</v>
      </c>
      <c r="BF1167" s="212">
        <f t="shared" si="25"/>
        <v>0</v>
      </c>
      <c r="BG1167" s="212">
        <f t="shared" si="26"/>
        <v>0</v>
      </c>
      <c r="BH1167" s="212">
        <f t="shared" si="27"/>
        <v>0</v>
      </c>
      <c r="BI1167" s="212">
        <f t="shared" si="28"/>
        <v>0</v>
      </c>
      <c r="BJ1167" s="17" t="s">
        <v>91</v>
      </c>
      <c r="BK1167" s="212">
        <f t="shared" si="29"/>
        <v>0</v>
      </c>
      <c r="BL1167" s="17" t="s">
        <v>223</v>
      </c>
      <c r="BM1167" s="211" t="s">
        <v>1305</v>
      </c>
    </row>
    <row r="1168" spans="1:65" s="12" customFormat="1" ht="11.25">
      <c r="B1168" s="213"/>
      <c r="C1168" s="214"/>
      <c r="D1168" s="215" t="s">
        <v>191</v>
      </c>
      <c r="E1168" s="216" t="s">
        <v>1</v>
      </c>
      <c r="F1168" s="217" t="s">
        <v>1306</v>
      </c>
      <c r="G1168" s="214"/>
      <c r="H1168" s="218">
        <v>18</v>
      </c>
      <c r="I1168" s="219"/>
      <c r="J1168" s="214"/>
      <c r="K1168" s="214"/>
      <c r="L1168" s="220"/>
      <c r="M1168" s="221"/>
      <c r="N1168" s="222"/>
      <c r="O1168" s="222"/>
      <c r="P1168" s="222"/>
      <c r="Q1168" s="222"/>
      <c r="R1168" s="222"/>
      <c r="S1168" s="222"/>
      <c r="T1168" s="223"/>
      <c r="AT1168" s="224" t="s">
        <v>191</v>
      </c>
      <c r="AU1168" s="224" t="s">
        <v>86</v>
      </c>
      <c r="AV1168" s="12" t="s">
        <v>91</v>
      </c>
      <c r="AW1168" s="12" t="s">
        <v>34</v>
      </c>
      <c r="AX1168" s="12" t="s">
        <v>79</v>
      </c>
      <c r="AY1168" s="224" t="s">
        <v>184</v>
      </c>
    </row>
    <row r="1169" spans="1:65" s="13" customFormat="1" ht="11.25">
      <c r="B1169" s="225"/>
      <c r="C1169" s="226"/>
      <c r="D1169" s="215" t="s">
        <v>191</v>
      </c>
      <c r="E1169" s="227" t="s">
        <v>1</v>
      </c>
      <c r="F1169" s="228" t="s">
        <v>193</v>
      </c>
      <c r="G1169" s="226"/>
      <c r="H1169" s="229">
        <v>18</v>
      </c>
      <c r="I1169" s="230"/>
      <c r="J1169" s="226"/>
      <c r="K1169" s="226"/>
      <c r="L1169" s="231"/>
      <c r="M1169" s="232"/>
      <c r="N1169" s="233"/>
      <c r="O1169" s="233"/>
      <c r="P1169" s="233"/>
      <c r="Q1169" s="233"/>
      <c r="R1169" s="233"/>
      <c r="S1169" s="233"/>
      <c r="T1169" s="234"/>
      <c r="AT1169" s="235" t="s">
        <v>191</v>
      </c>
      <c r="AU1169" s="235" t="s">
        <v>86</v>
      </c>
      <c r="AV1169" s="13" t="s">
        <v>190</v>
      </c>
      <c r="AW1169" s="13" t="s">
        <v>34</v>
      </c>
      <c r="AX1169" s="13" t="s">
        <v>86</v>
      </c>
      <c r="AY1169" s="235" t="s">
        <v>184</v>
      </c>
    </row>
    <row r="1170" spans="1:65" s="2" customFormat="1" ht="21.75" customHeight="1">
      <c r="A1170" s="34"/>
      <c r="B1170" s="35"/>
      <c r="C1170" s="200" t="s">
        <v>1307</v>
      </c>
      <c r="D1170" s="200" t="s">
        <v>185</v>
      </c>
      <c r="E1170" s="201" t="s">
        <v>1308</v>
      </c>
      <c r="F1170" s="202" t="s">
        <v>1309</v>
      </c>
      <c r="G1170" s="203" t="s">
        <v>1310</v>
      </c>
      <c r="H1170" s="204">
        <v>1</v>
      </c>
      <c r="I1170" s="205"/>
      <c r="J1170" s="206">
        <f t="shared" ref="J1170:J1183" si="30">ROUND(I1170*H1170,2)</f>
        <v>0</v>
      </c>
      <c r="K1170" s="202" t="s">
        <v>297</v>
      </c>
      <c r="L1170" s="39"/>
      <c r="M1170" s="207" t="s">
        <v>1</v>
      </c>
      <c r="N1170" s="208" t="s">
        <v>45</v>
      </c>
      <c r="O1170" s="71"/>
      <c r="P1170" s="209">
        <f t="shared" ref="P1170:P1183" si="31">O1170*H1170</f>
        <v>0</v>
      </c>
      <c r="Q1170" s="209">
        <v>0</v>
      </c>
      <c r="R1170" s="209">
        <f t="shared" ref="R1170:R1183" si="32">Q1170*H1170</f>
        <v>0</v>
      </c>
      <c r="S1170" s="209">
        <v>0</v>
      </c>
      <c r="T1170" s="210">
        <f t="shared" ref="T1170:T1183" si="33">S1170*H1170</f>
        <v>0</v>
      </c>
      <c r="U1170" s="34"/>
      <c r="V1170" s="34"/>
      <c r="W1170" s="34"/>
      <c r="X1170" s="34"/>
      <c r="Y1170" s="34"/>
      <c r="Z1170" s="34"/>
      <c r="AA1170" s="34"/>
      <c r="AB1170" s="34"/>
      <c r="AC1170" s="34"/>
      <c r="AD1170" s="34"/>
      <c r="AE1170" s="34"/>
      <c r="AR1170" s="211" t="s">
        <v>223</v>
      </c>
      <c r="AT1170" s="211" t="s">
        <v>185</v>
      </c>
      <c r="AU1170" s="211" t="s">
        <v>86</v>
      </c>
      <c r="AY1170" s="17" t="s">
        <v>184</v>
      </c>
      <c r="BE1170" s="212">
        <f t="shared" ref="BE1170:BE1183" si="34">IF(N1170="základní",J1170,0)</f>
        <v>0</v>
      </c>
      <c r="BF1170" s="212">
        <f t="shared" ref="BF1170:BF1183" si="35">IF(N1170="snížená",J1170,0)</f>
        <v>0</v>
      </c>
      <c r="BG1170" s="212">
        <f t="shared" ref="BG1170:BG1183" si="36">IF(N1170="zákl. přenesená",J1170,0)</f>
        <v>0</v>
      </c>
      <c r="BH1170" s="212">
        <f t="shared" ref="BH1170:BH1183" si="37">IF(N1170="sníž. přenesená",J1170,0)</f>
        <v>0</v>
      </c>
      <c r="BI1170" s="212">
        <f t="shared" ref="BI1170:BI1183" si="38">IF(N1170="nulová",J1170,0)</f>
        <v>0</v>
      </c>
      <c r="BJ1170" s="17" t="s">
        <v>91</v>
      </c>
      <c r="BK1170" s="212">
        <f t="shared" ref="BK1170:BK1183" si="39">ROUND(I1170*H1170,2)</f>
        <v>0</v>
      </c>
      <c r="BL1170" s="17" t="s">
        <v>223</v>
      </c>
      <c r="BM1170" s="211" t="s">
        <v>1311</v>
      </c>
    </row>
    <row r="1171" spans="1:65" s="2" customFormat="1" ht="21.75" customHeight="1">
      <c r="A1171" s="34"/>
      <c r="B1171" s="35"/>
      <c r="C1171" s="200" t="s">
        <v>869</v>
      </c>
      <c r="D1171" s="200" t="s">
        <v>185</v>
      </c>
      <c r="E1171" s="201" t="s">
        <v>1312</v>
      </c>
      <c r="F1171" s="202" t="s">
        <v>1313</v>
      </c>
      <c r="G1171" s="203" t="s">
        <v>1310</v>
      </c>
      <c r="H1171" s="204">
        <v>1</v>
      </c>
      <c r="I1171" s="205"/>
      <c r="J1171" s="206">
        <f t="shared" si="30"/>
        <v>0</v>
      </c>
      <c r="K1171" s="202" t="s">
        <v>297</v>
      </c>
      <c r="L1171" s="39"/>
      <c r="M1171" s="207" t="s">
        <v>1</v>
      </c>
      <c r="N1171" s="208" t="s">
        <v>45</v>
      </c>
      <c r="O1171" s="71"/>
      <c r="P1171" s="209">
        <f t="shared" si="31"/>
        <v>0</v>
      </c>
      <c r="Q1171" s="209">
        <v>0</v>
      </c>
      <c r="R1171" s="209">
        <f t="shared" si="32"/>
        <v>0</v>
      </c>
      <c r="S1171" s="209">
        <v>0</v>
      </c>
      <c r="T1171" s="210">
        <f t="shared" si="33"/>
        <v>0</v>
      </c>
      <c r="U1171" s="34"/>
      <c r="V1171" s="34"/>
      <c r="W1171" s="34"/>
      <c r="X1171" s="34"/>
      <c r="Y1171" s="34"/>
      <c r="Z1171" s="34"/>
      <c r="AA1171" s="34"/>
      <c r="AB1171" s="34"/>
      <c r="AC1171" s="34"/>
      <c r="AD1171" s="34"/>
      <c r="AE1171" s="34"/>
      <c r="AR1171" s="211" t="s">
        <v>223</v>
      </c>
      <c r="AT1171" s="211" t="s">
        <v>185</v>
      </c>
      <c r="AU1171" s="211" t="s">
        <v>86</v>
      </c>
      <c r="AY1171" s="17" t="s">
        <v>184</v>
      </c>
      <c r="BE1171" s="212">
        <f t="shared" si="34"/>
        <v>0</v>
      </c>
      <c r="BF1171" s="212">
        <f t="shared" si="35"/>
        <v>0</v>
      </c>
      <c r="BG1171" s="212">
        <f t="shared" si="36"/>
        <v>0</v>
      </c>
      <c r="BH1171" s="212">
        <f t="shared" si="37"/>
        <v>0</v>
      </c>
      <c r="BI1171" s="212">
        <f t="shared" si="38"/>
        <v>0</v>
      </c>
      <c r="BJ1171" s="17" t="s">
        <v>91</v>
      </c>
      <c r="BK1171" s="212">
        <f t="shared" si="39"/>
        <v>0</v>
      </c>
      <c r="BL1171" s="17" t="s">
        <v>223</v>
      </c>
      <c r="BM1171" s="211" t="s">
        <v>1314</v>
      </c>
    </row>
    <row r="1172" spans="1:65" s="2" customFormat="1" ht="21.75" customHeight="1">
      <c r="A1172" s="34"/>
      <c r="B1172" s="35"/>
      <c r="C1172" s="200" t="s">
        <v>1315</v>
      </c>
      <c r="D1172" s="200" t="s">
        <v>185</v>
      </c>
      <c r="E1172" s="201" t="s">
        <v>1316</v>
      </c>
      <c r="F1172" s="202" t="s">
        <v>1317</v>
      </c>
      <c r="G1172" s="203" t="s">
        <v>1114</v>
      </c>
      <c r="H1172" s="204">
        <v>18</v>
      </c>
      <c r="I1172" s="205"/>
      <c r="J1172" s="206">
        <f t="shared" si="30"/>
        <v>0</v>
      </c>
      <c r="K1172" s="202" t="s">
        <v>297</v>
      </c>
      <c r="L1172" s="39"/>
      <c r="M1172" s="207" t="s">
        <v>1</v>
      </c>
      <c r="N1172" s="208" t="s">
        <v>45</v>
      </c>
      <c r="O1172" s="71"/>
      <c r="P1172" s="209">
        <f t="shared" si="31"/>
        <v>0</v>
      </c>
      <c r="Q1172" s="209">
        <v>0</v>
      </c>
      <c r="R1172" s="209">
        <f t="shared" si="32"/>
        <v>0</v>
      </c>
      <c r="S1172" s="209">
        <v>0</v>
      </c>
      <c r="T1172" s="210">
        <f t="shared" si="33"/>
        <v>0</v>
      </c>
      <c r="U1172" s="34"/>
      <c r="V1172" s="34"/>
      <c r="W1172" s="34"/>
      <c r="X1172" s="34"/>
      <c r="Y1172" s="34"/>
      <c r="Z1172" s="34"/>
      <c r="AA1172" s="34"/>
      <c r="AB1172" s="34"/>
      <c r="AC1172" s="34"/>
      <c r="AD1172" s="34"/>
      <c r="AE1172" s="34"/>
      <c r="AR1172" s="211" t="s">
        <v>223</v>
      </c>
      <c r="AT1172" s="211" t="s">
        <v>185</v>
      </c>
      <c r="AU1172" s="211" t="s">
        <v>86</v>
      </c>
      <c r="AY1172" s="17" t="s">
        <v>184</v>
      </c>
      <c r="BE1172" s="212">
        <f t="shared" si="34"/>
        <v>0</v>
      </c>
      <c r="BF1172" s="212">
        <f t="shared" si="35"/>
        <v>0</v>
      </c>
      <c r="BG1172" s="212">
        <f t="shared" si="36"/>
        <v>0</v>
      </c>
      <c r="BH1172" s="212">
        <f t="shared" si="37"/>
        <v>0</v>
      </c>
      <c r="BI1172" s="212">
        <f t="shared" si="38"/>
        <v>0</v>
      </c>
      <c r="BJ1172" s="17" t="s">
        <v>91</v>
      </c>
      <c r="BK1172" s="212">
        <f t="shared" si="39"/>
        <v>0</v>
      </c>
      <c r="BL1172" s="17" t="s">
        <v>223</v>
      </c>
      <c r="BM1172" s="211" t="s">
        <v>1318</v>
      </c>
    </row>
    <row r="1173" spans="1:65" s="2" customFormat="1" ht="33" customHeight="1">
      <c r="A1173" s="34"/>
      <c r="B1173" s="35"/>
      <c r="C1173" s="200" t="s">
        <v>872</v>
      </c>
      <c r="D1173" s="200" t="s">
        <v>185</v>
      </c>
      <c r="E1173" s="201" t="s">
        <v>1319</v>
      </c>
      <c r="F1173" s="202" t="s">
        <v>1320</v>
      </c>
      <c r="G1173" s="203" t="s">
        <v>1321</v>
      </c>
      <c r="H1173" s="204">
        <v>1</v>
      </c>
      <c r="I1173" s="205"/>
      <c r="J1173" s="206">
        <f t="shared" si="30"/>
        <v>0</v>
      </c>
      <c r="K1173" s="202" t="s">
        <v>297</v>
      </c>
      <c r="L1173" s="39"/>
      <c r="M1173" s="207" t="s">
        <v>1</v>
      </c>
      <c r="N1173" s="208" t="s">
        <v>45</v>
      </c>
      <c r="O1173" s="71"/>
      <c r="P1173" s="209">
        <f t="shared" si="31"/>
        <v>0</v>
      </c>
      <c r="Q1173" s="209">
        <v>0</v>
      </c>
      <c r="R1173" s="209">
        <f t="shared" si="32"/>
        <v>0</v>
      </c>
      <c r="S1173" s="209">
        <v>0</v>
      </c>
      <c r="T1173" s="210">
        <f t="shared" si="33"/>
        <v>0</v>
      </c>
      <c r="U1173" s="34"/>
      <c r="V1173" s="34"/>
      <c r="W1173" s="34"/>
      <c r="X1173" s="34"/>
      <c r="Y1173" s="34"/>
      <c r="Z1173" s="34"/>
      <c r="AA1173" s="34"/>
      <c r="AB1173" s="34"/>
      <c r="AC1173" s="34"/>
      <c r="AD1173" s="34"/>
      <c r="AE1173" s="34"/>
      <c r="AR1173" s="211" t="s">
        <v>223</v>
      </c>
      <c r="AT1173" s="211" t="s">
        <v>185</v>
      </c>
      <c r="AU1173" s="211" t="s">
        <v>86</v>
      </c>
      <c r="AY1173" s="17" t="s">
        <v>184</v>
      </c>
      <c r="BE1173" s="212">
        <f t="shared" si="34"/>
        <v>0</v>
      </c>
      <c r="BF1173" s="212">
        <f t="shared" si="35"/>
        <v>0</v>
      </c>
      <c r="BG1173" s="212">
        <f t="shared" si="36"/>
        <v>0</v>
      </c>
      <c r="BH1173" s="212">
        <f t="shared" si="37"/>
        <v>0</v>
      </c>
      <c r="BI1173" s="212">
        <f t="shared" si="38"/>
        <v>0</v>
      </c>
      <c r="BJ1173" s="17" t="s">
        <v>91</v>
      </c>
      <c r="BK1173" s="212">
        <f t="shared" si="39"/>
        <v>0</v>
      </c>
      <c r="BL1173" s="17" t="s">
        <v>223</v>
      </c>
      <c r="BM1173" s="211" t="s">
        <v>1322</v>
      </c>
    </row>
    <row r="1174" spans="1:65" s="2" customFormat="1" ht="33" customHeight="1">
      <c r="A1174" s="34"/>
      <c r="B1174" s="35"/>
      <c r="C1174" s="200" t="s">
        <v>1323</v>
      </c>
      <c r="D1174" s="200" t="s">
        <v>185</v>
      </c>
      <c r="E1174" s="201" t="s">
        <v>1324</v>
      </c>
      <c r="F1174" s="202" t="s">
        <v>1325</v>
      </c>
      <c r="G1174" s="203" t="s">
        <v>1310</v>
      </c>
      <c r="H1174" s="204">
        <v>1</v>
      </c>
      <c r="I1174" s="205"/>
      <c r="J1174" s="206">
        <f t="shared" si="30"/>
        <v>0</v>
      </c>
      <c r="K1174" s="202" t="s">
        <v>297</v>
      </c>
      <c r="L1174" s="39"/>
      <c r="M1174" s="207" t="s">
        <v>1</v>
      </c>
      <c r="N1174" s="208" t="s">
        <v>45</v>
      </c>
      <c r="O1174" s="71"/>
      <c r="P1174" s="209">
        <f t="shared" si="31"/>
        <v>0</v>
      </c>
      <c r="Q1174" s="209">
        <v>0</v>
      </c>
      <c r="R1174" s="209">
        <f t="shared" si="32"/>
        <v>0</v>
      </c>
      <c r="S1174" s="209">
        <v>0</v>
      </c>
      <c r="T1174" s="210">
        <f t="shared" si="33"/>
        <v>0</v>
      </c>
      <c r="U1174" s="34"/>
      <c r="V1174" s="34"/>
      <c r="W1174" s="34"/>
      <c r="X1174" s="34"/>
      <c r="Y1174" s="34"/>
      <c r="Z1174" s="34"/>
      <c r="AA1174" s="34"/>
      <c r="AB1174" s="34"/>
      <c r="AC1174" s="34"/>
      <c r="AD1174" s="34"/>
      <c r="AE1174" s="34"/>
      <c r="AR1174" s="211" t="s">
        <v>223</v>
      </c>
      <c r="AT1174" s="211" t="s">
        <v>185</v>
      </c>
      <c r="AU1174" s="211" t="s">
        <v>86</v>
      </c>
      <c r="AY1174" s="17" t="s">
        <v>184</v>
      </c>
      <c r="BE1174" s="212">
        <f t="shared" si="34"/>
        <v>0</v>
      </c>
      <c r="BF1174" s="212">
        <f t="shared" si="35"/>
        <v>0</v>
      </c>
      <c r="BG1174" s="212">
        <f t="shared" si="36"/>
        <v>0</v>
      </c>
      <c r="BH1174" s="212">
        <f t="shared" si="37"/>
        <v>0</v>
      </c>
      <c r="BI1174" s="212">
        <f t="shared" si="38"/>
        <v>0</v>
      </c>
      <c r="BJ1174" s="17" t="s">
        <v>91</v>
      </c>
      <c r="BK1174" s="212">
        <f t="shared" si="39"/>
        <v>0</v>
      </c>
      <c r="BL1174" s="17" t="s">
        <v>223</v>
      </c>
      <c r="BM1174" s="211" t="s">
        <v>1326</v>
      </c>
    </row>
    <row r="1175" spans="1:65" s="2" customFormat="1" ht="21.75" customHeight="1">
      <c r="A1175" s="34"/>
      <c r="B1175" s="35"/>
      <c r="C1175" s="200" t="s">
        <v>877</v>
      </c>
      <c r="D1175" s="200" t="s">
        <v>185</v>
      </c>
      <c r="E1175" s="201" t="s">
        <v>1327</v>
      </c>
      <c r="F1175" s="202" t="s">
        <v>1328</v>
      </c>
      <c r="G1175" s="203" t="s">
        <v>1310</v>
      </c>
      <c r="H1175" s="204">
        <v>1</v>
      </c>
      <c r="I1175" s="205"/>
      <c r="J1175" s="206">
        <f t="shared" si="30"/>
        <v>0</v>
      </c>
      <c r="K1175" s="202" t="s">
        <v>297</v>
      </c>
      <c r="L1175" s="39"/>
      <c r="M1175" s="207" t="s">
        <v>1</v>
      </c>
      <c r="N1175" s="208" t="s">
        <v>45</v>
      </c>
      <c r="O1175" s="71"/>
      <c r="P1175" s="209">
        <f t="shared" si="31"/>
        <v>0</v>
      </c>
      <c r="Q1175" s="209">
        <v>0</v>
      </c>
      <c r="R1175" s="209">
        <f t="shared" si="32"/>
        <v>0</v>
      </c>
      <c r="S1175" s="209">
        <v>0</v>
      </c>
      <c r="T1175" s="210">
        <f t="shared" si="33"/>
        <v>0</v>
      </c>
      <c r="U1175" s="34"/>
      <c r="V1175" s="34"/>
      <c r="W1175" s="34"/>
      <c r="X1175" s="34"/>
      <c r="Y1175" s="34"/>
      <c r="Z1175" s="34"/>
      <c r="AA1175" s="34"/>
      <c r="AB1175" s="34"/>
      <c r="AC1175" s="34"/>
      <c r="AD1175" s="34"/>
      <c r="AE1175" s="34"/>
      <c r="AR1175" s="211" t="s">
        <v>223</v>
      </c>
      <c r="AT1175" s="211" t="s">
        <v>185</v>
      </c>
      <c r="AU1175" s="211" t="s">
        <v>86</v>
      </c>
      <c r="AY1175" s="17" t="s">
        <v>184</v>
      </c>
      <c r="BE1175" s="212">
        <f t="shared" si="34"/>
        <v>0</v>
      </c>
      <c r="BF1175" s="212">
        <f t="shared" si="35"/>
        <v>0</v>
      </c>
      <c r="BG1175" s="212">
        <f t="shared" si="36"/>
        <v>0</v>
      </c>
      <c r="BH1175" s="212">
        <f t="shared" si="37"/>
        <v>0</v>
      </c>
      <c r="BI1175" s="212">
        <f t="shared" si="38"/>
        <v>0</v>
      </c>
      <c r="BJ1175" s="17" t="s">
        <v>91</v>
      </c>
      <c r="BK1175" s="212">
        <f t="shared" si="39"/>
        <v>0</v>
      </c>
      <c r="BL1175" s="17" t="s">
        <v>223</v>
      </c>
      <c r="BM1175" s="211" t="s">
        <v>1329</v>
      </c>
    </row>
    <row r="1176" spans="1:65" s="2" customFormat="1" ht="21.75" customHeight="1">
      <c r="A1176" s="34"/>
      <c r="B1176" s="35"/>
      <c r="C1176" s="200" t="s">
        <v>1330</v>
      </c>
      <c r="D1176" s="200" t="s">
        <v>185</v>
      </c>
      <c r="E1176" s="201" t="s">
        <v>1331</v>
      </c>
      <c r="F1176" s="202" t="s">
        <v>1332</v>
      </c>
      <c r="G1176" s="203" t="s">
        <v>1333</v>
      </c>
      <c r="H1176" s="204">
        <v>377.39269999999999</v>
      </c>
      <c r="I1176" s="205"/>
      <c r="J1176" s="206">
        <f t="shared" si="30"/>
        <v>0</v>
      </c>
      <c r="K1176" s="202" t="s">
        <v>297</v>
      </c>
      <c r="L1176" s="39"/>
      <c r="M1176" s="207" t="s">
        <v>1</v>
      </c>
      <c r="N1176" s="208" t="s">
        <v>45</v>
      </c>
      <c r="O1176" s="71"/>
      <c r="P1176" s="209">
        <f t="shared" si="31"/>
        <v>0</v>
      </c>
      <c r="Q1176" s="209">
        <v>0</v>
      </c>
      <c r="R1176" s="209">
        <f t="shared" si="32"/>
        <v>0</v>
      </c>
      <c r="S1176" s="209">
        <v>0</v>
      </c>
      <c r="T1176" s="210">
        <f t="shared" si="33"/>
        <v>0</v>
      </c>
      <c r="U1176" s="34"/>
      <c r="V1176" s="34"/>
      <c r="W1176" s="34"/>
      <c r="X1176" s="34"/>
      <c r="Y1176" s="34"/>
      <c r="Z1176" s="34"/>
      <c r="AA1176" s="34"/>
      <c r="AB1176" s="34"/>
      <c r="AC1176" s="34"/>
      <c r="AD1176" s="34"/>
      <c r="AE1176" s="34"/>
      <c r="AR1176" s="211" t="s">
        <v>223</v>
      </c>
      <c r="AT1176" s="211" t="s">
        <v>185</v>
      </c>
      <c r="AU1176" s="211" t="s">
        <v>86</v>
      </c>
      <c r="AY1176" s="17" t="s">
        <v>184</v>
      </c>
      <c r="BE1176" s="212">
        <f t="shared" si="34"/>
        <v>0</v>
      </c>
      <c r="BF1176" s="212">
        <f t="shared" si="35"/>
        <v>0</v>
      </c>
      <c r="BG1176" s="212">
        <f t="shared" si="36"/>
        <v>0</v>
      </c>
      <c r="BH1176" s="212">
        <f t="shared" si="37"/>
        <v>0</v>
      </c>
      <c r="BI1176" s="212">
        <f t="shared" si="38"/>
        <v>0</v>
      </c>
      <c r="BJ1176" s="17" t="s">
        <v>91</v>
      </c>
      <c r="BK1176" s="212">
        <f t="shared" si="39"/>
        <v>0</v>
      </c>
      <c r="BL1176" s="17" t="s">
        <v>223</v>
      </c>
      <c r="BM1176" s="211" t="s">
        <v>1334</v>
      </c>
    </row>
    <row r="1177" spans="1:65" s="2" customFormat="1" ht="21.75" customHeight="1">
      <c r="A1177" s="34"/>
      <c r="B1177" s="35"/>
      <c r="C1177" s="200" t="s">
        <v>883</v>
      </c>
      <c r="D1177" s="200" t="s">
        <v>185</v>
      </c>
      <c r="E1177" s="201" t="s">
        <v>1335</v>
      </c>
      <c r="F1177" s="202" t="s">
        <v>1336</v>
      </c>
      <c r="G1177" s="203" t="s">
        <v>1333</v>
      </c>
      <c r="H1177" s="204">
        <v>373.83240000000001</v>
      </c>
      <c r="I1177" s="205"/>
      <c r="J1177" s="206">
        <f t="shared" si="30"/>
        <v>0</v>
      </c>
      <c r="K1177" s="202" t="s">
        <v>297</v>
      </c>
      <c r="L1177" s="39"/>
      <c r="M1177" s="207" t="s">
        <v>1</v>
      </c>
      <c r="N1177" s="208" t="s">
        <v>45</v>
      </c>
      <c r="O1177" s="71"/>
      <c r="P1177" s="209">
        <f t="shared" si="31"/>
        <v>0</v>
      </c>
      <c r="Q1177" s="209">
        <v>0</v>
      </c>
      <c r="R1177" s="209">
        <f t="shared" si="32"/>
        <v>0</v>
      </c>
      <c r="S1177" s="209">
        <v>0</v>
      </c>
      <c r="T1177" s="210">
        <f t="shared" si="33"/>
        <v>0</v>
      </c>
      <c r="U1177" s="34"/>
      <c r="V1177" s="34"/>
      <c r="W1177" s="34"/>
      <c r="X1177" s="34"/>
      <c r="Y1177" s="34"/>
      <c r="Z1177" s="34"/>
      <c r="AA1177" s="34"/>
      <c r="AB1177" s="34"/>
      <c r="AC1177" s="34"/>
      <c r="AD1177" s="34"/>
      <c r="AE1177" s="34"/>
      <c r="AR1177" s="211" t="s">
        <v>223</v>
      </c>
      <c r="AT1177" s="211" t="s">
        <v>185</v>
      </c>
      <c r="AU1177" s="211" t="s">
        <v>86</v>
      </c>
      <c r="AY1177" s="17" t="s">
        <v>184</v>
      </c>
      <c r="BE1177" s="212">
        <f t="shared" si="34"/>
        <v>0</v>
      </c>
      <c r="BF1177" s="212">
        <f t="shared" si="35"/>
        <v>0</v>
      </c>
      <c r="BG1177" s="212">
        <f t="shared" si="36"/>
        <v>0</v>
      </c>
      <c r="BH1177" s="212">
        <f t="shared" si="37"/>
        <v>0</v>
      </c>
      <c r="BI1177" s="212">
        <f t="shared" si="38"/>
        <v>0</v>
      </c>
      <c r="BJ1177" s="17" t="s">
        <v>91</v>
      </c>
      <c r="BK1177" s="212">
        <f t="shared" si="39"/>
        <v>0</v>
      </c>
      <c r="BL1177" s="17" t="s">
        <v>223</v>
      </c>
      <c r="BM1177" s="211" t="s">
        <v>1337</v>
      </c>
    </row>
    <row r="1178" spans="1:65" s="2" customFormat="1" ht="21.75" customHeight="1">
      <c r="A1178" s="34"/>
      <c r="B1178" s="35"/>
      <c r="C1178" s="200" t="s">
        <v>1338</v>
      </c>
      <c r="D1178" s="200" t="s">
        <v>185</v>
      </c>
      <c r="E1178" s="201" t="s">
        <v>1339</v>
      </c>
      <c r="F1178" s="202" t="s">
        <v>1340</v>
      </c>
      <c r="G1178" s="203" t="s">
        <v>1333</v>
      </c>
      <c r="H1178" s="204">
        <v>1747.53</v>
      </c>
      <c r="I1178" s="205"/>
      <c r="J1178" s="206">
        <f t="shared" si="30"/>
        <v>0</v>
      </c>
      <c r="K1178" s="202" t="s">
        <v>297</v>
      </c>
      <c r="L1178" s="39"/>
      <c r="M1178" s="207" t="s">
        <v>1</v>
      </c>
      <c r="N1178" s="208" t="s">
        <v>45</v>
      </c>
      <c r="O1178" s="71"/>
      <c r="P1178" s="209">
        <f t="shared" si="31"/>
        <v>0</v>
      </c>
      <c r="Q1178" s="209">
        <v>0</v>
      </c>
      <c r="R1178" s="209">
        <f t="shared" si="32"/>
        <v>0</v>
      </c>
      <c r="S1178" s="209">
        <v>0</v>
      </c>
      <c r="T1178" s="210">
        <f t="shared" si="33"/>
        <v>0</v>
      </c>
      <c r="U1178" s="34"/>
      <c r="V1178" s="34"/>
      <c r="W1178" s="34"/>
      <c r="X1178" s="34"/>
      <c r="Y1178" s="34"/>
      <c r="Z1178" s="34"/>
      <c r="AA1178" s="34"/>
      <c r="AB1178" s="34"/>
      <c r="AC1178" s="34"/>
      <c r="AD1178" s="34"/>
      <c r="AE1178" s="34"/>
      <c r="AR1178" s="211" t="s">
        <v>223</v>
      </c>
      <c r="AT1178" s="211" t="s">
        <v>185</v>
      </c>
      <c r="AU1178" s="211" t="s">
        <v>86</v>
      </c>
      <c r="AY1178" s="17" t="s">
        <v>184</v>
      </c>
      <c r="BE1178" s="212">
        <f t="shared" si="34"/>
        <v>0</v>
      </c>
      <c r="BF1178" s="212">
        <f t="shared" si="35"/>
        <v>0</v>
      </c>
      <c r="BG1178" s="212">
        <f t="shared" si="36"/>
        <v>0</v>
      </c>
      <c r="BH1178" s="212">
        <f t="shared" si="37"/>
        <v>0</v>
      </c>
      <c r="BI1178" s="212">
        <f t="shared" si="38"/>
        <v>0</v>
      </c>
      <c r="BJ1178" s="17" t="s">
        <v>91</v>
      </c>
      <c r="BK1178" s="212">
        <f t="shared" si="39"/>
        <v>0</v>
      </c>
      <c r="BL1178" s="17" t="s">
        <v>223</v>
      </c>
      <c r="BM1178" s="211" t="s">
        <v>1341</v>
      </c>
    </row>
    <row r="1179" spans="1:65" s="2" customFormat="1" ht="21.75" customHeight="1">
      <c r="A1179" s="34"/>
      <c r="B1179" s="35"/>
      <c r="C1179" s="200" t="s">
        <v>894</v>
      </c>
      <c r="D1179" s="200" t="s">
        <v>185</v>
      </c>
      <c r="E1179" s="201" t="s">
        <v>1342</v>
      </c>
      <c r="F1179" s="202" t="s">
        <v>1343</v>
      </c>
      <c r="G1179" s="203" t="s">
        <v>1310</v>
      </c>
      <c r="H1179" s="204">
        <v>8</v>
      </c>
      <c r="I1179" s="205"/>
      <c r="J1179" s="206">
        <f t="shared" si="30"/>
        <v>0</v>
      </c>
      <c r="K1179" s="202" t="s">
        <v>297</v>
      </c>
      <c r="L1179" s="39"/>
      <c r="M1179" s="207" t="s">
        <v>1</v>
      </c>
      <c r="N1179" s="208" t="s">
        <v>45</v>
      </c>
      <c r="O1179" s="71"/>
      <c r="P1179" s="209">
        <f t="shared" si="31"/>
        <v>0</v>
      </c>
      <c r="Q1179" s="209">
        <v>0</v>
      </c>
      <c r="R1179" s="209">
        <f t="shared" si="32"/>
        <v>0</v>
      </c>
      <c r="S1179" s="209">
        <v>0</v>
      </c>
      <c r="T1179" s="210">
        <f t="shared" si="33"/>
        <v>0</v>
      </c>
      <c r="U1179" s="34"/>
      <c r="V1179" s="34"/>
      <c r="W1179" s="34"/>
      <c r="X1179" s="34"/>
      <c r="Y1179" s="34"/>
      <c r="Z1179" s="34"/>
      <c r="AA1179" s="34"/>
      <c r="AB1179" s="34"/>
      <c r="AC1179" s="34"/>
      <c r="AD1179" s="34"/>
      <c r="AE1179" s="34"/>
      <c r="AR1179" s="211" t="s">
        <v>223</v>
      </c>
      <c r="AT1179" s="211" t="s">
        <v>185</v>
      </c>
      <c r="AU1179" s="211" t="s">
        <v>86</v>
      </c>
      <c r="AY1179" s="17" t="s">
        <v>184</v>
      </c>
      <c r="BE1179" s="212">
        <f t="shared" si="34"/>
        <v>0</v>
      </c>
      <c r="BF1179" s="212">
        <f t="shared" si="35"/>
        <v>0</v>
      </c>
      <c r="BG1179" s="212">
        <f t="shared" si="36"/>
        <v>0</v>
      </c>
      <c r="BH1179" s="212">
        <f t="shared" si="37"/>
        <v>0</v>
      </c>
      <c r="BI1179" s="212">
        <f t="shared" si="38"/>
        <v>0</v>
      </c>
      <c r="BJ1179" s="17" t="s">
        <v>91</v>
      </c>
      <c r="BK1179" s="212">
        <f t="shared" si="39"/>
        <v>0</v>
      </c>
      <c r="BL1179" s="17" t="s">
        <v>223</v>
      </c>
      <c r="BM1179" s="211" t="s">
        <v>1344</v>
      </c>
    </row>
    <row r="1180" spans="1:65" s="2" customFormat="1" ht="33" customHeight="1">
      <c r="A1180" s="34"/>
      <c r="B1180" s="35"/>
      <c r="C1180" s="200" t="s">
        <v>1345</v>
      </c>
      <c r="D1180" s="200" t="s">
        <v>185</v>
      </c>
      <c r="E1180" s="201" t="s">
        <v>1346</v>
      </c>
      <c r="F1180" s="202" t="s">
        <v>1347</v>
      </c>
      <c r="G1180" s="203" t="s">
        <v>1310</v>
      </c>
      <c r="H1180" s="204">
        <v>2</v>
      </c>
      <c r="I1180" s="205"/>
      <c r="J1180" s="206">
        <f t="shared" si="30"/>
        <v>0</v>
      </c>
      <c r="K1180" s="202" t="s">
        <v>297</v>
      </c>
      <c r="L1180" s="39"/>
      <c r="M1180" s="207" t="s">
        <v>1</v>
      </c>
      <c r="N1180" s="208" t="s">
        <v>45</v>
      </c>
      <c r="O1180" s="71"/>
      <c r="P1180" s="209">
        <f t="shared" si="31"/>
        <v>0</v>
      </c>
      <c r="Q1180" s="209">
        <v>0</v>
      </c>
      <c r="R1180" s="209">
        <f t="shared" si="32"/>
        <v>0</v>
      </c>
      <c r="S1180" s="209">
        <v>0</v>
      </c>
      <c r="T1180" s="210">
        <f t="shared" si="33"/>
        <v>0</v>
      </c>
      <c r="U1180" s="34"/>
      <c r="V1180" s="34"/>
      <c r="W1180" s="34"/>
      <c r="X1180" s="34"/>
      <c r="Y1180" s="34"/>
      <c r="Z1180" s="34"/>
      <c r="AA1180" s="34"/>
      <c r="AB1180" s="34"/>
      <c r="AC1180" s="34"/>
      <c r="AD1180" s="34"/>
      <c r="AE1180" s="34"/>
      <c r="AR1180" s="211" t="s">
        <v>223</v>
      </c>
      <c r="AT1180" s="211" t="s">
        <v>185</v>
      </c>
      <c r="AU1180" s="211" t="s">
        <v>86</v>
      </c>
      <c r="AY1180" s="17" t="s">
        <v>184</v>
      </c>
      <c r="BE1180" s="212">
        <f t="shared" si="34"/>
        <v>0</v>
      </c>
      <c r="BF1180" s="212">
        <f t="shared" si="35"/>
        <v>0</v>
      </c>
      <c r="BG1180" s="212">
        <f t="shared" si="36"/>
        <v>0</v>
      </c>
      <c r="BH1180" s="212">
        <f t="shared" si="37"/>
        <v>0</v>
      </c>
      <c r="BI1180" s="212">
        <f t="shared" si="38"/>
        <v>0</v>
      </c>
      <c r="BJ1180" s="17" t="s">
        <v>91</v>
      </c>
      <c r="BK1180" s="212">
        <f t="shared" si="39"/>
        <v>0</v>
      </c>
      <c r="BL1180" s="17" t="s">
        <v>223</v>
      </c>
      <c r="BM1180" s="211" t="s">
        <v>1348</v>
      </c>
    </row>
    <row r="1181" spans="1:65" s="2" customFormat="1" ht="21.75" customHeight="1">
      <c r="A1181" s="34"/>
      <c r="B1181" s="35"/>
      <c r="C1181" s="200" t="s">
        <v>899</v>
      </c>
      <c r="D1181" s="200" t="s">
        <v>185</v>
      </c>
      <c r="E1181" s="201" t="s">
        <v>1349</v>
      </c>
      <c r="F1181" s="202" t="s">
        <v>1350</v>
      </c>
      <c r="G1181" s="203" t="s">
        <v>1310</v>
      </c>
      <c r="H1181" s="204">
        <v>16</v>
      </c>
      <c r="I1181" s="205"/>
      <c r="J1181" s="206">
        <f t="shared" si="30"/>
        <v>0</v>
      </c>
      <c r="K1181" s="202" t="s">
        <v>297</v>
      </c>
      <c r="L1181" s="39"/>
      <c r="M1181" s="207" t="s">
        <v>1</v>
      </c>
      <c r="N1181" s="208" t="s">
        <v>45</v>
      </c>
      <c r="O1181" s="71"/>
      <c r="P1181" s="209">
        <f t="shared" si="31"/>
        <v>0</v>
      </c>
      <c r="Q1181" s="209">
        <v>0</v>
      </c>
      <c r="R1181" s="209">
        <f t="shared" si="32"/>
        <v>0</v>
      </c>
      <c r="S1181" s="209">
        <v>0</v>
      </c>
      <c r="T1181" s="210">
        <f t="shared" si="33"/>
        <v>0</v>
      </c>
      <c r="U1181" s="34"/>
      <c r="V1181" s="34"/>
      <c r="W1181" s="34"/>
      <c r="X1181" s="34"/>
      <c r="Y1181" s="34"/>
      <c r="Z1181" s="34"/>
      <c r="AA1181" s="34"/>
      <c r="AB1181" s="34"/>
      <c r="AC1181" s="34"/>
      <c r="AD1181" s="34"/>
      <c r="AE1181" s="34"/>
      <c r="AR1181" s="211" t="s">
        <v>223</v>
      </c>
      <c r="AT1181" s="211" t="s">
        <v>185</v>
      </c>
      <c r="AU1181" s="211" t="s">
        <v>86</v>
      </c>
      <c r="AY1181" s="17" t="s">
        <v>184</v>
      </c>
      <c r="BE1181" s="212">
        <f t="shared" si="34"/>
        <v>0</v>
      </c>
      <c r="BF1181" s="212">
        <f t="shared" si="35"/>
        <v>0</v>
      </c>
      <c r="BG1181" s="212">
        <f t="shared" si="36"/>
        <v>0</v>
      </c>
      <c r="BH1181" s="212">
        <f t="shared" si="37"/>
        <v>0</v>
      </c>
      <c r="BI1181" s="212">
        <f t="shared" si="38"/>
        <v>0</v>
      </c>
      <c r="BJ1181" s="17" t="s">
        <v>91</v>
      </c>
      <c r="BK1181" s="212">
        <f t="shared" si="39"/>
        <v>0</v>
      </c>
      <c r="BL1181" s="17" t="s">
        <v>223</v>
      </c>
      <c r="BM1181" s="211" t="s">
        <v>1351</v>
      </c>
    </row>
    <row r="1182" spans="1:65" s="2" customFormat="1" ht="21.75" customHeight="1">
      <c r="A1182" s="34"/>
      <c r="B1182" s="35"/>
      <c r="C1182" s="200" t="s">
        <v>1352</v>
      </c>
      <c r="D1182" s="200" t="s">
        <v>185</v>
      </c>
      <c r="E1182" s="201" t="s">
        <v>1353</v>
      </c>
      <c r="F1182" s="202" t="s">
        <v>1354</v>
      </c>
      <c r="G1182" s="203" t="s">
        <v>1333</v>
      </c>
      <c r="H1182" s="204">
        <v>1698.692</v>
      </c>
      <c r="I1182" s="205"/>
      <c r="J1182" s="206">
        <f t="shared" si="30"/>
        <v>0</v>
      </c>
      <c r="K1182" s="202" t="s">
        <v>297</v>
      </c>
      <c r="L1182" s="39"/>
      <c r="M1182" s="207" t="s">
        <v>1</v>
      </c>
      <c r="N1182" s="208" t="s">
        <v>45</v>
      </c>
      <c r="O1182" s="71"/>
      <c r="P1182" s="209">
        <f t="shared" si="31"/>
        <v>0</v>
      </c>
      <c r="Q1182" s="209">
        <v>0</v>
      </c>
      <c r="R1182" s="209">
        <f t="shared" si="32"/>
        <v>0</v>
      </c>
      <c r="S1182" s="209">
        <v>0</v>
      </c>
      <c r="T1182" s="210">
        <f t="shared" si="33"/>
        <v>0</v>
      </c>
      <c r="U1182" s="34"/>
      <c r="V1182" s="34"/>
      <c r="W1182" s="34"/>
      <c r="X1182" s="34"/>
      <c r="Y1182" s="34"/>
      <c r="Z1182" s="34"/>
      <c r="AA1182" s="34"/>
      <c r="AB1182" s="34"/>
      <c r="AC1182" s="34"/>
      <c r="AD1182" s="34"/>
      <c r="AE1182" s="34"/>
      <c r="AR1182" s="211" t="s">
        <v>223</v>
      </c>
      <c r="AT1182" s="211" t="s">
        <v>185</v>
      </c>
      <c r="AU1182" s="211" t="s">
        <v>86</v>
      </c>
      <c r="AY1182" s="17" t="s">
        <v>184</v>
      </c>
      <c r="BE1182" s="212">
        <f t="shared" si="34"/>
        <v>0</v>
      </c>
      <c r="BF1182" s="212">
        <f t="shared" si="35"/>
        <v>0</v>
      </c>
      <c r="BG1182" s="212">
        <f t="shared" si="36"/>
        <v>0</v>
      </c>
      <c r="BH1182" s="212">
        <f t="shared" si="37"/>
        <v>0</v>
      </c>
      <c r="BI1182" s="212">
        <f t="shared" si="38"/>
        <v>0</v>
      </c>
      <c r="BJ1182" s="17" t="s">
        <v>91</v>
      </c>
      <c r="BK1182" s="212">
        <f t="shared" si="39"/>
        <v>0</v>
      </c>
      <c r="BL1182" s="17" t="s">
        <v>223</v>
      </c>
      <c r="BM1182" s="211" t="s">
        <v>1355</v>
      </c>
    </row>
    <row r="1183" spans="1:65" s="2" customFormat="1" ht="21.75" customHeight="1">
      <c r="A1183" s="34"/>
      <c r="B1183" s="35"/>
      <c r="C1183" s="200" t="s">
        <v>903</v>
      </c>
      <c r="D1183" s="200" t="s">
        <v>185</v>
      </c>
      <c r="E1183" s="201" t="s">
        <v>1356</v>
      </c>
      <c r="F1183" s="202" t="s">
        <v>1357</v>
      </c>
      <c r="G1183" s="203" t="s">
        <v>1333</v>
      </c>
      <c r="H1183" s="204">
        <v>6926</v>
      </c>
      <c r="I1183" s="205"/>
      <c r="J1183" s="206">
        <f t="shared" si="30"/>
        <v>0</v>
      </c>
      <c r="K1183" s="202" t="s">
        <v>297</v>
      </c>
      <c r="L1183" s="39"/>
      <c r="M1183" s="207" t="s">
        <v>1</v>
      </c>
      <c r="N1183" s="208" t="s">
        <v>45</v>
      </c>
      <c r="O1183" s="71"/>
      <c r="P1183" s="209">
        <f t="shared" si="31"/>
        <v>0</v>
      </c>
      <c r="Q1183" s="209">
        <v>0</v>
      </c>
      <c r="R1183" s="209">
        <f t="shared" si="32"/>
        <v>0</v>
      </c>
      <c r="S1183" s="209">
        <v>0</v>
      </c>
      <c r="T1183" s="210">
        <f t="shared" si="33"/>
        <v>0</v>
      </c>
      <c r="U1183" s="34"/>
      <c r="V1183" s="34"/>
      <c r="W1183" s="34"/>
      <c r="X1183" s="34"/>
      <c r="Y1183" s="34"/>
      <c r="Z1183" s="34"/>
      <c r="AA1183" s="34"/>
      <c r="AB1183" s="34"/>
      <c r="AC1183" s="34"/>
      <c r="AD1183" s="34"/>
      <c r="AE1183" s="34"/>
      <c r="AR1183" s="211" t="s">
        <v>223</v>
      </c>
      <c r="AT1183" s="211" t="s">
        <v>185</v>
      </c>
      <c r="AU1183" s="211" t="s">
        <v>86</v>
      </c>
      <c r="AY1183" s="17" t="s">
        <v>184</v>
      </c>
      <c r="BE1183" s="212">
        <f t="shared" si="34"/>
        <v>0</v>
      </c>
      <c r="BF1183" s="212">
        <f t="shared" si="35"/>
        <v>0</v>
      </c>
      <c r="BG1183" s="212">
        <f t="shared" si="36"/>
        <v>0</v>
      </c>
      <c r="BH1183" s="212">
        <f t="shared" si="37"/>
        <v>0</v>
      </c>
      <c r="BI1183" s="212">
        <f t="shared" si="38"/>
        <v>0</v>
      </c>
      <c r="BJ1183" s="17" t="s">
        <v>91</v>
      </c>
      <c r="BK1183" s="212">
        <f t="shared" si="39"/>
        <v>0</v>
      </c>
      <c r="BL1183" s="17" t="s">
        <v>223</v>
      </c>
      <c r="BM1183" s="211" t="s">
        <v>1358</v>
      </c>
    </row>
    <row r="1184" spans="1:65" s="14" customFormat="1" ht="11.25">
      <c r="B1184" s="236"/>
      <c r="C1184" s="237"/>
      <c r="D1184" s="215" t="s">
        <v>191</v>
      </c>
      <c r="E1184" s="238" t="s">
        <v>1</v>
      </c>
      <c r="F1184" s="239" t="s">
        <v>1359</v>
      </c>
      <c r="G1184" s="237"/>
      <c r="H1184" s="238" t="s">
        <v>1</v>
      </c>
      <c r="I1184" s="240"/>
      <c r="J1184" s="237"/>
      <c r="K1184" s="237"/>
      <c r="L1184" s="241"/>
      <c r="M1184" s="242"/>
      <c r="N1184" s="243"/>
      <c r="O1184" s="243"/>
      <c r="P1184" s="243"/>
      <c r="Q1184" s="243"/>
      <c r="R1184" s="243"/>
      <c r="S1184" s="243"/>
      <c r="T1184" s="244"/>
      <c r="AT1184" s="245" t="s">
        <v>191</v>
      </c>
      <c r="AU1184" s="245" t="s">
        <v>86</v>
      </c>
      <c r="AV1184" s="14" t="s">
        <v>86</v>
      </c>
      <c r="AW1184" s="14" t="s">
        <v>34</v>
      </c>
      <c r="AX1184" s="14" t="s">
        <v>79</v>
      </c>
      <c r="AY1184" s="245" t="s">
        <v>184</v>
      </c>
    </row>
    <row r="1185" spans="1:65" s="12" customFormat="1" ht="11.25">
      <c r="B1185" s="213"/>
      <c r="C1185" s="214"/>
      <c r="D1185" s="215" t="s">
        <v>191</v>
      </c>
      <c r="E1185" s="216" t="s">
        <v>1</v>
      </c>
      <c r="F1185" s="217" t="s">
        <v>1360</v>
      </c>
      <c r="G1185" s="214"/>
      <c r="H1185" s="218">
        <v>2641</v>
      </c>
      <c r="I1185" s="219"/>
      <c r="J1185" s="214"/>
      <c r="K1185" s="214"/>
      <c r="L1185" s="220"/>
      <c r="M1185" s="221"/>
      <c r="N1185" s="222"/>
      <c r="O1185" s="222"/>
      <c r="P1185" s="222"/>
      <c r="Q1185" s="222"/>
      <c r="R1185" s="222"/>
      <c r="S1185" s="222"/>
      <c r="T1185" s="223"/>
      <c r="AT1185" s="224" t="s">
        <v>191</v>
      </c>
      <c r="AU1185" s="224" t="s">
        <v>86</v>
      </c>
      <c r="AV1185" s="12" t="s">
        <v>91</v>
      </c>
      <c r="AW1185" s="12" t="s">
        <v>34</v>
      </c>
      <c r="AX1185" s="12" t="s">
        <v>79</v>
      </c>
      <c r="AY1185" s="224" t="s">
        <v>184</v>
      </c>
    </row>
    <row r="1186" spans="1:65" s="14" customFormat="1" ht="11.25">
      <c r="B1186" s="236"/>
      <c r="C1186" s="237"/>
      <c r="D1186" s="215" t="s">
        <v>191</v>
      </c>
      <c r="E1186" s="238" t="s">
        <v>1</v>
      </c>
      <c r="F1186" s="239" t="s">
        <v>1361</v>
      </c>
      <c r="G1186" s="237"/>
      <c r="H1186" s="238" t="s">
        <v>1</v>
      </c>
      <c r="I1186" s="240"/>
      <c r="J1186" s="237"/>
      <c r="K1186" s="237"/>
      <c r="L1186" s="241"/>
      <c r="M1186" s="242"/>
      <c r="N1186" s="243"/>
      <c r="O1186" s="243"/>
      <c r="P1186" s="243"/>
      <c r="Q1186" s="243"/>
      <c r="R1186" s="243"/>
      <c r="S1186" s="243"/>
      <c r="T1186" s="244"/>
      <c r="AT1186" s="245" t="s">
        <v>191</v>
      </c>
      <c r="AU1186" s="245" t="s">
        <v>86</v>
      </c>
      <c r="AV1186" s="14" t="s">
        <v>86</v>
      </c>
      <c r="AW1186" s="14" t="s">
        <v>34</v>
      </c>
      <c r="AX1186" s="14" t="s">
        <v>79</v>
      </c>
      <c r="AY1186" s="245" t="s">
        <v>184</v>
      </c>
    </row>
    <row r="1187" spans="1:65" s="12" customFormat="1" ht="11.25">
      <c r="B1187" s="213"/>
      <c r="C1187" s="214"/>
      <c r="D1187" s="215" t="s">
        <v>191</v>
      </c>
      <c r="E1187" s="216" t="s">
        <v>1</v>
      </c>
      <c r="F1187" s="217" t="s">
        <v>1362</v>
      </c>
      <c r="G1187" s="214"/>
      <c r="H1187" s="218">
        <v>4285</v>
      </c>
      <c r="I1187" s="219"/>
      <c r="J1187" s="214"/>
      <c r="K1187" s="214"/>
      <c r="L1187" s="220"/>
      <c r="M1187" s="221"/>
      <c r="N1187" s="222"/>
      <c r="O1187" s="222"/>
      <c r="P1187" s="222"/>
      <c r="Q1187" s="222"/>
      <c r="R1187" s="222"/>
      <c r="S1187" s="222"/>
      <c r="T1187" s="223"/>
      <c r="AT1187" s="224" t="s">
        <v>191</v>
      </c>
      <c r="AU1187" s="224" t="s">
        <v>86</v>
      </c>
      <c r="AV1187" s="12" t="s">
        <v>91</v>
      </c>
      <c r="AW1187" s="12" t="s">
        <v>34</v>
      </c>
      <c r="AX1187" s="12" t="s">
        <v>79</v>
      </c>
      <c r="AY1187" s="224" t="s">
        <v>184</v>
      </c>
    </row>
    <row r="1188" spans="1:65" s="13" customFormat="1" ht="11.25">
      <c r="B1188" s="225"/>
      <c r="C1188" s="226"/>
      <c r="D1188" s="215" t="s">
        <v>191</v>
      </c>
      <c r="E1188" s="227" t="s">
        <v>1</v>
      </c>
      <c r="F1188" s="228" t="s">
        <v>193</v>
      </c>
      <c r="G1188" s="226"/>
      <c r="H1188" s="229">
        <v>6926</v>
      </c>
      <c r="I1188" s="230"/>
      <c r="J1188" s="226"/>
      <c r="K1188" s="226"/>
      <c r="L1188" s="231"/>
      <c r="M1188" s="232"/>
      <c r="N1188" s="233"/>
      <c r="O1188" s="233"/>
      <c r="P1188" s="233"/>
      <c r="Q1188" s="233"/>
      <c r="R1188" s="233"/>
      <c r="S1188" s="233"/>
      <c r="T1188" s="234"/>
      <c r="AT1188" s="235" t="s">
        <v>191</v>
      </c>
      <c r="AU1188" s="235" t="s">
        <v>86</v>
      </c>
      <c r="AV1188" s="13" t="s">
        <v>190</v>
      </c>
      <c r="AW1188" s="13" t="s">
        <v>34</v>
      </c>
      <c r="AX1188" s="13" t="s">
        <v>86</v>
      </c>
      <c r="AY1188" s="235" t="s">
        <v>184</v>
      </c>
    </row>
    <row r="1189" spans="1:65" s="2" customFormat="1" ht="16.5" customHeight="1">
      <c r="A1189" s="34"/>
      <c r="B1189" s="35"/>
      <c r="C1189" s="200" t="s">
        <v>1363</v>
      </c>
      <c r="D1189" s="200" t="s">
        <v>185</v>
      </c>
      <c r="E1189" s="201" t="s">
        <v>1364</v>
      </c>
      <c r="F1189" s="202" t="s">
        <v>1365</v>
      </c>
      <c r="G1189" s="203" t="s">
        <v>939</v>
      </c>
      <c r="H1189" s="204">
        <v>1</v>
      </c>
      <c r="I1189" s="205"/>
      <c r="J1189" s="206">
        <f>ROUND(I1189*H1189,2)</f>
        <v>0</v>
      </c>
      <c r="K1189" s="202" t="s">
        <v>1</v>
      </c>
      <c r="L1189" s="39"/>
      <c r="M1189" s="207" t="s">
        <v>1</v>
      </c>
      <c r="N1189" s="208" t="s">
        <v>45</v>
      </c>
      <c r="O1189" s="71"/>
      <c r="P1189" s="209">
        <f>O1189*H1189</f>
        <v>0</v>
      </c>
      <c r="Q1189" s="209">
        <v>0</v>
      </c>
      <c r="R1189" s="209">
        <f>Q1189*H1189</f>
        <v>0</v>
      </c>
      <c r="S1189" s="209">
        <v>0</v>
      </c>
      <c r="T1189" s="210">
        <f>S1189*H1189</f>
        <v>0</v>
      </c>
      <c r="U1189" s="34"/>
      <c r="V1189" s="34"/>
      <c r="W1189" s="34"/>
      <c r="X1189" s="34"/>
      <c r="Y1189" s="34"/>
      <c r="Z1189" s="34"/>
      <c r="AA1189" s="34"/>
      <c r="AB1189" s="34"/>
      <c r="AC1189" s="34"/>
      <c r="AD1189" s="34"/>
      <c r="AE1189" s="34"/>
      <c r="AR1189" s="211" t="s">
        <v>223</v>
      </c>
      <c r="AT1189" s="211" t="s">
        <v>185</v>
      </c>
      <c r="AU1189" s="211" t="s">
        <v>86</v>
      </c>
      <c r="AY1189" s="17" t="s">
        <v>184</v>
      </c>
      <c r="BE1189" s="212">
        <f>IF(N1189="základní",J1189,0)</f>
        <v>0</v>
      </c>
      <c r="BF1189" s="212">
        <f>IF(N1189="snížená",J1189,0)</f>
        <v>0</v>
      </c>
      <c r="BG1189" s="212">
        <f>IF(N1189="zákl. přenesená",J1189,0)</f>
        <v>0</v>
      </c>
      <c r="BH1189" s="212">
        <f>IF(N1189="sníž. přenesená",J1189,0)</f>
        <v>0</v>
      </c>
      <c r="BI1189" s="212">
        <f>IF(N1189="nulová",J1189,0)</f>
        <v>0</v>
      </c>
      <c r="BJ1189" s="17" t="s">
        <v>91</v>
      </c>
      <c r="BK1189" s="212">
        <f>ROUND(I1189*H1189,2)</f>
        <v>0</v>
      </c>
      <c r="BL1189" s="17" t="s">
        <v>223</v>
      </c>
      <c r="BM1189" s="211" t="s">
        <v>1366</v>
      </c>
    </row>
    <row r="1190" spans="1:65" s="11" customFormat="1" ht="25.9" customHeight="1">
      <c r="B1190" s="186"/>
      <c r="C1190" s="187"/>
      <c r="D1190" s="188" t="s">
        <v>78</v>
      </c>
      <c r="E1190" s="189" t="s">
        <v>1367</v>
      </c>
      <c r="F1190" s="189" t="s">
        <v>1368</v>
      </c>
      <c r="G1190" s="187"/>
      <c r="H1190" s="187"/>
      <c r="I1190" s="190"/>
      <c r="J1190" s="191">
        <f>BK1190</f>
        <v>0</v>
      </c>
      <c r="K1190" s="187"/>
      <c r="L1190" s="192"/>
      <c r="M1190" s="193"/>
      <c r="N1190" s="194"/>
      <c r="O1190" s="194"/>
      <c r="P1190" s="195">
        <f>SUM(P1191:P1228)</f>
        <v>0</v>
      </c>
      <c r="Q1190" s="194"/>
      <c r="R1190" s="195">
        <f>SUM(R1191:R1228)</f>
        <v>0</v>
      </c>
      <c r="S1190" s="194"/>
      <c r="T1190" s="196">
        <f>SUM(T1191:T1228)</f>
        <v>0</v>
      </c>
      <c r="AR1190" s="197" t="s">
        <v>91</v>
      </c>
      <c r="AT1190" s="198" t="s">
        <v>78</v>
      </c>
      <c r="AU1190" s="198" t="s">
        <v>79</v>
      </c>
      <c r="AY1190" s="197" t="s">
        <v>184</v>
      </c>
      <c r="BK1190" s="199">
        <f>SUM(BK1191:BK1228)</f>
        <v>0</v>
      </c>
    </row>
    <row r="1191" spans="1:65" s="2" customFormat="1" ht="16.5" customHeight="1">
      <c r="A1191" s="34"/>
      <c r="B1191" s="35"/>
      <c r="C1191" s="200" t="s">
        <v>906</v>
      </c>
      <c r="D1191" s="200" t="s">
        <v>185</v>
      </c>
      <c r="E1191" s="201" t="s">
        <v>1369</v>
      </c>
      <c r="F1191" s="202" t="s">
        <v>1370</v>
      </c>
      <c r="G1191" s="203" t="s">
        <v>222</v>
      </c>
      <c r="H1191" s="204">
        <v>144.52000000000001</v>
      </c>
      <c r="I1191" s="205"/>
      <c r="J1191" s="206">
        <f>ROUND(I1191*H1191,2)</f>
        <v>0</v>
      </c>
      <c r="K1191" s="202" t="s">
        <v>189</v>
      </c>
      <c r="L1191" s="39"/>
      <c r="M1191" s="207" t="s">
        <v>1</v>
      </c>
      <c r="N1191" s="208" t="s">
        <v>45</v>
      </c>
      <c r="O1191" s="71"/>
      <c r="P1191" s="209">
        <f>O1191*H1191</f>
        <v>0</v>
      </c>
      <c r="Q1191" s="209">
        <v>0</v>
      </c>
      <c r="R1191" s="209">
        <f>Q1191*H1191</f>
        <v>0</v>
      </c>
      <c r="S1191" s="209">
        <v>0</v>
      </c>
      <c r="T1191" s="210">
        <f>S1191*H1191</f>
        <v>0</v>
      </c>
      <c r="U1191" s="34"/>
      <c r="V1191" s="34"/>
      <c r="W1191" s="34"/>
      <c r="X1191" s="34"/>
      <c r="Y1191" s="34"/>
      <c r="Z1191" s="34"/>
      <c r="AA1191" s="34"/>
      <c r="AB1191" s="34"/>
      <c r="AC1191" s="34"/>
      <c r="AD1191" s="34"/>
      <c r="AE1191" s="34"/>
      <c r="AR1191" s="211" t="s">
        <v>223</v>
      </c>
      <c r="AT1191" s="211" t="s">
        <v>185</v>
      </c>
      <c r="AU1191" s="211" t="s">
        <v>86</v>
      </c>
      <c r="AY1191" s="17" t="s">
        <v>184</v>
      </c>
      <c r="BE1191" s="212">
        <f>IF(N1191="základní",J1191,0)</f>
        <v>0</v>
      </c>
      <c r="BF1191" s="212">
        <f>IF(N1191="snížená",J1191,0)</f>
        <v>0</v>
      </c>
      <c r="BG1191" s="212">
        <f>IF(N1191="zákl. přenesená",J1191,0)</f>
        <v>0</v>
      </c>
      <c r="BH1191" s="212">
        <f>IF(N1191="sníž. přenesená",J1191,0)</f>
        <v>0</v>
      </c>
      <c r="BI1191" s="212">
        <f>IF(N1191="nulová",J1191,0)</f>
        <v>0</v>
      </c>
      <c r="BJ1191" s="17" t="s">
        <v>91</v>
      </c>
      <c r="BK1191" s="212">
        <f>ROUND(I1191*H1191,2)</f>
        <v>0</v>
      </c>
      <c r="BL1191" s="17" t="s">
        <v>223</v>
      </c>
      <c r="BM1191" s="211" t="s">
        <v>1371</v>
      </c>
    </row>
    <row r="1192" spans="1:65" s="14" customFormat="1" ht="11.25">
      <c r="B1192" s="236"/>
      <c r="C1192" s="237"/>
      <c r="D1192" s="215" t="s">
        <v>191</v>
      </c>
      <c r="E1192" s="238" t="s">
        <v>1</v>
      </c>
      <c r="F1192" s="239" t="s">
        <v>776</v>
      </c>
      <c r="G1192" s="237"/>
      <c r="H1192" s="238" t="s">
        <v>1</v>
      </c>
      <c r="I1192" s="240"/>
      <c r="J1192" s="237"/>
      <c r="K1192" s="237"/>
      <c r="L1192" s="241"/>
      <c r="M1192" s="242"/>
      <c r="N1192" s="243"/>
      <c r="O1192" s="243"/>
      <c r="P1192" s="243"/>
      <c r="Q1192" s="243"/>
      <c r="R1192" s="243"/>
      <c r="S1192" s="243"/>
      <c r="T1192" s="244"/>
      <c r="AT1192" s="245" t="s">
        <v>191</v>
      </c>
      <c r="AU1192" s="245" t="s">
        <v>86</v>
      </c>
      <c r="AV1192" s="14" t="s">
        <v>86</v>
      </c>
      <c r="AW1192" s="14" t="s">
        <v>34</v>
      </c>
      <c r="AX1192" s="14" t="s">
        <v>79</v>
      </c>
      <c r="AY1192" s="245" t="s">
        <v>184</v>
      </c>
    </row>
    <row r="1193" spans="1:65" s="12" customFormat="1" ht="11.25">
      <c r="B1193" s="213"/>
      <c r="C1193" s="214"/>
      <c r="D1193" s="215" t="s">
        <v>191</v>
      </c>
      <c r="E1193" s="216" t="s">
        <v>1</v>
      </c>
      <c r="F1193" s="217" t="s">
        <v>789</v>
      </c>
      <c r="G1193" s="214"/>
      <c r="H1193" s="218">
        <v>77.599999999999994</v>
      </c>
      <c r="I1193" s="219"/>
      <c r="J1193" s="214"/>
      <c r="K1193" s="214"/>
      <c r="L1193" s="220"/>
      <c r="M1193" s="221"/>
      <c r="N1193" s="222"/>
      <c r="O1193" s="222"/>
      <c r="P1193" s="222"/>
      <c r="Q1193" s="222"/>
      <c r="R1193" s="222"/>
      <c r="S1193" s="222"/>
      <c r="T1193" s="223"/>
      <c r="AT1193" s="224" t="s">
        <v>191</v>
      </c>
      <c r="AU1193" s="224" t="s">
        <v>86</v>
      </c>
      <c r="AV1193" s="12" t="s">
        <v>91</v>
      </c>
      <c r="AW1193" s="12" t="s">
        <v>34</v>
      </c>
      <c r="AX1193" s="12" t="s">
        <v>79</v>
      </c>
      <c r="AY1193" s="224" t="s">
        <v>184</v>
      </c>
    </row>
    <row r="1194" spans="1:65" s="14" customFormat="1" ht="11.25">
      <c r="B1194" s="236"/>
      <c r="C1194" s="237"/>
      <c r="D1194" s="215" t="s">
        <v>191</v>
      </c>
      <c r="E1194" s="238" t="s">
        <v>1</v>
      </c>
      <c r="F1194" s="239" t="s">
        <v>778</v>
      </c>
      <c r="G1194" s="237"/>
      <c r="H1194" s="238" t="s">
        <v>1</v>
      </c>
      <c r="I1194" s="240"/>
      <c r="J1194" s="237"/>
      <c r="K1194" s="237"/>
      <c r="L1194" s="241"/>
      <c r="M1194" s="242"/>
      <c r="N1194" s="243"/>
      <c r="O1194" s="243"/>
      <c r="P1194" s="243"/>
      <c r="Q1194" s="243"/>
      <c r="R1194" s="243"/>
      <c r="S1194" s="243"/>
      <c r="T1194" s="244"/>
      <c r="AT1194" s="245" t="s">
        <v>191</v>
      </c>
      <c r="AU1194" s="245" t="s">
        <v>86</v>
      </c>
      <c r="AV1194" s="14" t="s">
        <v>86</v>
      </c>
      <c r="AW1194" s="14" t="s">
        <v>34</v>
      </c>
      <c r="AX1194" s="14" t="s">
        <v>79</v>
      </c>
      <c r="AY1194" s="245" t="s">
        <v>184</v>
      </c>
    </row>
    <row r="1195" spans="1:65" s="12" customFormat="1" ht="11.25">
      <c r="B1195" s="213"/>
      <c r="C1195" s="214"/>
      <c r="D1195" s="215" t="s">
        <v>191</v>
      </c>
      <c r="E1195" s="216" t="s">
        <v>1</v>
      </c>
      <c r="F1195" s="217" t="s">
        <v>790</v>
      </c>
      <c r="G1195" s="214"/>
      <c r="H1195" s="218">
        <v>56</v>
      </c>
      <c r="I1195" s="219"/>
      <c r="J1195" s="214"/>
      <c r="K1195" s="214"/>
      <c r="L1195" s="220"/>
      <c r="M1195" s="221"/>
      <c r="N1195" s="222"/>
      <c r="O1195" s="222"/>
      <c r="P1195" s="222"/>
      <c r="Q1195" s="222"/>
      <c r="R1195" s="222"/>
      <c r="S1195" s="222"/>
      <c r="T1195" s="223"/>
      <c r="AT1195" s="224" t="s">
        <v>191</v>
      </c>
      <c r="AU1195" s="224" t="s">
        <v>86</v>
      </c>
      <c r="AV1195" s="12" t="s">
        <v>91</v>
      </c>
      <c r="AW1195" s="12" t="s">
        <v>34</v>
      </c>
      <c r="AX1195" s="12" t="s">
        <v>79</v>
      </c>
      <c r="AY1195" s="224" t="s">
        <v>184</v>
      </c>
    </row>
    <row r="1196" spans="1:65" s="14" customFormat="1" ht="11.25">
      <c r="B1196" s="236"/>
      <c r="C1196" s="237"/>
      <c r="D1196" s="215" t="s">
        <v>191</v>
      </c>
      <c r="E1196" s="238" t="s">
        <v>1</v>
      </c>
      <c r="F1196" s="239" t="s">
        <v>1372</v>
      </c>
      <c r="G1196" s="237"/>
      <c r="H1196" s="238" t="s">
        <v>1</v>
      </c>
      <c r="I1196" s="240"/>
      <c r="J1196" s="237"/>
      <c r="K1196" s="237"/>
      <c r="L1196" s="241"/>
      <c r="M1196" s="242"/>
      <c r="N1196" s="243"/>
      <c r="O1196" s="243"/>
      <c r="P1196" s="243"/>
      <c r="Q1196" s="243"/>
      <c r="R1196" s="243"/>
      <c r="S1196" s="243"/>
      <c r="T1196" s="244"/>
      <c r="AT1196" s="245" t="s">
        <v>191</v>
      </c>
      <c r="AU1196" s="245" t="s">
        <v>86</v>
      </c>
      <c r="AV1196" s="14" t="s">
        <v>86</v>
      </c>
      <c r="AW1196" s="14" t="s">
        <v>34</v>
      </c>
      <c r="AX1196" s="14" t="s">
        <v>79</v>
      </c>
      <c r="AY1196" s="245" t="s">
        <v>184</v>
      </c>
    </row>
    <row r="1197" spans="1:65" s="12" customFormat="1" ht="11.25">
      <c r="B1197" s="213"/>
      <c r="C1197" s="214"/>
      <c r="D1197" s="215" t="s">
        <v>191</v>
      </c>
      <c r="E1197" s="216" t="s">
        <v>1</v>
      </c>
      <c r="F1197" s="217" t="s">
        <v>1373</v>
      </c>
      <c r="G1197" s="214"/>
      <c r="H1197" s="218">
        <v>10.92</v>
      </c>
      <c r="I1197" s="219"/>
      <c r="J1197" s="214"/>
      <c r="K1197" s="214"/>
      <c r="L1197" s="220"/>
      <c r="M1197" s="221"/>
      <c r="N1197" s="222"/>
      <c r="O1197" s="222"/>
      <c r="P1197" s="222"/>
      <c r="Q1197" s="222"/>
      <c r="R1197" s="222"/>
      <c r="S1197" s="222"/>
      <c r="T1197" s="223"/>
      <c r="AT1197" s="224" t="s">
        <v>191</v>
      </c>
      <c r="AU1197" s="224" t="s">
        <v>86</v>
      </c>
      <c r="AV1197" s="12" t="s">
        <v>91</v>
      </c>
      <c r="AW1197" s="12" t="s">
        <v>34</v>
      </c>
      <c r="AX1197" s="12" t="s">
        <v>79</v>
      </c>
      <c r="AY1197" s="224" t="s">
        <v>184</v>
      </c>
    </row>
    <row r="1198" spans="1:65" s="13" customFormat="1" ht="11.25">
      <c r="B1198" s="225"/>
      <c r="C1198" s="226"/>
      <c r="D1198" s="215" t="s">
        <v>191</v>
      </c>
      <c r="E1198" s="227" t="s">
        <v>1</v>
      </c>
      <c r="F1198" s="228" t="s">
        <v>193</v>
      </c>
      <c r="G1198" s="226"/>
      <c r="H1198" s="229">
        <v>144.52000000000001</v>
      </c>
      <c r="I1198" s="230"/>
      <c r="J1198" s="226"/>
      <c r="K1198" s="226"/>
      <c r="L1198" s="231"/>
      <c r="M1198" s="232"/>
      <c r="N1198" s="233"/>
      <c r="O1198" s="233"/>
      <c r="P1198" s="233"/>
      <c r="Q1198" s="233"/>
      <c r="R1198" s="233"/>
      <c r="S1198" s="233"/>
      <c r="T1198" s="234"/>
      <c r="AT1198" s="235" t="s">
        <v>191</v>
      </c>
      <c r="AU1198" s="235" t="s">
        <v>86</v>
      </c>
      <c r="AV1198" s="13" t="s">
        <v>190</v>
      </c>
      <c r="AW1198" s="13" t="s">
        <v>34</v>
      </c>
      <c r="AX1198" s="13" t="s">
        <v>86</v>
      </c>
      <c r="AY1198" s="235" t="s">
        <v>184</v>
      </c>
    </row>
    <row r="1199" spans="1:65" s="2" customFormat="1" ht="16.5" customHeight="1">
      <c r="A1199" s="34"/>
      <c r="B1199" s="35"/>
      <c r="C1199" s="200" t="s">
        <v>1374</v>
      </c>
      <c r="D1199" s="200" t="s">
        <v>185</v>
      </c>
      <c r="E1199" s="201" t="s">
        <v>1375</v>
      </c>
      <c r="F1199" s="202" t="s">
        <v>1376</v>
      </c>
      <c r="G1199" s="203" t="s">
        <v>252</v>
      </c>
      <c r="H1199" s="204">
        <v>109.2</v>
      </c>
      <c r="I1199" s="205"/>
      <c r="J1199" s="206">
        <f>ROUND(I1199*H1199,2)</f>
        <v>0</v>
      </c>
      <c r="K1199" s="202" t="s">
        <v>189</v>
      </c>
      <c r="L1199" s="39"/>
      <c r="M1199" s="207" t="s">
        <v>1</v>
      </c>
      <c r="N1199" s="208" t="s">
        <v>45</v>
      </c>
      <c r="O1199" s="71"/>
      <c r="P1199" s="209">
        <f>O1199*H1199</f>
        <v>0</v>
      </c>
      <c r="Q1199" s="209">
        <v>0</v>
      </c>
      <c r="R1199" s="209">
        <f>Q1199*H1199</f>
        <v>0</v>
      </c>
      <c r="S1199" s="209">
        <v>0</v>
      </c>
      <c r="T1199" s="210">
        <f>S1199*H1199</f>
        <v>0</v>
      </c>
      <c r="U1199" s="34"/>
      <c r="V1199" s="34"/>
      <c r="W1199" s="34"/>
      <c r="X1199" s="34"/>
      <c r="Y1199" s="34"/>
      <c r="Z1199" s="34"/>
      <c r="AA1199" s="34"/>
      <c r="AB1199" s="34"/>
      <c r="AC1199" s="34"/>
      <c r="AD1199" s="34"/>
      <c r="AE1199" s="34"/>
      <c r="AR1199" s="211" t="s">
        <v>223</v>
      </c>
      <c r="AT1199" s="211" t="s">
        <v>185</v>
      </c>
      <c r="AU1199" s="211" t="s">
        <v>86</v>
      </c>
      <c r="AY1199" s="17" t="s">
        <v>184</v>
      </c>
      <c r="BE1199" s="212">
        <f>IF(N1199="základní",J1199,0)</f>
        <v>0</v>
      </c>
      <c r="BF1199" s="212">
        <f>IF(N1199="snížená",J1199,0)</f>
        <v>0</v>
      </c>
      <c r="BG1199" s="212">
        <f>IF(N1199="zákl. přenesená",J1199,0)</f>
        <v>0</v>
      </c>
      <c r="BH1199" s="212">
        <f>IF(N1199="sníž. přenesená",J1199,0)</f>
        <v>0</v>
      </c>
      <c r="BI1199" s="212">
        <f>IF(N1199="nulová",J1199,0)</f>
        <v>0</v>
      </c>
      <c r="BJ1199" s="17" t="s">
        <v>91</v>
      </c>
      <c r="BK1199" s="212">
        <f>ROUND(I1199*H1199,2)</f>
        <v>0</v>
      </c>
      <c r="BL1199" s="17" t="s">
        <v>223</v>
      </c>
      <c r="BM1199" s="211" t="s">
        <v>1377</v>
      </c>
    </row>
    <row r="1200" spans="1:65" s="12" customFormat="1" ht="11.25">
      <c r="B1200" s="213"/>
      <c r="C1200" s="214"/>
      <c r="D1200" s="215" t="s">
        <v>191</v>
      </c>
      <c r="E1200" s="216" t="s">
        <v>1</v>
      </c>
      <c r="F1200" s="217" t="s">
        <v>1378</v>
      </c>
      <c r="G1200" s="214"/>
      <c r="H1200" s="218">
        <v>109.2</v>
      </c>
      <c r="I1200" s="219"/>
      <c r="J1200" s="214"/>
      <c r="K1200" s="214"/>
      <c r="L1200" s="220"/>
      <c r="M1200" s="221"/>
      <c r="N1200" s="222"/>
      <c r="O1200" s="222"/>
      <c r="P1200" s="222"/>
      <c r="Q1200" s="222"/>
      <c r="R1200" s="222"/>
      <c r="S1200" s="222"/>
      <c r="T1200" s="223"/>
      <c r="AT1200" s="224" t="s">
        <v>191</v>
      </c>
      <c r="AU1200" s="224" t="s">
        <v>86</v>
      </c>
      <c r="AV1200" s="12" t="s">
        <v>91</v>
      </c>
      <c r="AW1200" s="12" t="s">
        <v>34</v>
      </c>
      <c r="AX1200" s="12" t="s">
        <v>79</v>
      </c>
      <c r="AY1200" s="224" t="s">
        <v>184</v>
      </c>
    </row>
    <row r="1201" spans="1:65" s="13" customFormat="1" ht="11.25">
      <c r="B1201" s="225"/>
      <c r="C1201" s="226"/>
      <c r="D1201" s="215" t="s">
        <v>191</v>
      </c>
      <c r="E1201" s="227" t="s">
        <v>1</v>
      </c>
      <c r="F1201" s="228" t="s">
        <v>193</v>
      </c>
      <c r="G1201" s="226"/>
      <c r="H1201" s="229">
        <v>109.2</v>
      </c>
      <c r="I1201" s="230"/>
      <c r="J1201" s="226"/>
      <c r="K1201" s="226"/>
      <c r="L1201" s="231"/>
      <c r="M1201" s="232"/>
      <c r="N1201" s="233"/>
      <c r="O1201" s="233"/>
      <c r="P1201" s="233"/>
      <c r="Q1201" s="233"/>
      <c r="R1201" s="233"/>
      <c r="S1201" s="233"/>
      <c r="T1201" s="234"/>
      <c r="AT1201" s="235" t="s">
        <v>191</v>
      </c>
      <c r="AU1201" s="235" t="s">
        <v>86</v>
      </c>
      <c r="AV1201" s="13" t="s">
        <v>190</v>
      </c>
      <c r="AW1201" s="13" t="s">
        <v>34</v>
      </c>
      <c r="AX1201" s="13" t="s">
        <v>86</v>
      </c>
      <c r="AY1201" s="235" t="s">
        <v>184</v>
      </c>
    </row>
    <row r="1202" spans="1:65" s="2" customFormat="1" ht="16.5" customHeight="1">
      <c r="A1202" s="34"/>
      <c r="B1202" s="35"/>
      <c r="C1202" s="200" t="s">
        <v>911</v>
      </c>
      <c r="D1202" s="200" t="s">
        <v>185</v>
      </c>
      <c r="E1202" s="201" t="s">
        <v>1379</v>
      </c>
      <c r="F1202" s="202" t="s">
        <v>1380</v>
      </c>
      <c r="G1202" s="203" t="s">
        <v>252</v>
      </c>
      <c r="H1202" s="204">
        <v>109.2</v>
      </c>
      <c r="I1202" s="205"/>
      <c r="J1202" s="206">
        <f>ROUND(I1202*H1202,2)</f>
        <v>0</v>
      </c>
      <c r="K1202" s="202" t="s">
        <v>189</v>
      </c>
      <c r="L1202" s="39"/>
      <c r="M1202" s="207" t="s">
        <v>1</v>
      </c>
      <c r="N1202" s="208" t="s">
        <v>45</v>
      </c>
      <c r="O1202" s="71"/>
      <c r="P1202" s="209">
        <f>O1202*H1202</f>
        <v>0</v>
      </c>
      <c r="Q1202" s="209">
        <v>0</v>
      </c>
      <c r="R1202" s="209">
        <f>Q1202*H1202</f>
        <v>0</v>
      </c>
      <c r="S1202" s="209">
        <v>0</v>
      </c>
      <c r="T1202" s="210">
        <f>S1202*H1202</f>
        <v>0</v>
      </c>
      <c r="U1202" s="34"/>
      <c r="V1202" s="34"/>
      <c r="W1202" s="34"/>
      <c r="X1202" s="34"/>
      <c r="Y1202" s="34"/>
      <c r="Z1202" s="34"/>
      <c r="AA1202" s="34"/>
      <c r="AB1202" s="34"/>
      <c r="AC1202" s="34"/>
      <c r="AD1202" s="34"/>
      <c r="AE1202" s="34"/>
      <c r="AR1202" s="211" t="s">
        <v>223</v>
      </c>
      <c r="AT1202" s="211" t="s">
        <v>185</v>
      </c>
      <c r="AU1202" s="211" t="s">
        <v>86</v>
      </c>
      <c r="AY1202" s="17" t="s">
        <v>184</v>
      </c>
      <c r="BE1202" s="212">
        <f>IF(N1202="základní",J1202,0)</f>
        <v>0</v>
      </c>
      <c r="BF1202" s="212">
        <f>IF(N1202="snížená",J1202,0)</f>
        <v>0</v>
      </c>
      <c r="BG1202" s="212">
        <f>IF(N1202="zákl. přenesená",J1202,0)</f>
        <v>0</v>
      </c>
      <c r="BH1202" s="212">
        <f>IF(N1202="sníž. přenesená",J1202,0)</f>
        <v>0</v>
      </c>
      <c r="BI1202" s="212">
        <f>IF(N1202="nulová",J1202,0)</f>
        <v>0</v>
      </c>
      <c r="BJ1202" s="17" t="s">
        <v>91</v>
      </c>
      <c r="BK1202" s="212">
        <f>ROUND(I1202*H1202,2)</f>
        <v>0</v>
      </c>
      <c r="BL1202" s="17" t="s">
        <v>223</v>
      </c>
      <c r="BM1202" s="211" t="s">
        <v>1381</v>
      </c>
    </row>
    <row r="1203" spans="1:65" s="2" customFormat="1" ht="16.5" customHeight="1">
      <c r="A1203" s="34"/>
      <c r="B1203" s="35"/>
      <c r="C1203" s="200" t="s">
        <v>1382</v>
      </c>
      <c r="D1203" s="200" t="s">
        <v>185</v>
      </c>
      <c r="E1203" s="201" t="s">
        <v>1383</v>
      </c>
      <c r="F1203" s="202" t="s">
        <v>1384</v>
      </c>
      <c r="G1203" s="203" t="s">
        <v>222</v>
      </c>
      <c r="H1203" s="204">
        <v>133.6</v>
      </c>
      <c r="I1203" s="205"/>
      <c r="J1203" s="206">
        <f>ROUND(I1203*H1203,2)</f>
        <v>0</v>
      </c>
      <c r="K1203" s="202" t="s">
        <v>189</v>
      </c>
      <c r="L1203" s="39"/>
      <c r="M1203" s="207" t="s">
        <v>1</v>
      </c>
      <c r="N1203" s="208" t="s">
        <v>45</v>
      </c>
      <c r="O1203" s="71"/>
      <c r="P1203" s="209">
        <f>O1203*H1203</f>
        <v>0</v>
      </c>
      <c r="Q1203" s="209">
        <v>0</v>
      </c>
      <c r="R1203" s="209">
        <f>Q1203*H1203</f>
        <v>0</v>
      </c>
      <c r="S1203" s="209">
        <v>0</v>
      </c>
      <c r="T1203" s="210">
        <f>S1203*H1203</f>
        <v>0</v>
      </c>
      <c r="U1203" s="34"/>
      <c r="V1203" s="34"/>
      <c r="W1203" s="34"/>
      <c r="X1203" s="34"/>
      <c r="Y1203" s="34"/>
      <c r="Z1203" s="34"/>
      <c r="AA1203" s="34"/>
      <c r="AB1203" s="34"/>
      <c r="AC1203" s="34"/>
      <c r="AD1203" s="34"/>
      <c r="AE1203" s="34"/>
      <c r="AR1203" s="211" t="s">
        <v>223</v>
      </c>
      <c r="AT1203" s="211" t="s">
        <v>185</v>
      </c>
      <c r="AU1203" s="211" t="s">
        <v>86</v>
      </c>
      <c r="AY1203" s="17" t="s">
        <v>184</v>
      </c>
      <c r="BE1203" s="212">
        <f>IF(N1203="základní",J1203,0)</f>
        <v>0</v>
      </c>
      <c r="BF1203" s="212">
        <f>IF(N1203="snížená",J1203,0)</f>
        <v>0</v>
      </c>
      <c r="BG1203" s="212">
        <f>IF(N1203="zákl. přenesená",J1203,0)</f>
        <v>0</v>
      </c>
      <c r="BH1203" s="212">
        <f>IF(N1203="sníž. přenesená",J1203,0)</f>
        <v>0</v>
      </c>
      <c r="BI1203" s="212">
        <f>IF(N1203="nulová",J1203,0)</f>
        <v>0</v>
      </c>
      <c r="BJ1203" s="17" t="s">
        <v>91</v>
      </c>
      <c r="BK1203" s="212">
        <f>ROUND(I1203*H1203,2)</f>
        <v>0</v>
      </c>
      <c r="BL1203" s="17" t="s">
        <v>223</v>
      </c>
      <c r="BM1203" s="211" t="s">
        <v>1385</v>
      </c>
    </row>
    <row r="1204" spans="1:65" s="14" customFormat="1" ht="11.25">
      <c r="B1204" s="236"/>
      <c r="C1204" s="237"/>
      <c r="D1204" s="215" t="s">
        <v>191</v>
      </c>
      <c r="E1204" s="238" t="s">
        <v>1</v>
      </c>
      <c r="F1204" s="239" t="s">
        <v>776</v>
      </c>
      <c r="G1204" s="237"/>
      <c r="H1204" s="238" t="s">
        <v>1</v>
      </c>
      <c r="I1204" s="240"/>
      <c r="J1204" s="237"/>
      <c r="K1204" s="237"/>
      <c r="L1204" s="241"/>
      <c r="M1204" s="242"/>
      <c r="N1204" s="243"/>
      <c r="O1204" s="243"/>
      <c r="P1204" s="243"/>
      <c r="Q1204" s="243"/>
      <c r="R1204" s="243"/>
      <c r="S1204" s="243"/>
      <c r="T1204" s="244"/>
      <c r="AT1204" s="245" t="s">
        <v>191</v>
      </c>
      <c r="AU1204" s="245" t="s">
        <v>86</v>
      </c>
      <c r="AV1204" s="14" t="s">
        <v>86</v>
      </c>
      <c r="AW1204" s="14" t="s">
        <v>34</v>
      </c>
      <c r="AX1204" s="14" t="s">
        <v>79</v>
      </c>
      <c r="AY1204" s="245" t="s">
        <v>184</v>
      </c>
    </row>
    <row r="1205" spans="1:65" s="12" customFormat="1" ht="11.25">
      <c r="B1205" s="213"/>
      <c r="C1205" s="214"/>
      <c r="D1205" s="215" t="s">
        <v>191</v>
      </c>
      <c r="E1205" s="216" t="s">
        <v>1</v>
      </c>
      <c r="F1205" s="217" t="s">
        <v>789</v>
      </c>
      <c r="G1205" s="214"/>
      <c r="H1205" s="218">
        <v>77.599999999999994</v>
      </c>
      <c r="I1205" s="219"/>
      <c r="J1205" s="214"/>
      <c r="K1205" s="214"/>
      <c r="L1205" s="220"/>
      <c r="M1205" s="221"/>
      <c r="N1205" s="222"/>
      <c r="O1205" s="222"/>
      <c r="P1205" s="222"/>
      <c r="Q1205" s="222"/>
      <c r="R1205" s="222"/>
      <c r="S1205" s="222"/>
      <c r="T1205" s="223"/>
      <c r="AT1205" s="224" t="s">
        <v>191</v>
      </c>
      <c r="AU1205" s="224" t="s">
        <v>86</v>
      </c>
      <c r="AV1205" s="12" t="s">
        <v>91</v>
      </c>
      <c r="AW1205" s="12" t="s">
        <v>34</v>
      </c>
      <c r="AX1205" s="12" t="s">
        <v>79</v>
      </c>
      <c r="AY1205" s="224" t="s">
        <v>184</v>
      </c>
    </row>
    <row r="1206" spans="1:65" s="14" customFormat="1" ht="11.25">
      <c r="B1206" s="236"/>
      <c r="C1206" s="237"/>
      <c r="D1206" s="215" t="s">
        <v>191</v>
      </c>
      <c r="E1206" s="238" t="s">
        <v>1</v>
      </c>
      <c r="F1206" s="239" t="s">
        <v>778</v>
      </c>
      <c r="G1206" s="237"/>
      <c r="H1206" s="238" t="s">
        <v>1</v>
      </c>
      <c r="I1206" s="240"/>
      <c r="J1206" s="237"/>
      <c r="K1206" s="237"/>
      <c r="L1206" s="241"/>
      <c r="M1206" s="242"/>
      <c r="N1206" s="243"/>
      <c r="O1206" s="243"/>
      <c r="P1206" s="243"/>
      <c r="Q1206" s="243"/>
      <c r="R1206" s="243"/>
      <c r="S1206" s="243"/>
      <c r="T1206" s="244"/>
      <c r="AT1206" s="245" t="s">
        <v>191</v>
      </c>
      <c r="AU1206" s="245" t="s">
        <v>86</v>
      </c>
      <c r="AV1206" s="14" t="s">
        <v>86</v>
      </c>
      <c r="AW1206" s="14" t="s">
        <v>34</v>
      </c>
      <c r="AX1206" s="14" t="s">
        <v>79</v>
      </c>
      <c r="AY1206" s="245" t="s">
        <v>184</v>
      </c>
    </row>
    <row r="1207" spans="1:65" s="12" customFormat="1" ht="11.25">
      <c r="B1207" s="213"/>
      <c r="C1207" s="214"/>
      <c r="D1207" s="215" t="s">
        <v>191</v>
      </c>
      <c r="E1207" s="216" t="s">
        <v>1</v>
      </c>
      <c r="F1207" s="217" t="s">
        <v>790</v>
      </c>
      <c r="G1207" s="214"/>
      <c r="H1207" s="218">
        <v>56</v>
      </c>
      <c r="I1207" s="219"/>
      <c r="J1207" s="214"/>
      <c r="K1207" s="214"/>
      <c r="L1207" s="220"/>
      <c r="M1207" s="221"/>
      <c r="N1207" s="222"/>
      <c r="O1207" s="222"/>
      <c r="P1207" s="222"/>
      <c r="Q1207" s="222"/>
      <c r="R1207" s="222"/>
      <c r="S1207" s="222"/>
      <c r="T1207" s="223"/>
      <c r="AT1207" s="224" t="s">
        <v>191</v>
      </c>
      <c r="AU1207" s="224" t="s">
        <v>86</v>
      </c>
      <c r="AV1207" s="12" t="s">
        <v>91</v>
      </c>
      <c r="AW1207" s="12" t="s">
        <v>34</v>
      </c>
      <c r="AX1207" s="12" t="s">
        <v>79</v>
      </c>
      <c r="AY1207" s="224" t="s">
        <v>184</v>
      </c>
    </row>
    <row r="1208" spans="1:65" s="13" customFormat="1" ht="11.25">
      <c r="B1208" s="225"/>
      <c r="C1208" s="226"/>
      <c r="D1208" s="215" t="s">
        <v>191</v>
      </c>
      <c r="E1208" s="227" t="s">
        <v>1</v>
      </c>
      <c r="F1208" s="228" t="s">
        <v>193</v>
      </c>
      <c r="G1208" s="226"/>
      <c r="H1208" s="229">
        <v>133.6</v>
      </c>
      <c r="I1208" s="230"/>
      <c r="J1208" s="226"/>
      <c r="K1208" s="226"/>
      <c r="L1208" s="231"/>
      <c r="M1208" s="232"/>
      <c r="N1208" s="233"/>
      <c r="O1208" s="233"/>
      <c r="P1208" s="233"/>
      <c r="Q1208" s="233"/>
      <c r="R1208" s="233"/>
      <c r="S1208" s="233"/>
      <c r="T1208" s="234"/>
      <c r="AT1208" s="235" t="s">
        <v>191</v>
      </c>
      <c r="AU1208" s="235" t="s">
        <v>86</v>
      </c>
      <c r="AV1208" s="13" t="s">
        <v>190</v>
      </c>
      <c r="AW1208" s="13" t="s">
        <v>34</v>
      </c>
      <c r="AX1208" s="13" t="s">
        <v>86</v>
      </c>
      <c r="AY1208" s="235" t="s">
        <v>184</v>
      </c>
    </row>
    <row r="1209" spans="1:65" s="2" customFormat="1" ht="16.5" customHeight="1">
      <c r="A1209" s="34"/>
      <c r="B1209" s="35"/>
      <c r="C1209" s="200" t="s">
        <v>917</v>
      </c>
      <c r="D1209" s="200" t="s">
        <v>185</v>
      </c>
      <c r="E1209" s="201" t="s">
        <v>1386</v>
      </c>
      <c r="F1209" s="202" t="s">
        <v>1387</v>
      </c>
      <c r="G1209" s="203" t="s">
        <v>252</v>
      </c>
      <c r="H1209" s="204">
        <v>242.8</v>
      </c>
      <c r="I1209" s="205"/>
      <c r="J1209" s="206">
        <f>ROUND(I1209*H1209,2)</f>
        <v>0</v>
      </c>
      <c r="K1209" s="202" t="s">
        <v>189</v>
      </c>
      <c r="L1209" s="39"/>
      <c r="M1209" s="207" t="s">
        <v>1</v>
      </c>
      <c r="N1209" s="208" t="s">
        <v>45</v>
      </c>
      <c r="O1209" s="71"/>
      <c r="P1209" s="209">
        <f>O1209*H1209</f>
        <v>0</v>
      </c>
      <c r="Q1209" s="209">
        <v>0</v>
      </c>
      <c r="R1209" s="209">
        <f>Q1209*H1209</f>
        <v>0</v>
      </c>
      <c r="S1209" s="209">
        <v>0</v>
      </c>
      <c r="T1209" s="210">
        <f>S1209*H1209</f>
        <v>0</v>
      </c>
      <c r="U1209" s="34"/>
      <c r="V1209" s="34"/>
      <c r="W1209" s="34"/>
      <c r="X1209" s="34"/>
      <c r="Y1209" s="34"/>
      <c r="Z1209" s="34"/>
      <c r="AA1209" s="34"/>
      <c r="AB1209" s="34"/>
      <c r="AC1209" s="34"/>
      <c r="AD1209" s="34"/>
      <c r="AE1209" s="34"/>
      <c r="AR1209" s="211" t="s">
        <v>223</v>
      </c>
      <c r="AT1209" s="211" t="s">
        <v>185</v>
      </c>
      <c r="AU1209" s="211" t="s">
        <v>86</v>
      </c>
      <c r="AY1209" s="17" t="s">
        <v>184</v>
      </c>
      <c r="BE1209" s="212">
        <f>IF(N1209="základní",J1209,0)</f>
        <v>0</v>
      </c>
      <c r="BF1209" s="212">
        <f>IF(N1209="snížená",J1209,0)</f>
        <v>0</v>
      </c>
      <c r="BG1209" s="212">
        <f>IF(N1209="zákl. přenesená",J1209,0)</f>
        <v>0</v>
      </c>
      <c r="BH1209" s="212">
        <f>IF(N1209="sníž. přenesená",J1209,0)</f>
        <v>0</v>
      </c>
      <c r="BI1209" s="212">
        <f>IF(N1209="nulová",J1209,0)</f>
        <v>0</v>
      </c>
      <c r="BJ1209" s="17" t="s">
        <v>91</v>
      </c>
      <c r="BK1209" s="212">
        <f>ROUND(I1209*H1209,2)</f>
        <v>0</v>
      </c>
      <c r="BL1209" s="17" t="s">
        <v>223</v>
      </c>
      <c r="BM1209" s="211" t="s">
        <v>1388</v>
      </c>
    </row>
    <row r="1210" spans="1:65" s="12" customFormat="1" ht="11.25">
      <c r="B1210" s="213"/>
      <c r="C1210" s="214"/>
      <c r="D1210" s="215" t="s">
        <v>191</v>
      </c>
      <c r="E1210" s="216" t="s">
        <v>1</v>
      </c>
      <c r="F1210" s="217" t="s">
        <v>1389</v>
      </c>
      <c r="G1210" s="214"/>
      <c r="H1210" s="218">
        <v>242.8</v>
      </c>
      <c r="I1210" s="219"/>
      <c r="J1210" s="214"/>
      <c r="K1210" s="214"/>
      <c r="L1210" s="220"/>
      <c r="M1210" s="221"/>
      <c r="N1210" s="222"/>
      <c r="O1210" s="222"/>
      <c r="P1210" s="222"/>
      <c r="Q1210" s="222"/>
      <c r="R1210" s="222"/>
      <c r="S1210" s="222"/>
      <c r="T1210" s="223"/>
      <c r="AT1210" s="224" t="s">
        <v>191</v>
      </c>
      <c r="AU1210" s="224" t="s">
        <v>86</v>
      </c>
      <c r="AV1210" s="12" t="s">
        <v>91</v>
      </c>
      <c r="AW1210" s="12" t="s">
        <v>34</v>
      </c>
      <c r="AX1210" s="12" t="s">
        <v>79</v>
      </c>
      <c r="AY1210" s="224" t="s">
        <v>184</v>
      </c>
    </row>
    <row r="1211" spans="1:65" s="13" customFormat="1" ht="11.25">
      <c r="B1211" s="225"/>
      <c r="C1211" s="226"/>
      <c r="D1211" s="215" t="s">
        <v>191</v>
      </c>
      <c r="E1211" s="227" t="s">
        <v>1</v>
      </c>
      <c r="F1211" s="228" t="s">
        <v>193</v>
      </c>
      <c r="G1211" s="226"/>
      <c r="H1211" s="229">
        <v>242.8</v>
      </c>
      <c r="I1211" s="230"/>
      <c r="J1211" s="226"/>
      <c r="K1211" s="226"/>
      <c r="L1211" s="231"/>
      <c r="M1211" s="232"/>
      <c r="N1211" s="233"/>
      <c r="O1211" s="233"/>
      <c r="P1211" s="233"/>
      <c r="Q1211" s="233"/>
      <c r="R1211" s="233"/>
      <c r="S1211" s="233"/>
      <c r="T1211" s="234"/>
      <c r="AT1211" s="235" t="s">
        <v>191</v>
      </c>
      <c r="AU1211" s="235" t="s">
        <v>86</v>
      </c>
      <c r="AV1211" s="13" t="s">
        <v>190</v>
      </c>
      <c r="AW1211" s="13" t="s">
        <v>34</v>
      </c>
      <c r="AX1211" s="13" t="s">
        <v>86</v>
      </c>
      <c r="AY1211" s="235" t="s">
        <v>184</v>
      </c>
    </row>
    <row r="1212" spans="1:65" s="2" customFormat="1" ht="16.5" customHeight="1">
      <c r="A1212" s="34"/>
      <c r="B1212" s="35"/>
      <c r="C1212" s="200" t="s">
        <v>1390</v>
      </c>
      <c r="D1212" s="200" t="s">
        <v>185</v>
      </c>
      <c r="E1212" s="201" t="s">
        <v>1391</v>
      </c>
      <c r="F1212" s="202" t="s">
        <v>1392</v>
      </c>
      <c r="G1212" s="203" t="s">
        <v>222</v>
      </c>
      <c r="H1212" s="204">
        <v>11.2</v>
      </c>
      <c r="I1212" s="205"/>
      <c r="J1212" s="206">
        <f>ROUND(I1212*H1212,2)</f>
        <v>0</v>
      </c>
      <c r="K1212" s="202" t="s">
        <v>189</v>
      </c>
      <c r="L1212" s="39"/>
      <c r="M1212" s="207" t="s">
        <v>1</v>
      </c>
      <c r="N1212" s="208" t="s">
        <v>45</v>
      </c>
      <c r="O1212" s="71"/>
      <c r="P1212" s="209">
        <f>O1212*H1212</f>
        <v>0</v>
      </c>
      <c r="Q1212" s="209">
        <v>0</v>
      </c>
      <c r="R1212" s="209">
        <f>Q1212*H1212</f>
        <v>0</v>
      </c>
      <c r="S1212" s="209">
        <v>0</v>
      </c>
      <c r="T1212" s="210">
        <f>S1212*H1212</f>
        <v>0</v>
      </c>
      <c r="U1212" s="34"/>
      <c r="V1212" s="34"/>
      <c r="W1212" s="34"/>
      <c r="X1212" s="34"/>
      <c r="Y1212" s="34"/>
      <c r="Z1212" s="34"/>
      <c r="AA1212" s="34"/>
      <c r="AB1212" s="34"/>
      <c r="AC1212" s="34"/>
      <c r="AD1212" s="34"/>
      <c r="AE1212" s="34"/>
      <c r="AR1212" s="211" t="s">
        <v>223</v>
      </c>
      <c r="AT1212" s="211" t="s">
        <v>185</v>
      </c>
      <c r="AU1212" s="211" t="s">
        <v>86</v>
      </c>
      <c r="AY1212" s="17" t="s">
        <v>184</v>
      </c>
      <c r="BE1212" s="212">
        <f>IF(N1212="základní",J1212,0)</f>
        <v>0</v>
      </c>
      <c r="BF1212" s="212">
        <f>IF(N1212="snížená",J1212,0)</f>
        <v>0</v>
      </c>
      <c r="BG1212" s="212">
        <f>IF(N1212="zákl. přenesená",J1212,0)</f>
        <v>0</v>
      </c>
      <c r="BH1212" s="212">
        <f>IF(N1212="sníž. přenesená",J1212,0)</f>
        <v>0</v>
      </c>
      <c r="BI1212" s="212">
        <f>IF(N1212="nulová",J1212,0)</f>
        <v>0</v>
      </c>
      <c r="BJ1212" s="17" t="s">
        <v>91</v>
      </c>
      <c r="BK1212" s="212">
        <f>ROUND(I1212*H1212,2)</f>
        <v>0</v>
      </c>
      <c r="BL1212" s="17" t="s">
        <v>223</v>
      </c>
      <c r="BM1212" s="211" t="s">
        <v>1393</v>
      </c>
    </row>
    <row r="1213" spans="1:65" s="12" customFormat="1" ht="11.25">
      <c r="B1213" s="213"/>
      <c r="C1213" s="214"/>
      <c r="D1213" s="215" t="s">
        <v>191</v>
      </c>
      <c r="E1213" s="216" t="s">
        <v>1</v>
      </c>
      <c r="F1213" s="217" t="s">
        <v>1394</v>
      </c>
      <c r="G1213" s="214"/>
      <c r="H1213" s="218">
        <v>11.2</v>
      </c>
      <c r="I1213" s="219"/>
      <c r="J1213" s="214"/>
      <c r="K1213" s="214"/>
      <c r="L1213" s="220"/>
      <c r="M1213" s="221"/>
      <c r="N1213" s="222"/>
      <c r="O1213" s="222"/>
      <c r="P1213" s="222"/>
      <c r="Q1213" s="222"/>
      <c r="R1213" s="222"/>
      <c r="S1213" s="222"/>
      <c r="T1213" s="223"/>
      <c r="AT1213" s="224" t="s">
        <v>191</v>
      </c>
      <c r="AU1213" s="224" t="s">
        <v>86</v>
      </c>
      <c r="AV1213" s="12" t="s">
        <v>91</v>
      </c>
      <c r="AW1213" s="12" t="s">
        <v>34</v>
      </c>
      <c r="AX1213" s="12" t="s">
        <v>79</v>
      </c>
      <c r="AY1213" s="224" t="s">
        <v>184</v>
      </c>
    </row>
    <row r="1214" spans="1:65" s="13" customFormat="1" ht="11.25">
      <c r="B1214" s="225"/>
      <c r="C1214" s="226"/>
      <c r="D1214" s="215" t="s">
        <v>191</v>
      </c>
      <c r="E1214" s="227" t="s">
        <v>1</v>
      </c>
      <c r="F1214" s="228" t="s">
        <v>193</v>
      </c>
      <c r="G1214" s="226"/>
      <c r="H1214" s="229">
        <v>11.2</v>
      </c>
      <c r="I1214" s="230"/>
      <c r="J1214" s="226"/>
      <c r="K1214" s="226"/>
      <c r="L1214" s="231"/>
      <c r="M1214" s="232"/>
      <c r="N1214" s="233"/>
      <c r="O1214" s="233"/>
      <c r="P1214" s="233"/>
      <c r="Q1214" s="233"/>
      <c r="R1214" s="233"/>
      <c r="S1214" s="233"/>
      <c r="T1214" s="234"/>
      <c r="AT1214" s="235" t="s">
        <v>191</v>
      </c>
      <c r="AU1214" s="235" t="s">
        <v>86</v>
      </c>
      <c r="AV1214" s="13" t="s">
        <v>190</v>
      </c>
      <c r="AW1214" s="13" t="s">
        <v>34</v>
      </c>
      <c r="AX1214" s="13" t="s">
        <v>86</v>
      </c>
      <c r="AY1214" s="235" t="s">
        <v>184</v>
      </c>
    </row>
    <row r="1215" spans="1:65" s="2" customFormat="1" ht="16.5" customHeight="1">
      <c r="A1215" s="34"/>
      <c r="B1215" s="35"/>
      <c r="C1215" s="200" t="s">
        <v>924</v>
      </c>
      <c r="D1215" s="200" t="s">
        <v>185</v>
      </c>
      <c r="E1215" s="201" t="s">
        <v>1395</v>
      </c>
      <c r="F1215" s="202" t="s">
        <v>1396</v>
      </c>
      <c r="G1215" s="203" t="s">
        <v>252</v>
      </c>
      <c r="H1215" s="204">
        <v>109.2</v>
      </c>
      <c r="I1215" s="205"/>
      <c r="J1215" s="206">
        <f>ROUND(I1215*H1215,2)</f>
        <v>0</v>
      </c>
      <c r="K1215" s="202" t="s">
        <v>297</v>
      </c>
      <c r="L1215" s="39"/>
      <c r="M1215" s="207" t="s">
        <v>1</v>
      </c>
      <c r="N1215" s="208" t="s">
        <v>45</v>
      </c>
      <c r="O1215" s="71"/>
      <c r="P1215" s="209">
        <f>O1215*H1215</f>
        <v>0</v>
      </c>
      <c r="Q1215" s="209">
        <v>0</v>
      </c>
      <c r="R1215" s="209">
        <f>Q1215*H1215</f>
        <v>0</v>
      </c>
      <c r="S1215" s="209">
        <v>0</v>
      </c>
      <c r="T1215" s="210">
        <f>S1215*H1215</f>
        <v>0</v>
      </c>
      <c r="U1215" s="34"/>
      <c r="V1215" s="34"/>
      <c r="W1215" s="34"/>
      <c r="X1215" s="34"/>
      <c r="Y1215" s="34"/>
      <c r="Z1215" s="34"/>
      <c r="AA1215" s="34"/>
      <c r="AB1215" s="34"/>
      <c r="AC1215" s="34"/>
      <c r="AD1215" s="34"/>
      <c r="AE1215" s="34"/>
      <c r="AR1215" s="211" t="s">
        <v>223</v>
      </c>
      <c r="AT1215" s="211" t="s">
        <v>185</v>
      </c>
      <c r="AU1215" s="211" t="s">
        <v>86</v>
      </c>
      <c r="AY1215" s="17" t="s">
        <v>184</v>
      </c>
      <c r="BE1215" s="212">
        <f>IF(N1215="základní",J1215,0)</f>
        <v>0</v>
      </c>
      <c r="BF1215" s="212">
        <f>IF(N1215="snížená",J1215,0)</f>
        <v>0</v>
      </c>
      <c r="BG1215" s="212">
        <f>IF(N1215="zákl. přenesená",J1215,0)</f>
        <v>0</v>
      </c>
      <c r="BH1215" s="212">
        <f>IF(N1215="sníž. přenesená",J1215,0)</f>
        <v>0</v>
      </c>
      <c r="BI1215" s="212">
        <f>IF(N1215="nulová",J1215,0)</f>
        <v>0</v>
      </c>
      <c r="BJ1215" s="17" t="s">
        <v>91</v>
      </c>
      <c r="BK1215" s="212">
        <f>ROUND(I1215*H1215,2)</f>
        <v>0</v>
      </c>
      <c r="BL1215" s="17" t="s">
        <v>223</v>
      </c>
      <c r="BM1215" s="211" t="s">
        <v>1397</v>
      </c>
    </row>
    <row r="1216" spans="1:65" s="2" customFormat="1" ht="16.5" customHeight="1">
      <c r="A1216" s="34"/>
      <c r="B1216" s="35"/>
      <c r="C1216" s="200" t="s">
        <v>1398</v>
      </c>
      <c r="D1216" s="200" t="s">
        <v>185</v>
      </c>
      <c r="E1216" s="201" t="s">
        <v>1399</v>
      </c>
      <c r="F1216" s="202" t="s">
        <v>1400</v>
      </c>
      <c r="G1216" s="203" t="s">
        <v>222</v>
      </c>
      <c r="H1216" s="204">
        <v>158.97200000000001</v>
      </c>
      <c r="I1216" s="205"/>
      <c r="J1216" s="206">
        <f>ROUND(I1216*H1216,2)</f>
        <v>0</v>
      </c>
      <c r="K1216" s="202" t="s">
        <v>189</v>
      </c>
      <c r="L1216" s="39"/>
      <c r="M1216" s="207" t="s">
        <v>1</v>
      </c>
      <c r="N1216" s="208" t="s">
        <v>45</v>
      </c>
      <c r="O1216" s="71"/>
      <c r="P1216" s="209">
        <f>O1216*H1216</f>
        <v>0</v>
      </c>
      <c r="Q1216" s="209">
        <v>0</v>
      </c>
      <c r="R1216" s="209">
        <f>Q1216*H1216</f>
        <v>0</v>
      </c>
      <c r="S1216" s="209">
        <v>0</v>
      </c>
      <c r="T1216" s="210">
        <f>S1216*H1216</f>
        <v>0</v>
      </c>
      <c r="U1216" s="34"/>
      <c r="V1216" s="34"/>
      <c r="W1216" s="34"/>
      <c r="X1216" s="34"/>
      <c r="Y1216" s="34"/>
      <c r="Z1216" s="34"/>
      <c r="AA1216" s="34"/>
      <c r="AB1216" s="34"/>
      <c r="AC1216" s="34"/>
      <c r="AD1216" s="34"/>
      <c r="AE1216" s="34"/>
      <c r="AR1216" s="211" t="s">
        <v>223</v>
      </c>
      <c r="AT1216" s="211" t="s">
        <v>185</v>
      </c>
      <c r="AU1216" s="211" t="s">
        <v>86</v>
      </c>
      <c r="AY1216" s="17" t="s">
        <v>184</v>
      </c>
      <c r="BE1216" s="212">
        <f>IF(N1216="základní",J1216,0)</f>
        <v>0</v>
      </c>
      <c r="BF1216" s="212">
        <f>IF(N1216="snížená",J1216,0)</f>
        <v>0</v>
      </c>
      <c r="BG1216" s="212">
        <f>IF(N1216="zákl. přenesená",J1216,0)</f>
        <v>0</v>
      </c>
      <c r="BH1216" s="212">
        <f>IF(N1216="sníž. přenesená",J1216,0)</f>
        <v>0</v>
      </c>
      <c r="BI1216" s="212">
        <f>IF(N1216="nulová",J1216,0)</f>
        <v>0</v>
      </c>
      <c r="BJ1216" s="17" t="s">
        <v>91</v>
      </c>
      <c r="BK1216" s="212">
        <f>ROUND(I1216*H1216,2)</f>
        <v>0</v>
      </c>
      <c r="BL1216" s="17" t="s">
        <v>223</v>
      </c>
      <c r="BM1216" s="211" t="s">
        <v>1401</v>
      </c>
    </row>
    <row r="1217" spans="1:65" s="14" customFormat="1" ht="11.25">
      <c r="B1217" s="236"/>
      <c r="C1217" s="237"/>
      <c r="D1217" s="215" t="s">
        <v>191</v>
      </c>
      <c r="E1217" s="238" t="s">
        <v>1</v>
      </c>
      <c r="F1217" s="239" t="s">
        <v>1055</v>
      </c>
      <c r="G1217" s="237"/>
      <c r="H1217" s="238" t="s">
        <v>1</v>
      </c>
      <c r="I1217" s="240"/>
      <c r="J1217" s="237"/>
      <c r="K1217" s="237"/>
      <c r="L1217" s="241"/>
      <c r="M1217" s="242"/>
      <c r="N1217" s="243"/>
      <c r="O1217" s="243"/>
      <c r="P1217" s="243"/>
      <c r="Q1217" s="243"/>
      <c r="R1217" s="243"/>
      <c r="S1217" s="243"/>
      <c r="T1217" s="244"/>
      <c r="AT1217" s="245" t="s">
        <v>191</v>
      </c>
      <c r="AU1217" s="245" t="s">
        <v>86</v>
      </c>
      <c r="AV1217" s="14" t="s">
        <v>86</v>
      </c>
      <c r="AW1217" s="14" t="s">
        <v>34</v>
      </c>
      <c r="AX1217" s="14" t="s">
        <v>79</v>
      </c>
      <c r="AY1217" s="245" t="s">
        <v>184</v>
      </c>
    </row>
    <row r="1218" spans="1:65" s="14" customFormat="1" ht="11.25">
      <c r="B1218" s="236"/>
      <c r="C1218" s="237"/>
      <c r="D1218" s="215" t="s">
        <v>191</v>
      </c>
      <c r="E1218" s="238" t="s">
        <v>1</v>
      </c>
      <c r="F1218" s="239" t="s">
        <v>1058</v>
      </c>
      <c r="G1218" s="237"/>
      <c r="H1218" s="238" t="s">
        <v>1</v>
      </c>
      <c r="I1218" s="240"/>
      <c r="J1218" s="237"/>
      <c r="K1218" s="237"/>
      <c r="L1218" s="241"/>
      <c r="M1218" s="242"/>
      <c r="N1218" s="243"/>
      <c r="O1218" s="243"/>
      <c r="P1218" s="243"/>
      <c r="Q1218" s="243"/>
      <c r="R1218" s="243"/>
      <c r="S1218" s="243"/>
      <c r="T1218" s="244"/>
      <c r="AT1218" s="245" t="s">
        <v>191</v>
      </c>
      <c r="AU1218" s="245" t="s">
        <v>86</v>
      </c>
      <c r="AV1218" s="14" t="s">
        <v>86</v>
      </c>
      <c r="AW1218" s="14" t="s">
        <v>34</v>
      </c>
      <c r="AX1218" s="14" t="s">
        <v>79</v>
      </c>
      <c r="AY1218" s="245" t="s">
        <v>184</v>
      </c>
    </row>
    <row r="1219" spans="1:65" s="12" customFormat="1" ht="11.25">
      <c r="B1219" s="213"/>
      <c r="C1219" s="214"/>
      <c r="D1219" s="215" t="s">
        <v>191</v>
      </c>
      <c r="E1219" s="216" t="s">
        <v>1</v>
      </c>
      <c r="F1219" s="217" t="s">
        <v>1059</v>
      </c>
      <c r="G1219" s="214"/>
      <c r="H1219" s="218">
        <v>77.599999999999994</v>
      </c>
      <c r="I1219" s="219"/>
      <c r="J1219" s="214"/>
      <c r="K1219" s="214"/>
      <c r="L1219" s="220"/>
      <c r="M1219" s="221"/>
      <c r="N1219" s="222"/>
      <c r="O1219" s="222"/>
      <c r="P1219" s="222"/>
      <c r="Q1219" s="222"/>
      <c r="R1219" s="222"/>
      <c r="S1219" s="222"/>
      <c r="T1219" s="223"/>
      <c r="AT1219" s="224" t="s">
        <v>191</v>
      </c>
      <c r="AU1219" s="224" t="s">
        <v>86</v>
      </c>
      <c r="AV1219" s="12" t="s">
        <v>91</v>
      </c>
      <c r="AW1219" s="12" t="s">
        <v>34</v>
      </c>
      <c r="AX1219" s="12" t="s">
        <v>79</v>
      </c>
      <c r="AY1219" s="224" t="s">
        <v>184</v>
      </c>
    </row>
    <row r="1220" spans="1:65" s="14" customFormat="1" ht="11.25">
      <c r="B1220" s="236"/>
      <c r="C1220" s="237"/>
      <c r="D1220" s="215" t="s">
        <v>191</v>
      </c>
      <c r="E1220" s="238" t="s">
        <v>1</v>
      </c>
      <c r="F1220" s="239" t="s">
        <v>1060</v>
      </c>
      <c r="G1220" s="237"/>
      <c r="H1220" s="238" t="s">
        <v>1</v>
      </c>
      <c r="I1220" s="240"/>
      <c r="J1220" s="237"/>
      <c r="K1220" s="237"/>
      <c r="L1220" s="241"/>
      <c r="M1220" s="242"/>
      <c r="N1220" s="243"/>
      <c r="O1220" s="243"/>
      <c r="P1220" s="243"/>
      <c r="Q1220" s="243"/>
      <c r="R1220" s="243"/>
      <c r="S1220" s="243"/>
      <c r="T1220" s="244"/>
      <c r="AT1220" s="245" t="s">
        <v>191</v>
      </c>
      <c r="AU1220" s="245" t="s">
        <v>86</v>
      </c>
      <c r="AV1220" s="14" t="s">
        <v>86</v>
      </c>
      <c r="AW1220" s="14" t="s">
        <v>34</v>
      </c>
      <c r="AX1220" s="14" t="s">
        <v>79</v>
      </c>
      <c r="AY1220" s="245" t="s">
        <v>184</v>
      </c>
    </row>
    <row r="1221" spans="1:65" s="12" customFormat="1" ht="11.25">
      <c r="B1221" s="213"/>
      <c r="C1221" s="214"/>
      <c r="D1221" s="215" t="s">
        <v>191</v>
      </c>
      <c r="E1221" s="216" t="s">
        <v>1</v>
      </c>
      <c r="F1221" s="217" t="s">
        <v>1061</v>
      </c>
      <c r="G1221" s="214"/>
      <c r="H1221" s="218">
        <v>56</v>
      </c>
      <c r="I1221" s="219"/>
      <c r="J1221" s="214"/>
      <c r="K1221" s="214"/>
      <c r="L1221" s="220"/>
      <c r="M1221" s="221"/>
      <c r="N1221" s="222"/>
      <c r="O1221" s="222"/>
      <c r="P1221" s="222"/>
      <c r="Q1221" s="222"/>
      <c r="R1221" s="222"/>
      <c r="S1221" s="222"/>
      <c r="T1221" s="223"/>
      <c r="AT1221" s="224" t="s">
        <v>191</v>
      </c>
      <c r="AU1221" s="224" t="s">
        <v>86</v>
      </c>
      <c r="AV1221" s="12" t="s">
        <v>91</v>
      </c>
      <c r="AW1221" s="12" t="s">
        <v>34</v>
      </c>
      <c r="AX1221" s="12" t="s">
        <v>79</v>
      </c>
      <c r="AY1221" s="224" t="s">
        <v>184</v>
      </c>
    </row>
    <row r="1222" spans="1:65" s="14" customFormat="1" ht="11.25">
      <c r="B1222" s="236"/>
      <c r="C1222" s="237"/>
      <c r="D1222" s="215" t="s">
        <v>191</v>
      </c>
      <c r="E1222" s="238" t="s">
        <v>1</v>
      </c>
      <c r="F1222" s="239" t="s">
        <v>1402</v>
      </c>
      <c r="G1222" s="237"/>
      <c r="H1222" s="238" t="s">
        <v>1</v>
      </c>
      <c r="I1222" s="240"/>
      <c r="J1222" s="237"/>
      <c r="K1222" s="237"/>
      <c r="L1222" s="241"/>
      <c r="M1222" s="242"/>
      <c r="N1222" s="243"/>
      <c r="O1222" s="243"/>
      <c r="P1222" s="243"/>
      <c r="Q1222" s="243"/>
      <c r="R1222" s="243"/>
      <c r="S1222" s="243"/>
      <c r="T1222" s="244"/>
      <c r="AT1222" s="245" t="s">
        <v>191</v>
      </c>
      <c r="AU1222" s="245" t="s">
        <v>86</v>
      </c>
      <c r="AV1222" s="14" t="s">
        <v>86</v>
      </c>
      <c r="AW1222" s="14" t="s">
        <v>34</v>
      </c>
      <c r="AX1222" s="14" t="s">
        <v>79</v>
      </c>
      <c r="AY1222" s="245" t="s">
        <v>184</v>
      </c>
    </row>
    <row r="1223" spans="1:65" s="12" customFormat="1" ht="11.25">
      <c r="B1223" s="213"/>
      <c r="C1223" s="214"/>
      <c r="D1223" s="215" t="s">
        <v>191</v>
      </c>
      <c r="E1223" s="216" t="s">
        <v>1</v>
      </c>
      <c r="F1223" s="217" t="s">
        <v>1403</v>
      </c>
      <c r="G1223" s="214"/>
      <c r="H1223" s="218">
        <v>10.92</v>
      </c>
      <c r="I1223" s="219"/>
      <c r="J1223" s="214"/>
      <c r="K1223" s="214"/>
      <c r="L1223" s="220"/>
      <c r="M1223" s="221"/>
      <c r="N1223" s="222"/>
      <c r="O1223" s="222"/>
      <c r="P1223" s="222"/>
      <c r="Q1223" s="222"/>
      <c r="R1223" s="222"/>
      <c r="S1223" s="222"/>
      <c r="T1223" s="223"/>
      <c r="AT1223" s="224" t="s">
        <v>191</v>
      </c>
      <c r="AU1223" s="224" t="s">
        <v>86</v>
      </c>
      <c r="AV1223" s="12" t="s">
        <v>91</v>
      </c>
      <c r="AW1223" s="12" t="s">
        <v>34</v>
      </c>
      <c r="AX1223" s="12" t="s">
        <v>79</v>
      </c>
      <c r="AY1223" s="224" t="s">
        <v>184</v>
      </c>
    </row>
    <row r="1224" spans="1:65" s="13" customFormat="1" ht="11.25">
      <c r="B1224" s="225"/>
      <c r="C1224" s="226"/>
      <c r="D1224" s="215" t="s">
        <v>191</v>
      </c>
      <c r="E1224" s="227" t="s">
        <v>1</v>
      </c>
      <c r="F1224" s="228" t="s">
        <v>1404</v>
      </c>
      <c r="G1224" s="226"/>
      <c r="H1224" s="229">
        <v>144.51999999999998</v>
      </c>
      <c r="I1224" s="230"/>
      <c r="J1224" s="226"/>
      <c r="K1224" s="226"/>
      <c r="L1224" s="231"/>
      <c r="M1224" s="232"/>
      <c r="N1224" s="233"/>
      <c r="O1224" s="233"/>
      <c r="P1224" s="233"/>
      <c r="Q1224" s="233"/>
      <c r="R1224" s="233"/>
      <c r="S1224" s="233"/>
      <c r="T1224" s="234"/>
      <c r="AT1224" s="235" t="s">
        <v>191</v>
      </c>
      <c r="AU1224" s="235" t="s">
        <v>86</v>
      </c>
      <c r="AV1224" s="13" t="s">
        <v>190</v>
      </c>
      <c r="AW1224" s="13" t="s">
        <v>34</v>
      </c>
      <c r="AX1224" s="13" t="s">
        <v>79</v>
      </c>
      <c r="AY1224" s="235" t="s">
        <v>184</v>
      </c>
    </row>
    <row r="1225" spans="1:65" s="14" customFormat="1" ht="11.25">
      <c r="B1225" s="236"/>
      <c r="C1225" s="237"/>
      <c r="D1225" s="215" t="s">
        <v>191</v>
      </c>
      <c r="E1225" s="238" t="s">
        <v>1</v>
      </c>
      <c r="F1225" s="239" t="s">
        <v>1063</v>
      </c>
      <c r="G1225" s="237"/>
      <c r="H1225" s="238" t="s">
        <v>1</v>
      </c>
      <c r="I1225" s="240"/>
      <c r="J1225" s="237"/>
      <c r="K1225" s="237"/>
      <c r="L1225" s="241"/>
      <c r="M1225" s="242"/>
      <c r="N1225" s="243"/>
      <c r="O1225" s="243"/>
      <c r="P1225" s="243"/>
      <c r="Q1225" s="243"/>
      <c r="R1225" s="243"/>
      <c r="S1225" s="243"/>
      <c r="T1225" s="244"/>
      <c r="AT1225" s="245" t="s">
        <v>191</v>
      </c>
      <c r="AU1225" s="245" t="s">
        <v>86</v>
      </c>
      <c r="AV1225" s="14" t="s">
        <v>86</v>
      </c>
      <c r="AW1225" s="14" t="s">
        <v>34</v>
      </c>
      <c r="AX1225" s="14" t="s">
        <v>79</v>
      </c>
      <c r="AY1225" s="245" t="s">
        <v>184</v>
      </c>
    </row>
    <row r="1226" spans="1:65" s="12" customFormat="1" ht="11.25">
      <c r="B1226" s="213"/>
      <c r="C1226" s="214"/>
      <c r="D1226" s="215" t="s">
        <v>191</v>
      </c>
      <c r="E1226" s="216" t="s">
        <v>1</v>
      </c>
      <c r="F1226" s="217" t="s">
        <v>1405</v>
      </c>
      <c r="G1226" s="214"/>
      <c r="H1226" s="218">
        <v>158.97200000000001</v>
      </c>
      <c r="I1226" s="219"/>
      <c r="J1226" s="214"/>
      <c r="K1226" s="214"/>
      <c r="L1226" s="220"/>
      <c r="M1226" s="221"/>
      <c r="N1226" s="222"/>
      <c r="O1226" s="222"/>
      <c r="P1226" s="222"/>
      <c r="Q1226" s="222"/>
      <c r="R1226" s="222"/>
      <c r="S1226" s="222"/>
      <c r="T1226" s="223"/>
      <c r="AT1226" s="224" t="s">
        <v>191</v>
      </c>
      <c r="AU1226" s="224" t="s">
        <v>86</v>
      </c>
      <c r="AV1226" s="12" t="s">
        <v>91</v>
      </c>
      <c r="AW1226" s="12" t="s">
        <v>34</v>
      </c>
      <c r="AX1226" s="12" t="s">
        <v>79</v>
      </c>
      <c r="AY1226" s="224" t="s">
        <v>184</v>
      </c>
    </row>
    <row r="1227" spans="1:65" s="13" customFormat="1" ht="11.25">
      <c r="B1227" s="225"/>
      <c r="C1227" s="226"/>
      <c r="D1227" s="215" t="s">
        <v>191</v>
      </c>
      <c r="E1227" s="227" t="s">
        <v>1</v>
      </c>
      <c r="F1227" s="228" t="s">
        <v>193</v>
      </c>
      <c r="G1227" s="226"/>
      <c r="H1227" s="229">
        <v>158.97200000000001</v>
      </c>
      <c r="I1227" s="230"/>
      <c r="J1227" s="226"/>
      <c r="K1227" s="226"/>
      <c r="L1227" s="231"/>
      <c r="M1227" s="232"/>
      <c r="N1227" s="233"/>
      <c r="O1227" s="233"/>
      <c r="P1227" s="233"/>
      <c r="Q1227" s="233"/>
      <c r="R1227" s="233"/>
      <c r="S1227" s="233"/>
      <c r="T1227" s="234"/>
      <c r="AT1227" s="235" t="s">
        <v>191</v>
      </c>
      <c r="AU1227" s="235" t="s">
        <v>86</v>
      </c>
      <c r="AV1227" s="13" t="s">
        <v>190</v>
      </c>
      <c r="AW1227" s="13" t="s">
        <v>34</v>
      </c>
      <c r="AX1227" s="13" t="s">
        <v>86</v>
      </c>
      <c r="AY1227" s="235" t="s">
        <v>184</v>
      </c>
    </row>
    <row r="1228" spans="1:65" s="2" customFormat="1" ht="16.5" customHeight="1">
      <c r="A1228" s="34"/>
      <c r="B1228" s="35"/>
      <c r="C1228" s="200" t="s">
        <v>929</v>
      </c>
      <c r="D1228" s="200" t="s">
        <v>185</v>
      </c>
      <c r="E1228" s="201" t="s">
        <v>1406</v>
      </c>
      <c r="F1228" s="202" t="s">
        <v>1407</v>
      </c>
      <c r="G1228" s="203" t="s">
        <v>939</v>
      </c>
      <c r="H1228" s="204">
        <v>1</v>
      </c>
      <c r="I1228" s="205"/>
      <c r="J1228" s="206">
        <f>ROUND(I1228*H1228,2)</f>
        <v>0</v>
      </c>
      <c r="K1228" s="202" t="s">
        <v>1</v>
      </c>
      <c r="L1228" s="39"/>
      <c r="M1228" s="207" t="s">
        <v>1</v>
      </c>
      <c r="N1228" s="208" t="s">
        <v>45</v>
      </c>
      <c r="O1228" s="71"/>
      <c r="P1228" s="209">
        <f>O1228*H1228</f>
        <v>0</v>
      </c>
      <c r="Q1228" s="209">
        <v>0</v>
      </c>
      <c r="R1228" s="209">
        <f>Q1228*H1228</f>
        <v>0</v>
      </c>
      <c r="S1228" s="209">
        <v>0</v>
      </c>
      <c r="T1228" s="210">
        <f>S1228*H1228</f>
        <v>0</v>
      </c>
      <c r="U1228" s="34"/>
      <c r="V1228" s="34"/>
      <c r="W1228" s="34"/>
      <c r="X1228" s="34"/>
      <c r="Y1228" s="34"/>
      <c r="Z1228" s="34"/>
      <c r="AA1228" s="34"/>
      <c r="AB1228" s="34"/>
      <c r="AC1228" s="34"/>
      <c r="AD1228" s="34"/>
      <c r="AE1228" s="34"/>
      <c r="AR1228" s="211" t="s">
        <v>223</v>
      </c>
      <c r="AT1228" s="211" t="s">
        <v>185</v>
      </c>
      <c r="AU1228" s="211" t="s">
        <v>86</v>
      </c>
      <c r="AY1228" s="17" t="s">
        <v>184</v>
      </c>
      <c r="BE1228" s="212">
        <f>IF(N1228="základní",J1228,0)</f>
        <v>0</v>
      </c>
      <c r="BF1228" s="212">
        <f>IF(N1228="snížená",J1228,0)</f>
        <v>0</v>
      </c>
      <c r="BG1228" s="212">
        <f>IF(N1228="zákl. přenesená",J1228,0)</f>
        <v>0</v>
      </c>
      <c r="BH1228" s="212">
        <f>IF(N1228="sníž. přenesená",J1228,0)</f>
        <v>0</v>
      </c>
      <c r="BI1228" s="212">
        <f>IF(N1228="nulová",J1228,0)</f>
        <v>0</v>
      </c>
      <c r="BJ1228" s="17" t="s">
        <v>91</v>
      </c>
      <c r="BK1228" s="212">
        <f>ROUND(I1228*H1228,2)</f>
        <v>0</v>
      </c>
      <c r="BL1228" s="17" t="s">
        <v>223</v>
      </c>
      <c r="BM1228" s="211" t="s">
        <v>1408</v>
      </c>
    </row>
    <row r="1229" spans="1:65" s="11" customFormat="1" ht="25.9" customHeight="1">
      <c r="B1229" s="186"/>
      <c r="C1229" s="187"/>
      <c r="D1229" s="188" t="s">
        <v>78</v>
      </c>
      <c r="E1229" s="189" t="s">
        <v>1409</v>
      </c>
      <c r="F1229" s="189" t="s">
        <v>1410</v>
      </c>
      <c r="G1229" s="187"/>
      <c r="H1229" s="187"/>
      <c r="I1229" s="190"/>
      <c r="J1229" s="191">
        <f>BK1229</f>
        <v>0</v>
      </c>
      <c r="K1229" s="187"/>
      <c r="L1229" s="192"/>
      <c r="M1229" s="193"/>
      <c r="N1229" s="194"/>
      <c r="O1229" s="194"/>
      <c r="P1229" s="195">
        <f>SUM(P1230:P1244)</f>
        <v>0</v>
      </c>
      <c r="Q1229" s="194"/>
      <c r="R1229" s="195">
        <f>SUM(R1230:R1244)</f>
        <v>0</v>
      </c>
      <c r="S1229" s="194"/>
      <c r="T1229" s="196">
        <f>SUM(T1230:T1244)</f>
        <v>0</v>
      </c>
      <c r="AR1229" s="197" t="s">
        <v>91</v>
      </c>
      <c r="AT1229" s="198" t="s">
        <v>78</v>
      </c>
      <c r="AU1229" s="198" t="s">
        <v>79</v>
      </c>
      <c r="AY1229" s="197" t="s">
        <v>184</v>
      </c>
      <c r="BK1229" s="199">
        <f>SUM(BK1230:BK1244)</f>
        <v>0</v>
      </c>
    </row>
    <row r="1230" spans="1:65" s="2" customFormat="1" ht="16.5" customHeight="1">
      <c r="A1230" s="34"/>
      <c r="B1230" s="35"/>
      <c r="C1230" s="200" t="s">
        <v>1411</v>
      </c>
      <c r="D1230" s="200" t="s">
        <v>185</v>
      </c>
      <c r="E1230" s="201" t="s">
        <v>1412</v>
      </c>
      <c r="F1230" s="202" t="s">
        <v>1413</v>
      </c>
      <c r="G1230" s="203" t="s">
        <v>252</v>
      </c>
      <c r="H1230" s="204">
        <v>376</v>
      </c>
      <c r="I1230" s="205"/>
      <c r="J1230" s="206">
        <f>ROUND(I1230*H1230,2)</f>
        <v>0</v>
      </c>
      <c r="K1230" s="202" t="s">
        <v>189</v>
      </c>
      <c r="L1230" s="39"/>
      <c r="M1230" s="207" t="s">
        <v>1</v>
      </c>
      <c r="N1230" s="208" t="s">
        <v>45</v>
      </c>
      <c r="O1230" s="71"/>
      <c r="P1230" s="209">
        <f>O1230*H1230</f>
        <v>0</v>
      </c>
      <c r="Q1230" s="209">
        <v>0</v>
      </c>
      <c r="R1230" s="209">
        <f>Q1230*H1230</f>
        <v>0</v>
      </c>
      <c r="S1230" s="209">
        <v>0</v>
      </c>
      <c r="T1230" s="210">
        <f>S1230*H1230</f>
        <v>0</v>
      </c>
      <c r="U1230" s="34"/>
      <c r="V1230" s="34"/>
      <c r="W1230" s="34"/>
      <c r="X1230" s="34"/>
      <c r="Y1230" s="34"/>
      <c r="Z1230" s="34"/>
      <c r="AA1230" s="34"/>
      <c r="AB1230" s="34"/>
      <c r="AC1230" s="34"/>
      <c r="AD1230" s="34"/>
      <c r="AE1230" s="34"/>
      <c r="AR1230" s="211" t="s">
        <v>223</v>
      </c>
      <c r="AT1230" s="211" t="s">
        <v>185</v>
      </c>
      <c r="AU1230" s="211" t="s">
        <v>86</v>
      </c>
      <c r="AY1230" s="17" t="s">
        <v>184</v>
      </c>
      <c r="BE1230" s="212">
        <f>IF(N1230="základní",J1230,0)</f>
        <v>0</v>
      </c>
      <c r="BF1230" s="212">
        <f>IF(N1230="snížená",J1230,0)</f>
        <v>0</v>
      </c>
      <c r="BG1230" s="212">
        <f>IF(N1230="zákl. přenesená",J1230,0)</f>
        <v>0</v>
      </c>
      <c r="BH1230" s="212">
        <f>IF(N1230="sníž. přenesená",J1230,0)</f>
        <v>0</v>
      </c>
      <c r="BI1230" s="212">
        <f>IF(N1230="nulová",J1230,0)</f>
        <v>0</v>
      </c>
      <c r="BJ1230" s="17" t="s">
        <v>91</v>
      </c>
      <c r="BK1230" s="212">
        <f>ROUND(I1230*H1230,2)</f>
        <v>0</v>
      </c>
      <c r="BL1230" s="17" t="s">
        <v>223</v>
      </c>
      <c r="BM1230" s="211" t="s">
        <v>1414</v>
      </c>
    </row>
    <row r="1231" spans="1:65" s="2" customFormat="1" ht="16.5" customHeight="1">
      <c r="A1231" s="34"/>
      <c r="B1231" s="35"/>
      <c r="C1231" s="200" t="s">
        <v>933</v>
      </c>
      <c r="D1231" s="200" t="s">
        <v>185</v>
      </c>
      <c r="E1231" s="201" t="s">
        <v>1415</v>
      </c>
      <c r="F1231" s="202" t="s">
        <v>1416</v>
      </c>
      <c r="G1231" s="203" t="s">
        <v>222</v>
      </c>
      <c r="H1231" s="204">
        <v>376</v>
      </c>
      <c r="I1231" s="205"/>
      <c r="J1231" s="206">
        <f>ROUND(I1231*H1231,2)</f>
        <v>0</v>
      </c>
      <c r="K1231" s="202" t="s">
        <v>189</v>
      </c>
      <c r="L1231" s="39"/>
      <c r="M1231" s="207" t="s">
        <v>1</v>
      </c>
      <c r="N1231" s="208" t="s">
        <v>45</v>
      </c>
      <c r="O1231" s="71"/>
      <c r="P1231" s="209">
        <f>O1231*H1231</f>
        <v>0</v>
      </c>
      <c r="Q1231" s="209">
        <v>0</v>
      </c>
      <c r="R1231" s="209">
        <f>Q1231*H1231</f>
        <v>0</v>
      </c>
      <c r="S1231" s="209">
        <v>0</v>
      </c>
      <c r="T1231" s="210">
        <f>S1231*H1231</f>
        <v>0</v>
      </c>
      <c r="U1231" s="34"/>
      <c r="V1231" s="34"/>
      <c r="W1231" s="34"/>
      <c r="X1231" s="34"/>
      <c r="Y1231" s="34"/>
      <c r="Z1231" s="34"/>
      <c r="AA1231" s="34"/>
      <c r="AB1231" s="34"/>
      <c r="AC1231" s="34"/>
      <c r="AD1231" s="34"/>
      <c r="AE1231" s="34"/>
      <c r="AR1231" s="211" t="s">
        <v>223</v>
      </c>
      <c r="AT1231" s="211" t="s">
        <v>185</v>
      </c>
      <c r="AU1231" s="211" t="s">
        <v>86</v>
      </c>
      <c r="AY1231" s="17" t="s">
        <v>184</v>
      </c>
      <c r="BE1231" s="212">
        <f>IF(N1231="základní",J1231,0)</f>
        <v>0</v>
      </c>
      <c r="BF1231" s="212">
        <f>IF(N1231="snížená",J1231,0)</f>
        <v>0</v>
      </c>
      <c r="BG1231" s="212">
        <f>IF(N1231="zákl. přenesená",J1231,0)</f>
        <v>0</v>
      </c>
      <c r="BH1231" s="212">
        <f>IF(N1231="sníž. přenesená",J1231,0)</f>
        <v>0</v>
      </c>
      <c r="BI1231" s="212">
        <f>IF(N1231="nulová",J1231,0)</f>
        <v>0</v>
      </c>
      <c r="BJ1231" s="17" t="s">
        <v>91</v>
      </c>
      <c r="BK1231" s="212">
        <f>ROUND(I1231*H1231,2)</f>
        <v>0</v>
      </c>
      <c r="BL1231" s="17" t="s">
        <v>223</v>
      </c>
      <c r="BM1231" s="211" t="s">
        <v>1417</v>
      </c>
    </row>
    <row r="1232" spans="1:65" s="14" customFormat="1" ht="11.25">
      <c r="B1232" s="236"/>
      <c r="C1232" s="237"/>
      <c r="D1232" s="215" t="s">
        <v>191</v>
      </c>
      <c r="E1232" s="238" t="s">
        <v>1</v>
      </c>
      <c r="F1232" s="239" t="s">
        <v>774</v>
      </c>
      <c r="G1232" s="237"/>
      <c r="H1232" s="238" t="s">
        <v>1</v>
      </c>
      <c r="I1232" s="240"/>
      <c r="J1232" s="237"/>
      <c r="K1232" s="237"/>
      <c r="L1232" s="241"/>
      <c r="M1232" s="242"/>
      <c r="N1232" s="243"/>
      <c r="O1232" s="243"/>
      <c r="P1232" s="243"/>
      <c r="Q1232" s="243"/>
      <c r="R1232" s="243"/>
      <c r="S1232" s="243"/>
      <c r="T1232" s="244"/>
      <c r="AT1232" s="245" t="s">
        <v>191</v>
      </c>
      <c r="AU1232" s="245" t="s">
        <v>86</v>
      </c>
      <c r="AV1232" s="14" t="s">
        <v>86</v>
      </c>
      <c r="AW1232" s="14" t="s">
        <v>34</v>
      </c>
      <c r="AX1232" s="14" t="s">
        <v>79</v>
      </c>
      <c r="AY1232" s="245" t="s">
        <v>184</v>
      </c>
    </row>
    <row r="1233" spans="1:65" s="12" customFormat="1" ht="11.25">
      <c r="B1233" s="213"/>
      <c r="C1233" s="214"/>
      <c r="D1233" s="215" t="s">
        <v>191</v>
      </c>
      <c r="E1233" s="216" t="s">
        <v>1</v>
      </c>
      <c r="F1233" s="217" t="s">
        <v>788</v>
      </c>
      <c r="G1233" s="214"/>
      <c r="H1233" s="218">
        <v>376</v>
      </c>
      <c r="I1233" s="219"/>
      <c r="J1233" s="214"/>
      <c r="K1233" s="214"/>
      <c r="L1233" s="220"/>
      <c r="M1233" s="221"/>
      <c r="N1233" s="222"/>
      <c r="O1233" s="222"/>
      <c r="P1233" s="222"/>
      <c r="Q1233" s="222"/>
      <c r="R1233" s="222"/>
      <c r="S1233" s="222"/>
      <c r="T1233" s="223"/>
      <c r="AT1233" s="224" t="s">
        <v>191</v>
      </c>
      <c r="AU1233" s="224" t="s">
        <v>86</v>
      </c>
      <c r="AV1233" s="12" t="s">
        <v>91</v>
      </c>
      <c r="AW1233" s="12" t="s">
        <v>34</v>
      </c>
      <c r="AX1233" s="12" t="s">
        <v>79</v>
      </c>
      <c r="AY1233" s="224" t="s">
        <v>184</v>
      </c>
    </row>
    <row r="1234" spans="1:65" s="13" customFormat="1" ht="11.25">
      <c r="B1234" s="225"/>
      <c r="C1234" s="226"/>
      <c r="D1234" s="215" t="s">
        <v>191</v>
      </c>
      <c r="E1234" s="227" t="s">
        <v>1</v>
      </c>
      <c r="F1234" s="228" t="s">
        <v>193</v>
      </c>
      <c r="G1234" s="226"/>
      <c r="H1234" s="229">
        <v>376</v>
      </c>
      <c r="I1234" s="230"/>
      <c r="J1234" s="226"/>
      <c r="K1234" s="226"/>
      <c r="L1234" s="231"/>
      <c r="M1234" s="232"/>
      <c r="N1234" s="233"/>
      <c r="O1234" s="233"/>
      <c r="P1234" s="233"/>
      <c r="Q1234" s="233"/>
      <c r="R1234" s="233"/>
      <c r="S1234" s="233"/>
      <c r="T1234" s="234"/>
      <c r="AT1234" s="235" t="s">
        <v>191</v>
      </c>
      <c r="AU1234" s="235" t="s">
        <v>86</v>
      </c>
      <c r="AV1234" s="13" t="s">
        <v>190</v>
      </c>
      <c r="AW1234" s="13" t="s">
        <v>34</v>
      </c>
      <c r="AX1234" s="13" t="s">
        <v>86</v>
      </c>
      <c r="AY1234" s="235" t="s">
        <v>184</v>
      </c>
    </row>
    <row r="1235" spans="1:65" s="2" customFormat="1" ht="16.5" customHeight="1">
      <c r="A1235" s="34"/>
      <c r="B1235" s="35"/>
      <c r="C1235" s="200" t="s">
        <v>1418</v>
      </c>
      <c r="D1235" s="200" t="s">
        <v>185</v>
      </c>
      <c r="E1235" s="201" t="s">
        <v>1419</v>
      </c>
      <c r="F1235" s="202" t="s">
        <v>1420</v>
      </c>
      <c r="G1235" s="203" t="s">
        <v>222</v>
      </c>
      <c r="H1235" s="204">
        <v>376</v>
      </c>
      <c r="I1235" s="205"/>
      <c r="J1235" s="206">
        <f>ROUND(I1235*H1235,2)</f>
        <v>0</v>
      </c>
      <c r="K1235" s="202" t="s">
        <v>189</v>
      </c>
      <c r="L1235" s="39"/>
      <c r="M1235" s="207" t="s">
        <v>1</v>
      </c>
      <c r="N1235" s="208" t="s">
        <v>45</v>
      </c>
      <c r="O1235" s="71"/>
      <c r="P1235" s="209">
        <f>O1235*H1235</f>
        <v>0</v>
      </c>
      <c r="Q1235" s="209">
        <v>0</v>
      </c>
      <c r="R1235" s="209">
        <f>Q1235*H1235</f>
        <v>0</v>
      </c>
      <c r="S1235" s="209">
        <v>0</v>
      </c>
      <c r="T1235" s="210">
        <f>S1235*H1235</f>
        <v>0</v>
      </c>
      <c r="U1235" s="34"/>
      <c r="V1235" s="34"/>
      <c r="W1235" s="34"/>
      <c r="X1235" s="34"/>
      <c r="Y1235" s="34"/>
      <c r="Z1235" s="34"/>
      <c r="AA1235" s="34"/>
      <c r="AB1235" s="34"/>
      <c r="AC1235" s="34"/>
      <c r="AD1235" s="34"/>
      <c r="AE1235" s="34"/>
      <c r="AR1235" s="211" t="s">
        <v>223</v>
      </c>
      <c r="AT1235" s="211" t="s">
        <v>185</v>
      </c>
      <c r="AU1235" s="211" t="s">
        <v>86</v>
      </c>
      <c r="AY1235" s="17" t="s">
        <v>184</v>
      </c>
      <c r="BE1235" s="212">
        <f>IF(N1235="základní",J1235,0)</f>
        <v>0</v>
      </c>
      <c r="BF1235" s="212">
        <f>IF(N1235="snížená",J1235,0)</f>
        <v>0</v>
      </c>
      <c r="BG1235" s="212">
        <f>IF(N1235="zákl. přenesená",J1235,0)</f>
        <v>0</v>
      </c>
      <c r="BH1235" s="212">
        <f>IF(N1235="sníž. přenesená",J1235,0)</f>
        <v>0</v>
      </c>
      <c r="BI1235" s="212">
        <f>IF(N1235="nulová",J1235,0)</f>
        <v>0</v>
      </c>
      <c r="BJ1235" s="17" t="s">
        <v>91</v>
      </c>
      <c r="BK1235" s="212">
        <f>ROUND(I1235*H1235,2)</f>
        <v>0</v>
      </c>
      <c r="BL1235" s="17" t="s">
        <v>223</v>
      </c>
      <c r="BM1235" s="211" t="s">
        <v>1421</v>
      </c>
    </row>
    <row r="1236" spans="1:65" s="2" customFormat="1" ht="16.5" customHeight="1">
      <c r="A1236" s="34"/>
      <c r="B1236" s="35"/>
      <c r="C1236" s="200" t="s">
        <v>940</v>
      </c>
      <c r="D1236" s="200" t="s">
        <v>185</v>
      </c>
      <c r="E1236" s="201" t="s">
        <v>1422</v>
      </c>
      <c r="F1236" s="202" t="s">
        <v>1423</v>
      </c>
      <c r="G1236" s="203" t="s">
        <v>222</v>
      </c>
      <c r="H1236" s="204">
        <v>376</v>
      </c>
      <c r="I1236" s="205"/>
      <c r="J1236" s="206">
        <f>ROUND(I1236*H1236,2)</f>
        <v>0</v>
      </c>
      <c r="K1236" s="202" t="s">
        <v>189</v>
      </c>
      <c r="L1236" s="39"/>
      <c r="M1236" s="207" t="s">
        <v>1</v>
      </c>
      <c r="N1236" s="208" t="s">
        <v>45</v>
      </c>
      <c r="O1236" s="71"/>
      <c r="P1236" s="209">
        <f>O1236*H1236</f>
        <v>0</v>
      </c>
      <c r="Q1236" s="209">
        <v>0</v>
      </c>
      <c r="R1236" s="209">
        <f>Q1236*H1236</f>
        <v>0</v>
      </c>
      <c r="S1236" s="209">
        <v>0</v>
      </c>
      <c r="T1236" s="210">
        <f>S1236*H1236</f>
        <v>0</v>
      </c>
      <c r="U1236" s="34"/>
      <c r="V1236" s="34"/>
      <c r="W1236" s="34"/>
      <c r="X1236" s="34"/>
      <c r="Y1236" s="34"/>
      <c r="Z1236" s="34"/>
      <c r="AA1236" s="34"/>
      <c r="AB1236" s="34"/>
      <c r="AC1236" s="34"/>
      <c r="AD1236" s="34"/>
      <c r="AE1236" s="34"/>
      <c r="AR1236" s="211" t="s">
        <v>223</v>
      </c>
      <c r="AT1236" s="211" t="s">
        <v>185</v>
      </c>
      <c r="AU1236" s="211" t="s">
        <v>86</v>
      </c>
      <c r="AY1236" s="17" t="s">
        <v>184</v>
      </c>
      <c r="BE1236" s="212">
        <f>IF(N1236="základní",J1236,0)</f>
        <v>0</v>
      </c>
      <c r="BF1236" s="212">
        <f>IF(N1236="snížená",J1236,0)</f>
        <v>0</v>
      </c>
      <c r="BG1236" s="212">
        <f>IF(N1236="zákl. přenesená",J1236,0)</f>
        <v>0</v>
      </c>
      <c r="BH1236" s="212">
        <f>IF(N1236="sníž. přenesená",J1236,0)</f>
        <v>0</v>
      </c>
      <c r="BI1236" s="212">
        <f>IF(N1236="nulová",J1236,0)</f>
        <v>0</v>
      </c>
      <c r="BJ1236" s="17" t="s">
        <v>91</v>
      </c>
      <c r="BK1236" s="212">
        <f>ROUND(I1236*H1236,2)</f>
        <v>0</v>
      </c>
      <c r="BL1236" s="17" t="s">
        <v>223</v>
      </c>
      <c r="BM1236" s="211" t="s">
        <v>1424</v>
      </c>
    </row>
    <row r="1237" spans="1:65" s="2" customFormat="1" ht="16.5" customHeight="1">
      <c r="A1237" s="34"/>
      <c r="B1237" s="35"/>
      <c r="C1237" s="200" t="s">
        <v>1425</v>
      </c>
      <c r="D1237" s="200" t="s">
        <v>185</v>
      </c>
      <c r="E1237" s="201" t="s">
        <v>1426</v>
      </c>
      <c r="F1237" s="202" t="s">
        <v>1427</v>
      </c>
      <c r="G1237" s="203" t="s">
        <v>252</v>
      </c>
      <c r="H1237" s="204">
        <v>394.8</v>
      </c>
      <c r="I1237" s="205"/>
      <c r="J1237" s="206">
        <f>ROUND(I1237*H1237,2)</f>
        <v>0</v>
      </c>
      <c r="K1237" s="202" t="s">
        <v>189</v>
      </c>
      <c r="L1237" s="39"/>
      <c r="M1237" s="207" t="s">
        <v>1</v>
      </c>
      <c r="N1237" s="208" t="s">
        <v>45</v>
      </c>
      <c r="O1237" s="71"/>
      <c r="P1237" s="209">
        <f>O1237*H1237</f>
        <v>0</v>
      </c>
      <c r="Q1237" s="209">
        <v>0</v>
      </c>
      <c r="R1237" s="209">
        <f>Q1237*H1237</f>
        <v>0</v>
      </c>
      <c r="S1237" s="209">
        <v>0</v>
      </c>
      <c r="T1237" s="210">
        <f>S1237*H1237</f>
        <v>0</v>
      </c>
      <c r="U1237" s="34"/>
      <c r="V1237" s="34"/>
      <c r="W1237" s="34"/>
      <c r="X1237" s="34"/>
      <c r="Y1237" s="34"/>
      <c r="Z1237" s="34"/>
      <c r="AA1237" s="34"/>
      <c r="AB1237" s="34"/>
      <c r="AC1237" s="34"/>
      <c r="AD1237" s="34"/>
      <c r="AE1237" s="34"/>
      <c r="AR1237" s="211" t="s">
        <v>223</v>
      </c>
      <c r="AT1237" s="211" t="s">
        <v>185</v>
      </c>
      <c r="AU1237" s="211" t="s">
        <v>86</v>
      </c>
      <c r="AY1237" s="17" t="s">
        <v>184</v>
      </c>
      <c r="BE1237" s="212">
        <f>IF(N1237="základní",J1237,0)</f>
        <v>0</v>
      </c>
      <c r="BF1237" s="212">
        <f>IF(N1237="snížená",J1237,0)</f>
        <v>0</v>
      </c>
      <c r="BG1237" s="212">
        <f>IF(N1237="zákl. přenesená",J1237,0)</f>
        <v>0</v>
      </c>
      <c r="BH1237" s="212">
        <f>IF(N1237="sníž. přenesená",J1237,0)</f>
        <v>0</v>
      </c>
      <c r="BI1237" s="212">
        <f>IF(N1237="nulová",J1237,0)</f>
        <v>0</v>
      </c>
      <c r="BJ1237" s="17" t="s">
        <v>91</v>
      </c>
      <c r="BK1237" s="212">
        <f>ROUND(I1237*H1237,2)</f>
        <v>0</v>
      </c>
      <c r="BL1237" s="17" t="s">
        <v>223</v>
      </c>
      <c r="BM1237" s="211" t="s">
        <v>1428</v>
      </c>
    </row>
    <row r="1238" spans="1:65" s="12" customFormat="1" ht="11.25">
      <c r="B1238" s="213"/>
      <c r="C1238" s="214"/>
      <c r="D1238" s="215" t="s">
        <v>191</v>
      </c>
      <c r="E1238" s="216" t="s">
        <v>1</v>
      </c>
      <c r="F1238" s="217" t="s">
        <v>1429</v>
      </c>
      <c r="G1238" s="214"/>
      <c r="H1238" s="218">
        <v>394.8</v>
      </c>
      <c r="I1238" s="219"/>
      <c r="J1238" s="214"/>
      <c r="K1238" s="214"/>
      <c r="L1238" s="220"/>
      <c r="M1238" s="221"/>
      <c r="N1238" s="222"/>
      <c r="O1238" s="222"/>
      <c r="P1238" s="222"/>
      <c r="Q1238" s="222"/>
      <c r="R1238" s="222"/>
      <c r="S1238" s="222"/>
      <c r="T1238" s="223"/>
      <c r="AT1238" s="224" t="s">
        <v>191</v>
      </c>
      <c r="AU1238" s="224" t="s">
        <v>86</v>
      </c>
      <c r="AV1238" s="12" t="s">
        <v>91</v>
      </c>
      <c r="AW1238" s="12" t="s">
        <v>34</v>
      </c>
      <c r="AX1238" s="12" t="s">
        <v>79</v>
      </c>
      <c r="AY1238" s="224" t="s">
        <v>184</v>
      </c>
    </row>
    <row r="1239" spans="1:65" s="13" customFormat="1" ht="11.25">
      <c r="B1239" s="225"/>
      <c r="C1239" s="226"/>
      <c r="D1239" s="215" t="s">
        <v>191</v>
      </c>
      <c r="E1239" s="227" t="s">
        <v>1</v>
      </c>
      <c r="F1239" s="228" t="s">
        <v>193</v>
      </c>
      <c r="G1239" s="226"/>
      <c r="H1239" s="229">
        <v>394.8</v>
      </c>
      <c r="I1239" s="230"/>
      <c r="J1239" s="226"/>
      <c r="K1239" s="226"/>
      <c r="L1239" s="231"/>
      <c r="M1239" s="232"/>
      <c r="N1239" s="233"/>
      <c r="O1239" s="233"/>
      <c r="P1239" s="233"/>
      <c r="Q1239" s="233"/>
      <c r="R1239" s="233"/>
      <c r="S1239" s="233"/>
      <c r="T1239" s="234"/>
      <c r="AT1239" s="235" t="s">
        <v>191</v>
      </c>
      <c r="AU1239" s="235" t="s">
        <v>86</v>
      </c>
      <c r="AV1239" s="13" t="s">
        <v>190</v>
      </c>
      <c r="AW1239" s="13" t="s">
        <v>34</v>
      </c>
      <c r="AX1239" s="13" t="s">
        <v>86</v>
      </c>
      <c r="AY1239" s="235" t="s">
        <v>184</v>
      </c>
    </row>
    <row r="1240" spans="1:65" s="2" customFormat="1" ht="16.5" customHeight="1">
      <c r="A1240" s="34"/>
      <c r="B1240" s="35"/>
      <c r="C1240" s="200" t="s">
        <v>946</v>
      </c>
      <c r="D1240" s="200" t="s">
        <v>185</v>
      </c>
      <c r="E1240" s="201" t="s">
        <v>1430</v>
      </c>
      <c r="F1240" s="202" t="s">
        <v>1431</v>
      </c>
      <c r="G1240" s="203" t="s">
        <v>222</v>
      </c>
      <c r="H1240" s="204">
        <v>394.8</v>
      </c>
      <c r="I1240" s="205"/>
      <c r="J1240" s="206">
        <f>ROUND(I1240*H1240,2)</f>
        <v>0</v>
      </c>
      <c r="K1240" s="202" t="s">
        <v>189</v>
      </c>
      <c r="L1240" s="39"/>
      <c r="M1240" s="207" t="s">
        <v>1</v>
      </c>
      <c r="N1240" s="208" t="s">
        <v>45</v>
      </c>
      <c r="O1240" s="71"/>
      <c r="P1240" s="209">
        <f>O1240*H1240</f>
        <v>0</v>
      </c>
      <c r="Q1240" s="209">
        <v>0</v>
      </c>
      <c r="R1240" s="209">
        <f>Q1240*H1240</f>
        <v>0</v>
      </c>
      <c r="S1240" s="209">
        <v>0</v>
      </c>
      <c r="T1240" s="210">
        <f>S1240*H1240</f>
        <v>0</v>
      </c>
      <c r="U1240" s="34"/>
      <c r="V1240" s="34"/>
      <c r="W1240" s="34"/>
      <c r="X1240" s="34"/>
      <c r="Y1240" s="34"/>
      <c r="Z1240" s="34"/>
      <c r="AA1240" s="34"/>
      <c r="AB1240" s="34"/>
      <c r="AC1240" s="34"/>
      <c r="AD1240" s="34"/>
      <c r="AE1240" s="34"/>
      <c r="AR1240" s="211" t="s">
        <v>223</v>
      </c>
      <c r="AT1240" s="211" t="s">
        <v>185</v>
      </c>
      <c r="AU1240" s="211" t="s">
        <v>86</v>
      </c>
      <c r="AY1240" s="17" t="s">
        <v>184</v>
      </c>
      <c r="BE1240" s="212">
        <f>IF(N1240="základní",J1240,0)</f>
        <v>0</v>
      </c>
      <c r="BF1240" s="212">
        <f>IF(N1240="snížená",J1240,0)</f>
        <v>0</v>
      </c>
      <c r="BG1240" s="212">
        <f>IF(N1240="zákl. přenesená",J1240,0)</f>
        <v>0</v>
      </c>
      <c r="BH1240" s="212">
        <f>IF(N1240="sníž. přenesená",J1240,0)</f>
        <v>0</v>
      </c>
      <c r="BI1240" s="212">
        <f>IF(N1240="nulová",J1240,0)</f>
        <v>0</v>
      </c>
      <c r="BJ1240" s="17" t="s">
        <v>91</v>
      </c>
      <c r="BK1240" s="212">
        <f>ROUND(I1240*H1240,2)</f>
        <v>0</v>
      </c>
      <c r="BL1240" s="17" t="s">
        <v>223</v>
      </c>
      <c r="BM1240" s="211" t="s">
        <v>1432</v>
      </c>
    </row>
    <row r="1241" spans="1:65" s="14" customFormat="1" ht="11.25">
      <c r="B1241" s="236"/>
      <c r="C1241" s="237"/>
      <c r="D1241" s="215" t="s">
        <v>191</v>
      </c>
      <c r="E1241" s="238" t="s">
        <v>1</v>
      </c>
      <c r="F1241" s="239" t="s">
        <v>774</v>
      </c>
      <c r="G1241" s="237"/>
      <c r="H1241" s="238" t="s">
        <v>1</v>
      </c>
      <c r="I1241" s="240"/>
      <c r="J1241" s="237"/>
      <c r="K1241" s="237"/>
      <c r="L1241" s="241"/>
      <c r="M1241" s="242"/>
      <c r="N1241" s="243"/>
      <c r="O1241" s="243"/>
      <c r="P1241" s="243"/>
      <c r="Q1241" s="243"/>
      <c r="R1241" s="243"/>
      <c r="S1241" s="243"/>
      <c r="T1241" s="244"/>
      <c r="AT1241" s="245" t="s">
        <v>191</v>
      </c>
      <c r="AU1241" s="245" t="s">
        <v>86</v>
      </c>
      <c r="AV1241" s="14" t="s">
        <v>86</v>
      </c>
      <c r="AW1241" s="14" t="s">
        <v>34</v>
      </c>
      <c r="AX1241" s="14" t="s">
        <v>79</v>
      </c>
      <c r="AY1241" s="245" t="s">
        <v>184</v>
      </c>
    </row>
    <row r="1242" spans="1:65" s="12" customFormat="1" ht="11.25">
      <c r="B1242" s="213"/>
      <c r="C1242" s="214"/>
      <c r="D1242" s="215" t="s">
        <v>191</v>
      </c>
      <c r="E1242" s="216" t="s">
        <v>1</v>
      </c>
      <c r="F1242" s="217" t="s">
        <v>1433</v>
      </c>
      <c r="G1242" s="214"/>
      <c r="H1242" s="218">
        <v>394.8</v>
      </c>
      <c r="I1242" s="219"/>
      <c r="J1242" s="214"/>
      <c r="K1242" s="214"/>
      <c r="L1242" s="220"/>
      <c r="M1242" s="221"/>
      <c r="N1242" s="222"/>
      <c r="O1242" s="222"/>
      <c r="P1242" s="222"/>
      <c r="Q1242" s="222"/>
      <c r="R1242" s="222"/>
      <c r="S1242" s="222"/>
      <c r="T1242" s="223"/>
      <c r="AT1242" s="224" t="s">
        <v>191</v>
      </c>
      <c r="AU1242" s="224" t="s">
        <v>86</v>
      </c>
      <c r="AV1242" s="12" t="s">
        <v>91</v>
      </c>
      <c r="AW1242" s="12" t="s">
        <v>34</v>
      </c>
      <c r="AX1242" s="12" t="s">
        <v>79</v>
      </c>
      <c r="AY1242" s="224" t="s">
        <v>184</v>
      </c>
    </row>
    <row r="1243" spans="1:65" s="13" customFormat="1" ht="11.25">
      <c r="B1243" s="225"/>
      <c r="C1243" s="226"/>
      <c r="D1243" s="215" t="s">
        <v>191</v>
      </c>
      <c r="E1243" s="227" t="s">
        <v>1</v>
      </c>
      <c r="F1243" s="228" t="s">
        <v>193</v>
      </c>
      <c r="G1243" s="226"/>
      <c r="H1243" s="229">
        <v>394.8</v>
      </c>
      <c r="I1243" s="230"/>
      <c r="J1243" s="226"/>
      <c r="K1243" s="226"/>
      <c r="L1243" s="231"/>
      <c r="M1243" s="232"/>
      <c r="N1243" s="233"/>
      <c r="O1243" s="233"/>
      <c r="P1243" s="233"/>
      <c r="Q1243" s="233"/>
      <c r="R1243" s="233"/>
      <c r="S1243" s="233"/>
      <c r="T1243" s="234"/>
      <c r="AT1243" s="235" t="s">
        <v>191</v>
      </c>
      <c r="AU1243" s="235" t="s">
        <v>86</v>
      </c>
      <c r="AV1243" s="13" t="s">
        <v>190</v>
      </c>
      <c r="AW1243" s="13" t="s">
        <v>34</v>
      </c>
      <c r="AX1243" s="13" t="s">
        <v>86</v>
      </c>
      <c r="AY1243" s="235" t="s">
        <v>184</v>
      </c>
    </row>
    <row r="1244" spans="1:65" s="2" customFormat="1" ht="16.5" customHeight="1">
      <c r="A1244" s="34"/>
      <c r="B1244" s="35"/>
      <c r="C1244" s="200" t="s">
        <v>1434</v>
      </c>
      <c r="D1244" s="200" t="s">
        <v>185</v>
      </c>
      <c r="E1244" s="201" t="s">
        <v>1435</v>
      </c>
      <c r="F1244" s="202" t="s">
        <v>1436</v>
      </c>
      <c r="G1244" s="203" t="s">
        <v>939</v>
      </c>
      <c r="H1244" s="204">
        <v>1</v>
      </c>
      <c r="I1244" s="205"/>
      <c r="J1244" s="206">
        <f>ROUND(I1244*H1244,2)</f>
        <v>0</v>
      </c>
      <c r="K1244" s="202" t="s">
        <v>1</v>
      </c>
      <c r="L1244" s="39"/>
      <c r="M1244" s="207" t="s">
        <v>1</v>
      </c>
      <c r="N1244" s="208" t="s">
        <v>45</v>
      </c>
      <c r="O1244" s="71"/>
      <c r="P1244" s="209">
        <f>O1244*H1244</f>
        <v>0</v>
      </c>
      <c r="Q1244" s="209">
        <v>0</v>
      </c>
      <c r="R1244" s="209">
        <f>Q1244*H1244</f>
        <v>0</v>
      </c>
      <c r="S1244" s="209">
        <v>0</v>
      </c>
      <c r="T1244" s="210">
        <f>S1244*H1244</f>
        <v>0</v>
      </c>
      <c r="U1244" s="34"/>
      <c r="V1244" s="34"/>
      <c r="W1244" s="34"/>
      <c r="X1244" s="34"/>
      <c r="Y1244" s="34"/>
      <c r="Z1244" s="34"/>
      <c r="AA1244" s="34"/>
      <c r="AB1244" s="34"/>
      <c r="AC1244" s="34"/>
      <c r="AD1244" s="34"/>
      <c r="AE1244" s="34"/>
      <c r="AR1244" s="211" t="s">
        <v>223</v>
      </c>
      <c r="AT1244" s="211" t="s">
        <v>185</v>
      </c>
      <c r="AU1244" s="211" t="s">
        <v>86</v>
      </c>
      <c r="AY1244" s="17" t="s">
        <v>184</v>
      </c>
      <c r="BE1244" s="212">
        <f>IF(N1244="základní",J1244,0)</f>
        <v>0</v>
      </c>
      <c r="BF1244" s="212">
        <f>IF(N1244="snížená",J1244,0)</f>
        <v>0</v>
      </c>
      <c r="BG1244" s="212">
        <f>IF(N1244="zákl. přenesená",J1244,0)</f>
        <v>0</v>
      </c>
      <c r="BH1244" s="212">
        <f>IF(N1244="sníž. přenesená",J1244,0)</f>
        <v>0</v>
      </c>
      <c r="BI1244" s="212">
        <f>IF(N1244="nulová",J1244,0)</f>
        <v>0</v>
      </c>
      <c r="BJ1244" s="17" t="s">
        <v>91</v>
      </c>
      <c r="BK1244" s="212">
        <f>ROUND(I1244*H1244,2)</f>
        <v>0</v>
      </c>
      <c r="BL1244" s="17" t="s">
        <v>223</v>
      </c>
      <c r="BM1244" s="211" t="s">
        <v>1437</v>
      </c>
    </row>
    <row r="1245" spans="1:65" s="11" customFormat="1" ht="25.9" customHeight="1">
      <c r="B1245" s="186"/>
      <c r="C1245" s="187"/>
      <c r="D1245" s="188" t="s">
        <v>78</v>
      </c>
      <c r="E1245" s="189" t="s">
        <v>1438</v>
      </c>
      <c r="F1245" s="189" t="s">
        <v>1439</v>
      </c>
      <c r="G1245" s="187"/>
      <c r="H1245" s="187"/>
      <c r="I1245" s="190"/>
      <c r="J1245" s="191">
        <f>BK1245</f>
        <v>0</v>
      </c>
      <c r="K1245" s="187"/>
      <c r="L1245" s="192"/>
      <c r="M1245" s="193"/>
      <c r="N1245" s="194"/>
      <c r="O1245" s="194"/>
      <c r="P1245" s="195">
        <f>SUM(P1246:P1248)</f>
        <v>0</v>
      </c>
      <c r="Q1245" s="194"/>
      <c r="R1245" s="195">
        <f>SUM(R1246:R1248)</f>
        <v>0</v>
      </c>
      <c r="S1245" s="194"/>
      <c r="T1245" s="196">
        <f>SUM(T1246:T1248)</f>
        <v>0</v>
      </c>
      <c r="AR1245" s="197" t="s">
        <v>91</v>
      </c>
      <c r="AT1245" s="198" t="s">
        <v>78</v>
      </c>
      <c r="AU1245" s="198" t="s">
        <v>79</v>
      </c>
      <c r="AY1245" s="197" t="s">
        <v>184</v>
      </c>
      <c r="BK1245" s="199">
        <f>SUM(BK1246:BK1248)</f>
        <v>0</v>
      </c>
    </row>
    <row r="1246" spans="1:65" s="2" customFormat="1" ht="16.5" customHeight="1">
      <c r="A1246" s="34"/>
      <c r="B1246" s="35"/>
      <c r="C1246" s="200" t="s">
        <v>951</v>
      </c>
      <c r="D1246" s="200" t="s">
        <v>185</v>
      </c>
      <c r="E1246" s="201" t="s">
        <v>1440</v>
      </c>
      <c r="F1246" s="202" t="s">
        <v>1441</v>
      </c>
      <c r="G1246" s="203" t="s">
        <v>222</v>
      </c>
      <c r="H1246" s="204">
        <v>69</v>
      </c>
      <c r="I1246" s="205"/>
      <c r="J1246" s="206">
        <f>ROUND(I1246*H1246,2)</f>
        <v>0</v>
      </c>
      <c r="K1246" s="202" t="s">
        <v>189</v>
      </c>
      <c r="L1246" s="39"/>
      <c r="M1246" s="207" t="s">
        <v>1</v>
      </c>
      <c r="N1246" s="208" t="s">
        <v>45</v>
      </c>
      <c r="O1246" s="71"/>
      <c r="P1246" s="209">
        <f>O1246*H1246</f>
        <v>0</v>
      </c>
      <c r="Q1246" s="209">
        <v>0</v>
      </c>
      <c r="R1246" s="209">
        <f>Q1246*H1246</f>
        <v>0</v>
      </c>
      <c r="S1246" s="209">
        <v>0</v>
      </c>
      <c r="T1246" s="210">
        <f>S1246*H1246</f>
        <v>0</v>
      </c>
      <c r="U1246" s="34"/>
      <c r="V1246" s="34"/>
      <c r="W1246" s="34"/>
      <c r="X1246" s="34"/>
      <c r="Y1246" s="34"/>
      <c r="Z1246" s="34"/>
      <c r="AA1246" s="34"/>
      <c r="AB1246" s="34"/>
      <c r="AC1246" s="34"/>
      <c r="AD1246" s="34"/>
      <c r="AE1246" s="34"/>
      <c r="AR1246" s="211" t="s">
        <v>223</v>
      </c>
      <c r="AT1246" s="211" t="s">
        <v>185</v>
      </c>
      <c r="AU1246" s="211" t="s">
        <v>86</v>
      </c>
      <c r="AY1246" s="17" t="s">
        <v>184</v>
      </c>
      <c r="BE1246" s="212">
        <f>IF(N1246="základní",J1246,0)</f>
        <v>0</v>
      </c>
      <c r="BF1246" s="212">
        <f>IF(N1246="snížená",J1246,0)</f>
        <v>0</v>
      </c>
      <c r="BG1246" s="212">
        <f>IF(N1246="zákl. přenesená",J1246,0)</f>
        <v>0</v>
      </c>
      <c r="BH1246" s="212">
        <f>IF(N1246="sníž. přenesená",J1246,0)</f>
        <v>0</v>
      </c>
      <c r="BI1246" s="212">
        <f>IF(N1246="nulová",J1246,0)</f>
        <v>0</v>
      </c>
      <c r="BJ1246" s="17" t="s">
        <v>91</v>
      </c>
      <c r="BK1246" s="212">
        <f>ROUND(I1246*H1246,2)</f>
        <v>0</v>
      </c>
      <c r="BL1246" s="17" t="s">
        <v>223</v>
      </c>
      <c r="BM1246" s="211" t="s">
        <v>1442</v>
      </c>
    </row>
    <row r="1247" spans="1:65" s="12" customFormat="1" ht="11.25">
      <c r="B1247" s="213"/>
      <c r="C1247" s="214"/>
      <c r="D1247" s="215" t="s">
        <v>191</v>
      </c>
      <c r="E1247" s="216" t="s">
        <v>1</v>
      </c>
      <c r="F1247" s="217" t="s">
        <v>1443</v>
      </c>
      <c r="G1247" s="214"/>
      <c r="H1247" s="218">
        <v>69</v>
      </c>
      <c r="I1247" s="219"/>
      <c r="J1247" s="214"/>
      <c r="K1247" s="214"/>
      <c r="L1247" s="220"/>
      <c r="M1247" s="221"/>
      <c r="N1247" s="222"/>
      <c r="O1247" s="222"/>
      <c r="P1247" s="222"/>
      <c r="Q1247" s="222"/>
      <c r="R1247" s="222"/>
      <c r="S1247" s="222"/>
      <c r="T1247" s="223"/>
      <c r="AT1247" s="224" t="s">
        <v>191</v>
      </c>
      <c r="AU1247" s="224" t="s">
        <v>86</v>
      </c>
      <c r="AV1247" s="12" t="s">
        <v>91</v>
      </c>
      <c r="AW1247" s="12" t="s">
        <v>34</v>
      </c>
      <c r="AX1247" s="12" t="s">
        <v>79</v>
      </c>
      <c r="AY1247" s="224" t="s">
        <v>184</v>
      </c>
    </row>
    <row r="1248" spans="1:65" s="13" customFormat="1" ht="11.25">
      <c r="B1248" s="225"/>
      <c r="C1248" s="226"/>
      <c r="D1248" s="215" t="s">
        <v>191</v>
      </c>
      <c r="E1248" s="227" t="s">
        <v>1</v>
      </c>
      <c r="F1248" s="228" t="s">
        <v>193</v>
      </c>
      <c r="G1248" s="226"/>
      <c r="H1248" s="229">
        <v>69</v>
      </c>
      <c r="I1248" s="230"/>
      <c r="J1248" s="226"/>
      <c r="K1248" s="226"/>
      <c r="L1248" s="231"/>
      <c r="M1248" s="232"/>
      <c r="N1248" s="233"/>
      <c r="O1248" s="233"/>
      <c r="P1248" s="233"/>
      <c r="Q1248" s="233"/>
      <c r="R1248" s="233"/>
      <c r="S1248" s="233"/>
      <c r="T1248" s="234"/>
      <c r="AT1248" s="235" t="s">
        <v>191</v>
      </c>
      <c r="AU1248" s="235" t="s">
        <v>86</v>
      </c>
      <c r="AV1248" s="13" t="s">
        <v>190</v>
      </c>
      <c r="AW1248" s="13" t="s">
        <v>34</v>
      </c>
      <c r="AX1248" s="13" t="s">
        <v>86</v>
      </c>
      <c r="AY1248" s="235" t="s">
        <v>184</v>
      </c>
    </row>
    <row r="1249" spans="1:65" s="11" customFormat="1" ht="25.9" customHeight="1">
      <c r="B1249" s="186"/>
      <c r="C1249" s="187"/>
      <c r="D1249" s="188" t="s">
        <v>78</v>
      </c>
      <c r="E1249" s="189" t="s">
        <v>1444</v>
      </c>
      <c r="F1249" s="189" t="s">
        <v>1445</v>
      </c>
      <c r="G1249" s="187"/>
      <c r="H1249" s="187"/>
      <c r="I1249" s="190"/>
      <c r="J1249" s="191">
        <f>BK1249</f>
        <v>0</v>
      </c>
      <c r="K1249" s="187"/>
      <c r="L1249" s="192"/>
      <c r="M1249" s="193"/>
      <c r="N1249" s="194"/>
      <c r="O1249" s="194"/>
      <c r="P1249" s="195">
        <f>SUM(P1250:P1289)</f>
        <v>0</v>
      </c>
      <c r="Q1249" s="194"/>
      <c r="R1249" s="195">
        <f>SUM(R1250:R1289)</f>
        <v>0</v>
      </c>
      <c r="S1249" s="194"/>
      <c r="T1249" s="196">
        <f>SUM(T1250:T1289)</f>
        <v>0</v>
      </c>
      <c r="AR1249" s="197" t="s">
        <v>91</v>
      </c>
      <c r="AT1249" s="198" t="s">
        <v>78</v>
      </c>
      <c r="AU1249" s="198" t="s">
        <v>79</v>
      </c>
      <c r="AY1249" s="197" t="s">
        <v>184</v>
      </c>
      <c r="BK1249" s="199">
        <f>SUM(BK1250:BK1289)</f>
        <v>0</v>
      </c>
    </row>
    <row r="1250" spans="1:65" s="2" customFormat="1" ht="16.5" customHeight="1">
      <c r="A1250" s="34"/>
      <c r="B1250" s="35"/>
      <c r="C1250" s="200" t="s">
        <v>1446</v>
      </c>
      <c r="D1250" s="200" t="s">
        <v>185</v>
      </c>
      <c r="E1250" s="201" t="s">
        <v>1447</v>
      </c>
      <c r="F1250" s="202" t="s">
        <v>1448</v>
      </c>
      <c r="G1250" s="203" t="s">
        <v>222</v>
      </c>
      <c r="H1250" s="204">
        <v>281.80799999999999</v>
      </c>
      <c r="I1250" s="205"/>
      <c r="J1250" s="206">
        <f>ROUND(I1250*H1250,2)</f>
        <v>0</v>
      </c>
      <c r="K1250" s="202" t="s">
        <v>189</v>
      </c>
      <c r="L1250" s="39"/>
      <c r="M1250" s="207" t="s">
        <v>1</v>
      </c>
      <c r="N1250" s="208" t="s">
        <v>45</v>
      </c>
      <c r="O1250" s="71"/>
      <c r="P1250" s="209">
        <f>O1250*H1250</f>
        <v>0</v>
      </c>
      <c r="Q1250" s="209">
        <v>0</v>
      </c>
      <c r="R1250" s="209">
        <f>Q1250*H1250</f>
        <v>0</v>
      </c>
      <c r="S1250" s="209">
        <v>0</v>
      </c>
      <c r="T1250" s="210">
        <f>S1250*H1250</f>
        <v>0</v>
      </c>
      <c r="U1250" s="34"/>
      <c r="V1250" s="34"/>
      <c r="W1250" s="34"/>
      <c r="X1250" s="34"/>
      <c r="Y1250" s="34"/>
      <c r="Z1250" s="34"/>
      <c r="AA1250" s="34"/>
      <c r="AB1250" s="34"/>
      <c r="AC1250" s="34"/>
      <c r="AD1250" s="34"/>
      <c r="AE1250" s="34"/>
      <c r="AR1250" s="211" t="s">
        <v>223</v>
      </c>
      <c r="AT1250" s="211" t="s">
        <v>185</v>
      </c>
      <c r="AU1250" s="211" t="s">
        <v>86</v>
      </c>
      <c r="AY1250" s="17" t="s">
        <v>184</v>
      </c>
      <c r="BE1250" s="212">
        <f>IF(N1250="základní",J1250,0)</f>
        <v>0</v>
      </c>
      <c r="BF1250" s="212">
        <f>IF(N1250="snížená",J1250,0)</f>
        <v>0</v>
      </c>
      <c r="BG1250" s="212">
        <f>IF(N1250="zákl. přenesená",J1250,0)</f>
        <v>0</v>
      </c>
      <c r="BH1250" s="212">
        <f>IF(N1250="sníž. přenesená",J1250,0)</f>
        <v>0</v>
      </c>
      <c r="BI1250" s="212">
        <f>IF(N1250="nulová",J1250,0)</f>
        <v>0</v>
      </c>
      <c r="BJ1250" s="17" t="s">
        <v>91</v>
      </c>
      <c r="BK1250" s="212">
        <f>ROUND(I1250*H1250,2)</f>
        <v>0</v>
      </c>
      <c r="BL1250" s="17" t="s">
        <v>223</v>
      </c>
      <c r="BM1250" s="211" t="s">
        <v>1449</v>
      </c>
    </row>
    <row r="1251" spans="1:65" s="2" customFormat="1" ht="16.5" customHeight="1">
      <c r="A1251" s="34"/>
      <c r="B1251" s="35"/>
      <c r="C1251" s="200" t="s">
        <v>955</v>
      </c>
      <c r="D1251" s="200" t="s">
        <v>185</v>
      </c>
      <c r="E1251" s="201" t="s">
        <v>1450</v>
      </c>
      <c r="F1251" s="202" t="s">
        <v>1451</v>
      </c>
      <c r="G1251" s="203" t="s">
        <v>222</v>
      </c>
      <c r="H1251" s="204">
        <v>281.80799999999999</v>
      </c>
      <c r="I1251" s="205"/>
      <c r="J1251" s="206">
        <f>ROUND(I1251*H1251,2)</f>
        <v>0</v>
      </c>
      <c r="K1251" s="202" t="s">
        <v>189</v>
      </c>
      <c r="L1251" s="39"/>
      <c r="M1251" s="207" t="s">
        <v>1</v>
      </c>
      <c r="N1251" s="208" t="s">
        <v>45</v>
      </c>
      <c r="O1251" s="71"/>
      <c r="P1251" s="209">
        <f>O1251*H1251</f>
        <v>0</v>
      </c>
      <c r="Q1251" s="209">
        <v>0</v>
      </c>
      <c r="R1251" s="209">
        <f>Q1251*H1251</f>
        <v>0</v>
      </c>
      <c r="S1251" s="209">
        <v>0</v>
      </c>
      <c r="T1251" s="210">
        <f>S1251*H1251</f>
        <v>0</v>
      </c>
      <c r="U1251" s="34"/>
      <c r="V1251" s="34"/>
      <c r="W1251" s="34"/>
      <c r="X1251" s="34"/>
      <c r="Y1251" s="34"/>
      <c r="Z1251" s="34"/>
      <c r="AA1251" s="34"/>
      <c r="AB1251" s="34"/>
      <c r="AC1251" s="34"/>
      <c r="AD1251" s="34"/>
      <c r="AE1251" s="34"/>
      <c r="AR1251" s="211" t="s">
        <v>223</v>
      </c>
      <c r="AT1251" s="211" t="s">
        <v>185</v>
      </c>
      <c r="AU1251" s="211" t="s">
        <v>86</v>
      </c>
      <c r="AY1251" s="17" t="s">
        <v>184</v>
      </c>
      <c r="BE1251" s="212">
        <f>IF(N1251="základní",J1251,0)</f>
        <v>0</v>
      </c>
      <c r="BF1251" s="212">
        <f>IF(N1251="snížená",J1251,0)</f>
        <v>0</v>
      </c>
      <c r="BG1251" s="212">
        <f>IF(N1251="zákl. přenesená",J1251,0)</f>
        <v>0</v>
      </c>
      <c r="BH1251" s="212">
        <f>IF(N1251="sníž. přenesená",J1251,0)</f>
        <v>0</v>
      </c>
      <c r="BI1251" s="212">
        <f>IF(N1251="nulová",J1251,0)</f>
        <v>0</v>
      </c>
      <c r="BJ1251" s="17" t="s">
        <v>91</v>
      </c>
      <c r="BK1251" s="212">
        <f>ROUND(I1251*H1251,2)</f>
        <v>0</v>
      </c>
      <c r="BL1251" s="17" t="s">
        <v>223</v>
      </c>
      <c r="BM1251" s="211" t="s">
        <v>1452</v>
      </c>
    </row>
    <row r="1252" spans="1:65" s="14" customFormat="1" ht="11.25">
      <c r="B1252" s="236"/>
      <c r="C1252" s="237"/>
      <c r="D1252" s="215" t="s">
        <v>191</v>
      </c>
      <c r="E1252" s="238" t="s">
        <v>1</v>
      </c>
      <c r="F1252" s="239" t="s">
        <v>566</v>
      </c>
      <c r="G1252" s="237"/>
      <c r="H1252" s="238" t="s">
        <v>1</v>
      </c>
      <c r="I1252" s="240"/>
      <c r="J1252" s="237"/>
      <c r="K1252" s="237"/>
      <c r="L1252" s="241"/>
      <c r="M1252" s="242"/>
      <c r="N1252" s="243"/>
      <c r="O1252" s="243"/>
      <c r="P1252" s="243"/>
      <c r="Q1252" s="243"/>
      <c r="R1252" s="243"/>
      <c r="S1252" s="243"/>
      <c r="T1252" s="244"/>
      <c r="AT1252" s="245" t="s">
        <v>191</v>
      </c>
      <c r="AU1252" s="245" t="s">
        <v>86</v>
      </c>
      <c r="AV1252" s="14" t="s">
        <v>86</v>
      </c>
      <c r="AW1252" s="14" t="s">
        <v>34</v>
      </c>
      <c r="AX1252" s="14" t="s">
        <v>79</v>
      </c>
      <c r="AY1252" s="245" t="s">
        <v>184</v>
      </c>
    </row>
    <row r="1253" spans="1:65" s="14" customFormat="1" ht="11.25">
      <c r="B1253" s="236"/>
      <c r="C1253" s="237"/>
      <c r="D1253" s="215" t="s">
        <v>191</v>
      </c>
      <c r="E1253" s="238" t="s">
        <v>1</v>
      </c>
      <c r="F1253" s="239" t="s">
        <v>567</v>
      </c>
      <c r="G1253" s="237"/>
      <c r="H1253" s="238" t="s">
        <v>1</v>
      </c>
      <c r="I1253" s="240"/>
      <c r="J1253" s="237"/>
      <c r="K1253" s="237"/>
      <c r="L1253" s="241"/>
      <c r="M1253" s="242"/>
      <c r="N1253" s="243"/>
      <c r="O1253" s="243"/>
      <c r="P1253" s="243"/>
      <c r="Q1253" s="243"/>
      <c r="R1253" s="243"/>
      <c r="S1253" s="243"/>
      <c r="T1253" s="244"/>
      <c r="AT1253" s="245" t="s">
        <v>191</v>
      </c>
      <c r="AU1253" s="245" t="s">
        <v>86</v>
      </c>
      <c r="AV1253" s="14" t="s">
        <v>86</v>
      </c>
      <c r="AW1253" s="14" t="s">
        <v>34</v>
      </c>
      <c r="AX1253" s="14" t="s">
        <v>79</v>
      </c>
      <c r="AY1253" s="245" t="s">
        <v>184</v>
      </c>
    </row>
    <row r="1254" spans="1:65" s="12" customFormat="1" ht="11.25">
      <c r="B1254" s="213"/>
      <c r="C1254" s="214"/>
      <c r="D1254" s="215" t="s">
        <v>191</v>
      </c>
      <c r="E1254" s="216" t="s">
        <v>1</v>
      </c>
      <c r="F1254" s="217" t="s">
        <v>568</v>
      </c>
      <c r="G1254" s="214"/>
      <c r="H1254" s="218">
        <v>10</v>
      </c>
      <c r="I1254" s="219"/>
      <c r="J1254" s="214"/>
      <c r="K1254" s="214"/>
      <c r="L1254" s="220"/>
      <c r="M1254" s="221"/>
      <c r="N1254" s="222"/>
      <c r="O1254" s="222"/>
      <c r="P1254" s="222"/>
      <c r="Q1254" s="222"/>
      <c r="R1254" s="222"/>
      <c r="S1254" s="222"/>
      <c r="T1254" s="223"/>
      <c r="AT1254" s="224" t="s">
        <v>191</v>
      </c>
      <c r="AU1254" s="224" t="s">
        <v>86</v>
      </c>
      <c r="AV1254" s="12" t="s">
        <v>91</v>
      </c>
      <c r="AW1254" s="12" t="s">
        <v>34</v>
      </c>
      <c r="AX1254" s="12" t="s">
        <v>79</v>
      </c>
      <c r="AY1254" s="224" t="s">
        <v>184</v>
      </c>
    </row>
    <row r="1255" spans="1:65" s="12" customFormat="1" ht="11.25">
      <c r="B1255" s="213"/>
      <c r="C1255" s="214"/>
      <c r="D1255" s="215" t="s">
        <v>191</v>
      </c>
      <c r="E1255" s="216" t="s">
        <v>1</v>
      </c>
      <c r="F1255" s="217" t="s">
        <v>569</v>
      </c>
      <c r="G1255" s="214"/>
      <c r="H1255" s="218">
        <v>-1.379</v>
      </c>
      <c r="I1255" s="219"/>
      <c r="J1255" s="214"/>
      <c r="K1255" s="214"/>
      <c r="L1255" s="220"/>
      <c r="M1255" s="221"/>
      <c r="N1255" s="222"/>
      <c r="O1255" s="222"/>
      <c r="P1255" s="222"/>
      <c r="Q1255" s="222"/>
      <c r="R1255" s="222"/>
      <c r="S1255" s="222"/>
      <c r="T1255" s="223"/>
      <c r="AT1255" s="224" t="s">
        <v>191</v>
      </c>
      <c r="AU1255" s="224" t="s">
        <v>86</v>
      </c>
      <c r="AV1255" s="12" t="s">
        <v>91</v>
      </c>
      <c r="AW1255" s="12" t="s">
        <v>34</v>
      </c>
      <c r="AX1255" s="12" t="s">
        <v>79</v>
      </c>
      <c r="AY1255" s="224" t="s">
        <v>184</v>
      </c>
    </row>
    <row r="1256" spans="1:65" s="14" customFormat="1" ht="11.25">
      <c r="B1256" s="236"/>
      <c r="C1256" s="237"/>
      <c r="D1256" s="215" t="s">
        <v>191</v>
      </c>
      <c r="E1256" s="238" t="s">
        <v>1</v>
      </c>
      <c r="F1256" s="239" t="s">
        <v>570</v>
      </c>
      <c r="G1256" s="237"/>
      <c r="H1256" s="238" t="s">
        <v>1</v>
      </c>
      <c r="I1256" s="240"/>
      <c r="J1256" s="237"/>
      <c r="K1256" s="237"/>
      <c r="L1256" s="241"/>
      <c r="M1256" s="242"/>
      <c r="N1256" s="243"/>
      <c r="O1256" s="243"/>
      <c r="P1256" s="243"/>
      <c r="Q1256" s="243"/>
      <c r="R1256" s="243"/>
      <c r="S1256" s="243"/>
      <c r="T1256" s="244"/>
      <c r="AT1256" s="245" t="s">
        <v>191</v>
      </c>
      <c r="AU1256" s="245" t="s">
        <v>86</v>
      </c>
      <c r="AV1256" s="14" t="s">
        <v>86</v>
      </c>
      <c r="AW1256" s="14" t="s">
        <v>34</v>
      </c>
      <c r="AX1256" s="14" t="s">
        <v>79</v>
      </c>
      <c r="AY1256" s="245" t="s">
        <v>184</v>
      </c>
    </row>
    <row r="1257" spans="1:65" s="12" customFormat="1" ht="11.25">
      <c r="B1257" s="213"/>
      <c r="C1257" s="214"/>
      <c r="D1257" s="215" t="s">
        <v>191</v>
      </c>
      <c r="E1257" s="216" t="s">
        <v>1</v>
      </c>
      <c r="F1257" s="217" t="s">
        <v>571</v>
      </c>
      <c r="G1257" s="214"/>
      <c r="H1257" s="218">
        <v>22.42</v>
      </c>
      <c r="I1257" s="219"/>
      <c r="J1257" s="214"/>
      <c r="K1257" s="214"/>
      <c r="L1257" s="220"/>
      <c r="M1257" s="221"/>
      <c r="N1257" s="222"/>
      <c r="O1257" s="222"/>
      <c r="P1257" s="222"/>
      <c r="Q1257" s="222"/>
      <c r="R1257" s="222"/>
      <c r="S1257" s="222"/>
      <c r="T1257" s="223"/>
      <c r="AT1257" s="224" t="s">
        <v>191</v>
      </c>
      <c r="AU1257" s="224" t="s">
        <v>86</v>
      </c>
      <c r="AV1257" s="12" t="s">
        <v>91</v>
      </c>
      <c r="AW1257" s="12" t="s">
        <v>34</v>
      </c>
      <c r="AX1257" s="12" t="s">
        <v>79</v>
      </c>
      <c r="AY1257" s="224" t="s">
        <v>184</v>
      </c>
    </row>
    <row r="1258" spans="1:65" s="12" customFormat="1" ht="11.25">
      <c r="B1258" s="213"/>
      <c r="C1258" s="214"/>
      <c r="D1258" s="215" t="s">
        <v>191</v>
      </c>
      <c r="E1258" s="216" t="s">
        <v>1</v>
      </c>
      <c r="F1258" s="217" t="s">
        <v>569</v>
      </c>
      <c r="G1258" s="214"/>
      <c r="H1258" s="218">
        <v>-1.379</v>
      </c>
      <c r="I1258" s="219"/>
      <c r="J1258" s="214"/>
      <c r="K1258" s="214"/>
      <c r="L1258" s="220"/>
      <c r="M1258" s="221"/>
      <c r="N1258" s="222"/>
      <c r="O1258" s="222"/>
      <c r="P1258" s="222"/>
      <c r="Q1258" s="222"/>
      <c r="R1258" s="222"/>
      <c r="S1258" s="222"/>
      <c r="T1258" s="223"/>
      <c r="AT1258" s="224" t="s">
        <v>191</v>
      </c>
      <c r="AU1258" s="224" t="s">
        <v>86</v>
      </c>
      <c r="AV1258" s="12" t="s">
        <v>91</v>
      </c>
      <c r="AW1258" s="12" t="s">
        <v>34</v>
      </c>
      <c r="AX1258" s="12" t="s">
        <v>79</v>
      </c>
      <c r="AY1258" s="224" t="s">
        <v>184</v>
      </c>
    </row>
    <row r="1259" spans="1:65" s="14" customFormat="1" ht="11.25">
      <c r="B1259" s="236"/>
      <c r="C1259" s="237"/>
      <c r="D1259" s="215" t="s">
        <v>191</v>
      </c>
      <c r="E1259" s="238" t="s">
        <v>1</v>
      </c>
      <c r="F1259" s="239" t="s">
        <v>572</v>
      </c>
      <c r="G1259" s="237"/>
      <c r="H1259" s="238" t="s">
        <v>1</v>
      </c>
      <c r="I1259" s="240"/>
      <c r="J1259" s="237"/>
      <c r="K1259" s="237"/>
      <c r="L1259" s="241"/>
      <c r="M1259" s="242"/>
      <c r="N1259" s="243"/>
      <c r="O1259" s="243"/>
      <c r="P1259" s="243"/>
      <c r="Q1259" s="243"/>
      <c r="R1259" s="243"/>
      <c r="S1259" s="243"/>
      <c r="T1259" s="244"/>
      <c r="AT1259" s="245" t="s">
        <v>191</v>
      </c>
      <c r="AU1259" s="245" t="s">
        <v>86</v>
      </c>
      <c r="AV1259" s="14" t="s">
        <v>86</v>
      </c>
      <c r="AW1259" s="14" t="s">
        <v>34</v>
      </c>
      <c r="AX1259" s="14" t="s">
        <v>79</v>
      </c>
      <c r="AY1259" s="245" t="s">
        <v>184</v>
      </c>
    </row>
    <row r="1260" spans="1:65" s="12" customFormat="1" ht="11.25">
      <c r="B1260" s="213"/>
      <c r="C1260" s="214"/>
      <c r="D1260" s="215" t="s">
        <v>191</v>
      </c>
      <c r="E1260" s="216" t="s">
        <v>1</v>
      </c>
      <c r="F1260" s="217" t="s">
        <v>573</v>
      </c>
      <c r="G1260" s="214"/>
      <c r="H1260" s="218">
        <v>1.65</v>
      </c>
      <c r="I1260" s="219"/>
      <c r="J1260" s="214"/>
      <c r="K1260" s="214"/>
      <c r="L1260" s="220"/>
      <c r="M1260" s="221"/>
      <c r="N1260" s="222"/>
      <c r="O1260" s="222"/>
      <c r="P1260" s="222"/>
      <c r="Q1260" s="222"/>
      <c r="R1260" s="222"/>
      <c r="S1260" s="222"/>
      <c r="T1260" s="223"/>
      <c r="AT1260" s="224" t="s">
        <v>191</v>
      </c>
      <c r="AU1260" s="224" t="s">
        <v>86</v>
      </c>
      <c r="AV1260" s="12" t="s">
        <v>91</v>
      </c>
      <c r="AW1260" s="12" t="s">
        <v>34</v>
      </c>
      <c r="AX1260" s="12" t="s">
        <v>79</v>
      </c>
      <c r="AY1260" s="224" t="s">
        <v>184</v>
      </c>
    </row>
    <row r="1261" spans="1:65" s="15" customFormat="1" ht="11.25">
      <c r="B1261" s="246"/>
      <c r="C1261" s="247"/>
      <c r="D1261" s="215" t="s">
        <v>191</v>
      </c>
      <c r="E1261" s="248" t="s">
        <v>1</v>
      </c>
      <c r="F1261" s="249" t="s">
        <v>574</v>
      </c>
      <c r="G1261" s="247"/>
      <c r="H1261" s="250">
        <v>31.312000000000001</v>
      </c>
      <c r="I1261" s="251"/>
      <c r="J1261" s="247"/>
      <c r="K1261" s="247"/>
      <c r="L1261" s="252"/>
      <c r="M1261" s="253"/>
      <c r="N1261" s="254"/>
      <c r="O1261" s="254"/>
      <c r="P1261" s="254"/>
      <c r="Q1261" s="254"/>
      <c r="R1261" s="254"/>
      <c r="S1261" s="254"/>
      <c r="T1261" s="255"/>
      <c r="AT1261" s="256" t="s">
        <v>191</v>
      </c>
      <c r="AU1261" s="256" t="s">
        <v>86</v>
      </c>
      <c r="AV1261" s="15" t="s">
        <v>96</v>
      </c>
      <c r="AW1261" s="15" t="s">
        <v>34</v>
      </c>
      <c r="AX1261" s="15" t="s">
        <v>79</v>
      </c>
      <c r="AY1261" s="256" t="s">
        <v>184</v>
      </c>
    </row>
    <row r="1262" spans="1:65" s="12" customFormat="1" ht="11.25">
      <c r="B1262" s="213"/>
      <c r="C1262" s="214"/>
      <c r="D1262" s="215" t="s">
        <v>191</v>
      </c>
      <c r="E1262" s="216" t="s">
        <v>1</v>
      </c>
      <c r="F1262" s="217" t="s">
        <v>575</v>
      </c>
      <c r="G1262" s="214"/>
      <c r="H1262" s="218">
        <v>250.49600000000001</v>
      </c>
      <c r="I1262" s="219"/>
      <c r="J1262" s="214"/>
      <c r="K1262" s="214"/>
      <c r="L1262" s="220"/>
      <c r="M1262" s="221"/>
      <c r="N1262" s="222"/>
      <c r="O1262" s="222"/>
      <c r="P1262" s="222"/>
      <c r="Q1262" s="222"/>
      <c r="R1262" s="222"/>
      <c r="S1262" s="222"/>
      <c r="T1262" s="223"/>
      <c r="AT1262" s="224" t="s">
        <v>191</v>
      </c>
      <c r="AU1262" s="224" t="s">
        <v>86</v>
      </c>
      <c r="AV1262" s="12" t="s">
        <v>91</v>
      </c>
      <c r="AW1262" s="12" t="s">
        <v>34</v>
      </c>
      <c r="AX1262" s="12" t="s">
        <v>79</v>
      </c>
      <c r="AY1262" s="224" t="s">
        <v>184</v>
      </c>
    </row>
    <row r="1263" spans="1:65" s="13" customFormat="1" ht="11.25">
      <c r="B1263" s="225"/>
      <c r="C1263" s="226"/>
      <c r="D1263" s="215" t="s">
        <v>191</v>
      </c>
      <c r="E1263" s="227" t="s">
        <v>1</v>
      </c>
      <c r="F1263" s="228" t="s">
        <v>193</v>
      </c>
      <c r="G1263" s="226"/>
      <c r="H1263" s="229">
        <v>281.80799999999999</v>
      </c>
      <c r="I1263" s="230"/>
      <c r="J1263" s="226"/>
      <c r="K1263" s="226"/>
      <c r="L1263" s="231"/>
      <c r="M1263" s="232"/>
      <c r="N1263" s="233"/>
      <c r="O1263" s="233"/>
      <c r="P1263" s="233"/>
      <c r="Q1263" s="233"/>
      <c r="R1263" s="233"/>
      <c r="S1263" s="233"/>
      <c r="T1263" s="234"/>
      <c r="AT1263" s="235" t="s">
        <v>191</v>
      </c>
      <c r="AU1263" s="235" t="s">
        <v>86</v>
      </c>
      <c r="AV1263" s="13" t="s">
        <v>190</v>
      </c>
      <c r="AW1263" s="13" t="s">
        <v>34</v>
      </c>
      <c r="AX1263" s="13" t="s">
        <v>86</v>
      </c>
      <c r="AY1263" s="235" t="s">
        <v>184</v>
      </c>
    </row>
    <row r="1264" spans="1:65" s="2" customFormat="1" ht="16.5" customHeight="1">
      <c r="A1264" s="34"/>
      <c r="B1264" s="35"/>
      <c r="C1264" s="200" t="s">
        <v>1453</v>
      </c>
      <c r="D1264" s="200" t="s">
        <v>185</v>
      </c>
      <c r="E1264" s="201" t="s">
        <v>1454</v>
      </c>
      <c r="F1264" s="202" t="s">
        <v>1455</v>
      </c>
      <c r="G1264" s="203" t="s">
        <v>222</v>
      </c>
      <c r="H1264" s="204">
        <v>92.438999999999993</v>
      </c>
      <c r="I1264" s="205"/>
      <c r="J1264" s="206">
        <f>ROUND(I1264*H1264,2)</f>
        <v>0</v>
      </c>
      <c r="K1264" s="202" t="s">
        <v>189</v>
      </c>
      <c r="L1264" s="39"/>
      <c r="M1264" s="207" t="s">
        <v>1</v>
      </c>
      <c r="N1264" s="208" t="s">
        <v>45</v>
      </c>
      <c r="O1264" s="71"/>
      <c r="P1264" s="209">
        <f>O1264*H1264</f>
        <v>0</v>
      </c>
      <c r="Q1264" s="209">
        <v>0</v>
      </c>
      <c r="R1264" s="209">
        <f>Q1264*H1264</f>
        <v>0</v>
      </c>
      <c r="S1264" s="209">
        <v>0</v>
      </c>
      <c r="T1264" s="210">
        <f>S1264*H1264</f>
        <v>0</v>
      </c>
      <c r="U1264" s="34"/>
      <c r="V1264" s="34"/>
      <c r="W1264" s="34"/>
      <c r="X1264" s="34"/>
      <c r="Y1264" s="34"/>
      <c r="Z1264" s="34"/>
      <c r="AA1264" s="34"/>
      <c r="AB1264" s="34"/>
      <c r="AC1264" s="34"/>
      <c r="AD1264" s="34"/>
      <c r="AE1264" s="34"/>
      <c r="AR1264" s="211" t="s">
        <v>223</v>
      </c>
      <c r="AT1264" s="211" t="s">
        <v>185</v>
      </c>
      <c r="AU1264" s="211" t="s">
        <v>86</v>
      </c>
      <c r="AY1264" s="17" t="s">
        <v>184</v>
      </c>
      <c r="BE1264" s="212">
        <f>IF(N1264="základní",J1264,0)</f>
        <v>0</v>
      </c>
      <c r="BF1264" s="212">
        <f>IF(N1264="snížená",J1264,0)</f>
        <v>0</v>
      </c>
      <c r="BG1264" s="212">
        <f>IF(N1264="zákl. přenesená",J1264,0)</f>
        <v>0</v>
      </c>
      <c r="BH1264" s="212">
        <f>IF(N1264="sníž. přenesená",J1264,0)</f>
        <v>0</v>
      </c>
      <c r="BI1264" s="212">
        <f>IF(N1264="nulová",J1264,0)</f>
        <v>0</v>
      </c>
      <c r="BJ1264" s="17" t="s">
        <v>91</v>
      </c>
      <c r="BK1264" s="212">
        <f>ROUND(I1264*H1264,2)</f>
        <v>0</v>
      </c>
      <c r="BL1264" s="17" t="s">
        <v>223</v>
      </c>
      <c r="BM1264" s="211" t="s">
        <v>1456</v>
      </c>
    </row>
    <row r="1265" spans="1:65" s="14" customFormat="1" ht="11.25">
      <c r="B1265" s="236"/>
      <c r="C1265" s="237"/>
      <c r="D1265" s="215" t="s">
        <v>191</v>
      </c>
      <c r="E1265" s="238" t="s">
        <v>1</v>
      </c>
      <c r="F1265" s="239" t="s">
        <v>566</v>
      </c>
      <c r="G1265" s="237"/>
      <c r="H1265" s="238" t="s">
        <v>1</v>
      </c>
      <c r="I1265" s="240"/>
      <c r="J1265" s="237"/>
      <c r="K1265" s="237"/>
      <c r="L1265" s="241"/>
      <c r="M1265" s="242"/>
      <c r="N1265" s="243"/>
      <c r="O1265" s="243"/>
      <c r="P1265" s="243"/>
      <c r="Q1265" s="243"/>
      <c r="R1265" s="243"/>
      <c r="S1265" s="243"/>
      <c r="T1265" s="244"/>
      <c r="AT1265" s="245" t="s">
        <v>191</v>
      </c>
      <c r="AU1265" s="245" t="s">
        <v>86</v>
      </c>
      <c r="AV1265" s="14" t="s">
        <v>86</v>
      </c>
      <c r="AW1265" s="14" t="s">
        <v>34</v>
      </c>
      <c r="AX1265" s="14" t="s">
        <v>79</v>
      </c>
      <c r="AY1265" s="245" t="s">
        <v>184</v>
      </c>
    </row>
    <row r="1266" spans="1:65" s="14" customFormat="1" ht="11.25">
      <c r="B1266" s="236"/>
      <c r="C1266" s="237"/>
      <c r="D1266" s="215" t="s">
        <v>191</v>
      </c>
      <c r="E1266" s="238" t="s">
        <v>1</v>
      </c>
      <c r="F1266" s="239" t="s">
        <v>567</v>
      </c>
      <c r="G1266" s="237"/>
      <c r="H1266" s="238" t="s">
        <v>1</v>
      </c>
      <c r="I1266" s="240"/>
      <c r="J1266" s="237"/>
      <c r="K1266" s="237"/>
      <c r="L1266" s="241"/>
      <c r="M1266" s="242"/>
      <c r="N1266" s="243"/>
      <c r="O1266" s="243"/>
      <c r="P1266" s="243"/>
      <c r="Q1266" s="243"/>
      <c r="R1266" s="243"/>
      <c r="S1266" s="243"/>
      <c r="T1266" s="244"/>
      <c r="AT1266" s="245" t="s">
        <v>191</v>
      </c>
      <c r="AU1266" s="245" t="s">
        <v>86</v>
      </c>
      <c r="AV1266" s="14" t="s">
        <v>86</v>
      </c>
      <c r="AW1266" s="14" t="s">
        <v>34</v>
      </c>
      <c r="AX1266" s="14" t="s">
        <v>79</v>
      </c>
      <c r="AY1266" s="245" t="s">
        <v>184</v>
      </c>
    </row>
    <row r="1267" spans="1:65" s="12" customFormat="1" ht="11.25">
      <c r="B1267" s="213"/>
      <c r="C1267" s="214"/>
      <c r="D1267" s="215" t="s">
        <v>191</v>
      </c>
      <c r="E1267" s="216" t="s">
        <v>1</v>
      </c>
      <c r="F1267" s="217" t="s">
        <v>568</v>
      </c>
      <c r="G1267" s="214"/>
      <c r="H1267" s="218">
        <v>10</v>
      </c>
      <c r="I1267" s="219"/>
      <c r="J1267" s="214"/>
      <c r="K1267" s="214"/>
      <c r="L1267" s="220"/>
      <c r="M1267" s="221"/>
      <c r="N1267" s="222"/>
      <c r="O1267" s="222"/>
      <c r="P1267" s="222"/>
      <c r="Q1267" s="222"/>
      <c r="R1267" s="222"/>
      <c r="S1267" s="222"/>
      <c r="T1267" s="223"/>
      <c r="AT1267" s="224" t="s">
        <v>191</v>
      </c>
      <c r="AU1267" s="224" t="s">
        <v>86</v>
      </c>
      <c r="AV1267" s="12" t="s">
        <v>91</v>
      </c>
      <c r="AW1267" s="12" t="s">
        <v>34</v>
      </c>
      <c r="AX1267" s="12" t="s">
        <v>79</v>
      </c>
      <c r="AY1267" s="224" t="s">
        <v>184</v>
      </c>
    </row>
    <row r="1268" spans="1:65" s="12" customFormat="1" ht="11.25">
      <c r="B1268" s="213"/>
      <c r="C1268" s="214"/>
      <c r="D1268" s="215" t="s">
        <v>191</v>
      </c>
      <c r="E1268" s="216" t="s">
        <v>1</v>
      </c>
      <c r="F1268" s="217" t="s">
        <v>569</v>
      </c>
      <c r="G1268" s="214"/>
      <c r="H1268" s="218">
        <v>-1.379</v>
      </c>
      <c r="I1268" s="219"/>
      <c r="J1268" s="214"/>
      <c r="K1268" s="214"/>
      <c r="L1268" s="220"/>
      <c r="M1268" s="221"/>
      <c r="N1268" s="222"/>
      <c r="O1268" s="222"/>
      <c r="P1268" s="222"/>
      <c r="Q1268" s="222"/>
      <c r="R1268" s="222"/>
      <c r="S1268" s="222"/>
      <c r="T1268" s="223"/>
      <c r="AT1268" s="224" t="s">
        <v>191</v>
      </c>
      <c r="AU1268" s="224" t="s">
        <v>86</v>
      </c>
      <c r="AV1268" s="12" t="s">
        <v>91</v>
      </c>
      <c r="AW1268" s="12" t="s">
        <v>34</v>
      </c>
      <c r="AX1268" s="12" t="s">
        <v>79</v>
      </c>
      <c r="AY1268" s="224" t="s">
        <v>184</v>
      </c>
    </row>
    <row r="1269" spans="1:65" s="14" customFormat="1" ht="11.25">
      <c r="B1269" s="236"/>
      <c r="C1269" s="237"/>
      <c r="D1269" s="215" t="s">
        <v>191</v>
      </c>
      <c r="E1269" s="238" t="s">
        <v>1</v>
      </c>
      <c r="F1269" s="239" t="s">
        <v>572</v>
      </c>
      <c r="G1269" s="237"/>
      <c r="H1269" s="238" t="s">
        <v>1</v>
      </c>
      <c r="I1269" s="240"/>
      <c r="J1269" s="237"/>
      <c r="K1269" s="237"/>
      <c r="L1269" s="241"/>
      <c r="M1269" s="242"/>
      <c r="N1269" s="243"/>
      <c r="O1269" s="243"/>
      <c r="P1269" s="243"/>
      <c r="Q1269" s="243"/>
      <c r="R1269" s="243"/>
      <c r="S1269" s="243"/>
      <c r="T1269" s="244"/>
      <c r="AT1269" s="245" t="s">
        <v>191</v>
      </c>
      <c r="AU1269" s="245" t="s">
        <v>86</v>
      </c>
      <c r="AV1269" s="14" t="s">
        <v>86</v>
      </c>
      <c r="AW1269" s="14" t="s">
        <v>34</v>
      </c>
      <c r="AX1269" s="14" t="s">
        <v>79</v>
      </c>
      <c r="AY1269" s="245" t="s">
        <v>184</v>
      </c>
    </row>
    <row r="1270" spans="1:65" s="12" customFormat="1" ht="11.25">
      <c r="B1270" s="213"/>
      <c r="C1270" s="214"/>
      <c r="D1270" s="215" t="s">
        <v>191</v>
      </c>
      <c r="E1270" s="216" t="s">
        <v>1</v>
      </c>
      <c r="F1270" s="217" t="s">
        <v>573</v>
      </c>
      <c r="G1270" s="214"/>
      <c r="H1270" s="218">
        <v>1.65</v>
      </c>
      <c r="I1270" s="219"/>
      <c r="J1270" s="214"/>
      <c r="K1270" s="214"/>
      <c r="L1270" s="220"/>
      <c r="M1270" s="221"/>
      <c r="N1270" s="222"/>
      <c r="O1270" s="222"/>
      <c r="P1270" s="222"/>
      <c r="Q1270" s="222"/>
      <c r="R1270" s="222"/>
      <c r="S1270" s="222"/>
      <c r="T1270" s="223"/>
      <c r="AT1270" s="224" t="s">
        <v>191</v>
      </c>
      <c r="AU1270" s="224" t="s">
        <v>86</v>
      </c>
      <c r="AV1270" s="12" t="s">
        <v>91</v>
      </c>
      <c r="AW1270" s="12" t="s">
        <v>34</v>
      </c>
      <c r="AX1270" s="12" t="s">
        <v>79</v>
      </c>
      <c r="AY1270" s="224" t="s">
        <v>184</v>
      </c>
    </row>
    <row r="1271" spans="1:65" s="15" customFormat="1" ht="11.25">
      <c r="B1271" s="246"/>
      <c r="C1271" s="247"/>
      <c r="D1271" s="215" t="s">
        <v>191</v>
      </c>
      <c r="E1271" s="248" t="s">
        <v>1</v>
      </c>
      <c r="F1271" s="249" t="s">
        <v>574</v>
      </c>
      <c r="G1271" s="247"/>
      <c r="H1271" s="250">
        <v>10.271000000000001</v>
      </c>
      <c r="I1271" s="251"/>
      <c r="J1271" s="247"/>
      <c r="K1271" s="247"/>
      <c r="L1271" s="252"/>
      <c r="M1271" s="253"/>
      <c r="N1271" s="254"/>
      <c r="O1271" s="254"/>
      <c r="P1271" s="254"/>
      <c r="Q1271" s="254"/>
      <c r="R1271" s="254"/>
      <c r="S1271" s="254"/>
      <c r="T1271" s="255"/>
      <c r="AT1271" s="256" t="s">
        <v>191</v>
      </c>
      <c r="AU1271" s="256" t="s">
        <v>86</v>
      </c>
      <c r="AV1271" s="15" t="s">
        <v>96</v>
      </c>
      <c r="AW1271" s="15" t="s">
        <v>34</v>
      </c>
      <c r="AX1271" s="15" t="s">
        <v>79</v>
      </c>
      <c r="AY1271" s="256" t="s">
        <v>184</v>
      </c>
    </row>
    <row r="1272" spans="1:65" s="12" customFormat="1" ht="11.25">
      <c r="B1272" s="213"/>
      <c r="C1272" s="214"/>
      <c r="D1272" s="215" t="s">
        <v>191</v>
      </c>
      <c r="E1272" s="216" t="s">
        <v>1</v>
      </c>
      <c r="F1272" s="217" t="s">
        <v>1457</v>
      </c>
      <c r="G1272" s="214"/>
      <c r="H1272" s="218">
        <v>82.168000000000006</v>
      </c>
      <c r="I1272" s="219"/>
      <c r="J1272" s="214"/>
      <c r="K1272" s="214"/>
      <c r="L1272" s="220"/>
      <c r="M1272" s="221"/>
      <c r="N1272" s="222"/>
      <c r="O1272" s="222"/>
      <c r="P1272" s="222"/>
      <c r="Q1272" s="222"/>
      <c r="R1272" s="222"/>
      <c r="S1272" s="222"/>
      <c r="T1272" s="223"/>
      <c r="AT1272" s="224" t="s">
        <v>191</v>
      </c>
      <c r="AU1272" s="224" t="s">
        <v>86</v>
      </c>
      <c r="AV1272" s="12" t="s">
        <v>91</v>
      </c>
      <c r="AW1272" s="12" t="s">
        <v>34</v>
      </c>
      <c r="AX1272" s="12" t="s">
        <v>79</v>
      </c>
      <c r="AY1272" s="224" t="s">
        <v>184</v>
      </c>
    </row>
    <row r="1273" spans="1:65" s="13" customFormat="1" ht="11.25">
      <c r="B1273" s="225"/>
      <c r="C1273" s="226"/>
      <c r="D1273" s="215" t="s">
        <v>191</v>
      </c>
      <c r="E1273" s="227" t="s">
        <v>1</v>
      </c>
      <c r="F1273" s="228" t="s">
        <v>193</v>
      </c>
      <c r="G1273" s="226"/>
      <c r="H1273" s="229">
        <v>92.438999999999993</v>
      </c>
      <c r="I1273" s="230"/>
      <c r="J1273" s="226"/>
      <c r="K1273" s="226"/>
      <c r="L1273" s="231"/>
      <c r="M1273" s="232"/>
      <c r="N1273" s="233"/>
      <c r="O1273" s="233"/>
      <c r="P1273" s="233"/>
      <c r="Q1273" s="233"/>
      <c r="R1273" s="233"/>
      <c r="S1273" s="233"/>
      <c r="T1273" s="234"/>
      <c r="AT1273" s="235" t="s">
        <v>191</v>
      </c>
      <c r="AU1273" s="235" t="s">
        <v>86</v>
      </c>
      <c r="AV1273" s="13" t="s">
        <v>190</v>
      </c>
      <c r="AW1273" s="13" t="s">
        <v>34</v>
      </c>
      <c r="AX1273" s="13" t="s">
        <v>86</v>
      </c>
      <c r="AY1273" s="235" t="s">
        <v>184</v>
      </c>
    </row>
    <row r="1274" spans="1:65" s="2" customFormat="1" ht="16.5" customHeight="1">
      <c r="A1274" s="34"/>
      <c r="B1274" s="35"/>
      <c r="C1274" s="200" t="s">
        <v>958</v>
      </c>
      <c r="D1274" s="200" t="s">
        <v>185</v>
      </c>
      <c r="E1274" s="201" t="s">
        <v>1458</v>
      </c>
      <c r="F1274" s="202" t="s">
        <v>1459</v>
      </c>
      <c r="G1274" s="203" t="s">
        <v>252</v>
      </c>
      <c r="H1274" s="204">
        <v>282</v>
      </c>
      <c r="I1274" s="205"/>
      <c r="J1274" s="206">
        <f>ROUND(I1274*H1274,2)</f>
        <v>0</v>
      </c>
      <c r="K1274" s="202" t="s">
        <v>189</v>
      </c>
      <c r="L1274" s="39"/>
      <c r="M1274" s="207" t="s">
        <v>1</v>
      </c>
      <c r="N1274" s="208" t="s">
        <v>45</v>
      </c>
      <c r="O1274" s="71"/>
      <c r="P1274" s="209">
        <f>O1274*H1274</f>
        <v>0</v>
      </c>
      <c r="Q1274" s="209">
        <v>0</v>
      </c>
      <c r="R1274" s="209">
        <f>Q1274*H1274</f>
        <v>0</v>
      </c>
      <c r="S1274" s="209">
        <v>0</v>
      </c>
      <c r="T1274" s="210">
        <f>S1274*H1274</f>
        <v>0</v>
      </c>
      <c r="U1274" s="34"/>
      <c r="V1274" s="34"/>
      <c r="W1274" s="34"/>
      <c r="X1274" s="34"/>
      <c r="Y1274" s="34"/>
      <c r="Z1274" s="34"/>
      <c r="AA1274" s="34"/>
      <c r="AB1274" s="34"/>
      <c r="AC1274" s="34"/>
      <c r="AD1274" s="34"/>
      <c r="AE1274" s="34"/>
      <c r="AR1274" s="211" t="s">
        <v>223</v>
      </c>
      <c r="AT1274" s="211" t="s">
        <v>185</v>
      </c>
      <c r="AU1274" s="211" t="s">
        <v>86</v>
      </c>
      <c r="AY1274" s="17" t="s">
        <v>184</v>
      </c>
      <c r="BE1274" s="212">
        <f>IF(N1274="základní",J1274,0)</f>
        <v>0</v>
      </c>
      <c r="BF1274" s="212">
        <f>IF(N1274="snížená",J1274,0)</f>
        <v>0</v>
      </c>
      <c r="BG1274" s="212">
        <f>IF(N1274="zákl. přenesená",J1274,0)</f>
        <v>0</v>
      </c>
      <c r="BH1274" s="212">
        <f>IF(N1274="sníž. přenesená",J1274,0)</f>
        <v>0</v>
      </c>
      <c r="BI1274" s="212">
        <f>IF(N1274="nulová",J1274,0)</f>
        <v>0</v>
      </c>
      <c r="BJ1274" s="17" t="s">
        <v>91</v>
      </c>
      <c r="BK1274" s="212">
        <f>ROUND(I1274*H1274,2)</f>
        <v>0</v>
      </c>
      <c r="BL1274" s="17" t="s">
        <v>223</v>
      </c>
      <c r="BM1274" s="211" t="s">
        <v>1460</v>
      </c>
    </row>
    <row r="1275" spans="1:65" s="2" customFormat="1" ht="16.5" customHeight="1">
      <c r="A1275" s="34"/>
      <c r="B1275" s="35"/>
      <c r="C1275" s="200" t="s">
        <v>1461</v>
      </c>
      <c r="D1275" s="200" t="s">
        <v>185</v>
      </c>
      <c r="E1275" s="201" t="s">
        <v>1462</v>
      </c>
      <c r="F1275" s="202" t="s">
        <v>1463</v>
      </c>
      <c r="G1275" s="203" t="s">
        <v>252</v>
      </c>
      <c r="H1275" s="204">
        <v>282</v>
      </c>
      <c r="I1275" s="205"/>
      <c r="J1275" s="206">
        <f>ROUND(I1275*H1275,2)</f>
        <v>0</v>
      </c>
      <c r="K1275" s="202" t="s">
        <v>1464</v>
      </c>
      <c r="L1275" s="39"/>
      <c r="M1275" s="207" t="s">
        <v>1</v>
      </c>
      <c r="N1275" s="208" t="s">
        <v>45</v>
      </c>
      <c r="O1275" s="71"/>
      <c r="P1275" s="209">
        <f>O1275*H1275</f>
        <v>0</v>
      </c>
      <c r="Q1275" s="209">
        <v>0</v>
      </c>
      <c r="R1275" s="209">
        <f>Q1275*H1275</f>
        <v>0</v>
      </c>
      <c r="S1275" s="209">
        <v>0</v>
      </c>
      <c r="T1275" s="210">
        <f>S1275*H1275</f>
        <v>0</v>
      </c>
      <c r="U1275" s="34"/>
      <c r="V1275" s="34"/>
      <c r="W1275" s="34"/>
      <c r="X1275" s="34"/>
      <c r="Y1275" s="34"/>
      <c r="Z1275" s="34"/>
      <c r="AA1275" s="34"/>
      <c r="AB1275" s="34"/>
      <c r="AC1275" s="34"/>
      <c r="AD1275" s="34"/>
      <c r="AE1275" s="34"/>
      <c r="AR1275" s="211" t="s">
        <v>223</v>
      </c>
      <c r="AT1275" s="211" t="s">
        <v>185</v>
      </c>
      <c r="AU1275" s="211" t="s">
        <v>86</v>
      </c>
      <c r="AY1275" s="17" t="s">
        <v>184</v>
      </c>
      <c r="BE1275" s="212">
        <f>IF(N1275="základní",J1275,0)</f>
        <v>0</v>
      </c>
      <c r="BF1275" s="212">
        <f>IF(N1275="snížená",J1275,0)</f>
        <v>0</v>
      </c>
      <c r="BG1275" s="212">
        <f>IF(N1275="zákl. přenesená",J1275,0)</f>
        <v>0</v>
      </c>
      <c r="BH1275" s="212">
        <f>IF(N1275="sníž. přenesená",J1275,0)</f>
        <v>0</v>
      </c>
      <c r="BI1275" s="212">
        <f>IF(N1275="nulová",J1275,0)</f>
        <v>0</v>
      </c>
      <c r="BJ1275" s="17" t="s">
        <v>91</v>
      </c>
      <c r="BK1275" s="212">
        <f>ROUND(I1275*H1275,2)</f>
        <v>0</v>
      </c>
      <c r="BL1275" s="17" t="s">
        <v>223</v>
      </c>
      <c r="BM1275" s="211" t="s">
        <v>1465</v>
      </c>
    </row>
    <row r="1276" spans="1:65" s="2" customFormat="1" ht="16.5" customHeight="1">
      <c r="A1276" s="34"/>
      <c r="B1276" s="35"/>
      <c r="C1276" s="200" t="s">
        <v>963</v>
      </c>
      <c r="D1276" s="200" t="s">
        <v>185</v>
      </c>
      <c r="E1276" s="201" t="s">
        <v>1466</v>
      </c>
      <c r="F1276" s="202" t="s">
        <v>1467</v>
      </c>
      <c r="G1276" s="203" t="s">
        <v>222</v>
      </c>
      <c r="H1276" s="204">
        <v>306.85759999999999</v>
      </c>
      <c r="I1276" s="205"/>
      <c r="J1276" s="206">
        <f>ROUND(I1276*H1276,2)</f>
        <v>0</v>
      </c>
      <c r="K1276" s="202" t="s">
        <v>189</v>
      </c>
      <c r="L1276" s="39"/>
      <c r="M1276" s="207" t="s">
        <v>1</v>
      </c>
      <c r="N1276" s="208" t="s">
        <v>45</v>
      </c>
      <c r="O1276" s="71"/>
      <c r="P1276" s="209">
        <f>O1276*H1276</f>
        <v>0</v>
      </c>
      <c r="Q1276" s="209">
        <v>0</v>
      </c>
      <c r="R1276" s="209">
        <f>Q1276*H1276</f>
        <v>0</v>
      </c>
      <c r="S1276" s="209">
        <v>0</v>
      </c>
      <c r="T1276" s="210">
        <f>S1276*H1276</f>
        <v>0</v>
      </c>
      <c r="U1276" s="34"/>
      <c r="V1276" s="34"/>
      <c r="W1276" s="34"/>
      <c r="X1276" s="34"/>
      <c r="Y1276" s="34"/>
      <c r="Z1276" s="34"/>
      <c r="AA1276" s="34"/>
      <c r="AB1276" s="34"/>
      <c r="AC1276" s="34"/>
      <c r="AD1276" s="34"/>
      <c r="AE1276" s="34"/>
      <c r="AR1276" s="211" t="s">
        <v>223</v>
      </c>
      <c r="AT1276" s="211" t="s">
        <v>185</v>
      </c>
      <c r="AU1276" s="211" t="s">
        <v>86</v>
      </c>
      <c r="AY1276" s="17" t="s">
        <v>184</v>
      </c>
      <c r="BE1276" s="212">
        <f>IF(N1276="základní",J1276,0)</f>
        <v>0</v>
      </c>
      <c r="BF1276" s="212">
        <f>IF(N1276="snížená",J1276,0)</f>
        <v>0</v>
      </c>
      <c r="BG1276" s="212">
        <f>IF(N1276="zákl. přenesená",J1276,0)</f>
        <v>0</v>
      </c>
      <c r="BH1276" s="212">
        <f>IF(N1276="sníž. přenesená",J1276,0)</f>
        <v>0</v>
      </c>
      <c r="BI1276" s="212">
        <f>IF(N1276="nulová",J1276,0)</f>
        <v>0</v>
      </c>
      <c r="BJ1276" s="17" t="s">
        <v>91</v>
      </c>
      <c r="BK1276" s="212">
        <f>ROUND(I1276*H1276,2)</f>
        <v>0</v>
      </c>
      <c r="BL1276" s="17" t="s">
        <v>223</v>
      </c>
      <c r="BM1276" s="211" t="s">
        <v>1468</v>
      </c>
    </row>
    <row r="1277" spans="1:65" s="14" customFormat="1" ht="11.25">
      <c r="B1277" s="236"/>
      <c r="C1277" s="237"/>
      <c r="D1277" s="215" t="s">
        <v>191</v>
      </c>
      <c r="E1277" s="238" t="s">
        <v>1</v>
      </c>
      <c r="F1277" s="239" t="s">
        <v>566</v>
      </c>
      <c r="G1277" s="237"/>
      <c r="H1277" s="238" t="s">
        <v>1</v>
      </c>
      <c r="I1277" s="240"/>
      <c r="J1277" s="237"/>
      <c r="K1277" s="237"/>
      <c r="L1277" s="241"/>
      <c r="M1277" s="242"/>
      <c r="N1277" s="243"/>
      <c r="O1277" s="243"/>
      <c r="P1277" s="243"/>
      <c r="Q1277" s="243"/>
      <c r="R1277" s="243"/>
      <c r="S1277" s="243"/>
      <c r="T1277" s="244"/>
      <c r="AT1277" s="245" t="s">
        <v>191</v>
      </c>
      <c r="AU1277" s="245" t="s">
        <v>86</v>
      </c>
      <c r="AV1277" s="14" t="s">
        <v>86</v>
      </c>
      <c r="AW1277" s="14" t="s">
        <v>34</v>
      </c>
      <c r="AX1277" s="14" t="s">
        <v>79</v>
      </c>
      <c r="AY1277" s="245" t="s">
        <v>184</v>
      </c>
    </row>
    <row r="1278" spans="1:65" s="14" customFormat="1" ht="11.25">
      <c r="B1278" s="236"/>
      <c r="C1278" s="237"/>
      <c r="D1278" s="215" t="s">
        <v>191</v>
      </c>
      <c r="E1278" s="238" t="s">
        <v>1</v>
      </c>
      <c r="F1278" s="239" t="s">
        <v>567</v>
      </c>
      <c r="G1278" s="237"/>
      <c r="H1278" s="238" t="s">
        <v>1</v>
      </c>
      <c r="I1278" s="240"/>
      <c r="J1278" s="237"/>
      <c r="K1278" s="237"/>
      <c r="L1278" s="241"/>
      <c r="M1278" s="242"/>
      <c r="N1278" s="243"/>
      <c r="O1278" s="243"/>
      <c r="P1278" s="243"/>
      <c r="Q1278" s="243"/>
      <c r="R1278" s="243"/>
      <c r="S1278" s="243"/>
      <c r="T1278" s="244"/>
      <c r="AT1278" s="245" t="s">
        <v>191</v>
      </c>
      <c r="AU1278" s="245" t="s">
        <v>86</v>
      </c>
      <c r="AV1278" s="14" t="s">
        <v>86</v>
      </c>
      <c r="AW1278" s="14" t="s">
        <v>34</v>
      </c>
      <c r="AX1278" s="14" t="s">
        <v>79</v>
      </c>
      <c r="AY1278" s="245" t="s">
        <v>184</v>
      </c>
    </row>
    <row r="1279" spans="1:65" s="12" customFormat="1" ht="11.25">
      <c r="B1279" s="213"/>
      <c r="C1279" s="214"/>
      <c r="D1279" s="215" t="s">
        <v>191</v>
      </c>
      <c r="E1279" s="216" t="s">
        <v>1</v>
      </c>
      <c r="F1279" s="217" t="s">
        <v>568</v>
      </c>
      <c r="G1279" s="214"/>
      <c r="H1279" s="218">
        <v>10</v>
      </c>
      <c r="I1279" s="219"/>
      <c r="J1279" s="214"/>
      <c r="K1279" s="214"/>
      <c r="L1279" s="220"/>
      <c r="M1279" s="221"/>
      <c r="N1279" s="222"/>
      <c r="O1279" s="222"/>
      <c r="P1279" s="222"/>
      <c r="Q1279" s="222"/>
      <c r="R1279" s="222"/>
      <c r="S1279" s="222"/>
      <c r="T1279" s="223"/>
      <c r="AT1279" s="224" t="s">
        <v>191</v>
      </c>
      <c r="AU1279" s="224" t="s">
        <v>86</v>
      </c>
      <c r="AV1279" s="12" t="s">
        <v>91</v>
      </c>
      <c r="AW1279" s="12" t="s">
        <v>34</v>
      </c>
      <c r="AX1279" s="12" t="s">
        <v>79</v>
      </c>
      <c r="AY1279" s="224" t="s">
        <v>184</v>
      </c>
    </row>
    <row r="1280" spans="1:65" s="12" customFormat="1" ht="11.25">
      <c r="B1280" s="213"/>
      <c r="C1280" s="214"/>
      <c r="D1280" s="215" t="s">
        <v>191</v>
      </c>
      <c r="E1280" s="216" t="s">
        <v>1</v>
      </c>
      <c r="F1280" s="217" t="s">
        <v>569</v>
      </c>
      <c r="G1280" s="214"/>
      <c r="H1280" s="218">
        <v>-1.379</v>
      </c>
      <c r="I1280" s="219"/>
      <c r="J1280" s="214"/>
      <c r="K1280" s="214"/>
      <c r="L1280" s="220"/>
      <c r="M1280" s="221"/>
      <c r="N1280" s="222"/>
      <c r="O1280" s="222"/>
      <c r="P1280" s="222"/>
      <c r="Q1280" s="222"/>
      <c r="R1280" s="222"/>
      <c r="S1280" s="222"/>
      <c r="T1280" s="223"/>
      <c r="AT1280" s="224" t="s">
        <v>191</v>
      </c>
      <c r="AU1280" s="224" t="s">
        <v>86</v>
      </c>
      <c r="AV1280" s="12" t="s">
        <v>91</v>
      </c>
      <c r="AW1280" s="12" t="s">
        <v>34</v>
      </c>
      <c r="AX1280" s="12" t="s">
        <v>79</v>
      </c>
      <c r="AY1280" s="224" t="s">
        <v>184</v>
      </c>
    </row>
    <row r="1281" spans="1:65" s="14" customFormat="1" ht="11.25">
      <c r="B1281" s="236"/>
      <c r="C1281" s="237"/>
      <c r="D1281" s="215" t="s">
        <v>191</v>
      </c>
      <c r="E1281" s="238" t="s">
        <v>1</v>
      </c>
      <c r="F1281" s="239" t="s">
        <v>570</v>
      </c>
      <c r="G1281" s="237"/>
      <c r="H1281" s="238" t="s">
        <v>1</v>
      </c>
      <c r="I1281" s="240"/>
      <c r="J1281" s="237"/>
      <c r="K1281" s="237"/>
      <c r="L1281" s="241"/>
      <c r="M1281" s="242"/>
      <c r="N1281" s="243"/>
      <c r="O1281" s="243"/>
      <c r="P1281" s="243"/>
      <c r="Q1281" s="243"/>
      <c r="R1281" s="243"/>
      <c r="S1281" s="243"/>
      <c r="T1281" s="244"/>
      <c r="AT1281" s="245" t="s">
        <v>191</v>
      </c>
      <c r="AU1281" s="245" t="s">
        <v>86</v>
      </c>
      <c r="AV1281" s="14" t="s">
        <v>86</v>
      </c>
      <c r="AW1281" s="14" t="s">
        <v>34</v>
      </c>
      <c r="AX1281" s="14" t="s">
        <v>79</v>
      </c>
      <c r="AY1281" s="245" t="s">
        <v>184</v>
      </c>
    </row>
    <row r="1282" spans="1:65" s="12" customFormat="1" ht="11.25">
      <c r="B1282" s="213"/>
      <c r="C1282" s="214"/>
      <c r="D1282" s="215" t="s">
        <v>191</v>
      </c>
      <c r="E1282" s="216" t="s">
        <v>1</v>
      </c>
      <c r="F1282" s="217" t="s">
        <v>571</v>
      </c>
      <c r="G1282" s="214"/>
      <c r="H1282" s="218">
        <v>22.42</v>
      </c>
      <c r="I1282" s="219"/>
      <c r="J1282" s="214"/>
      <c r="K1282" s="214"/>
      <c r="L1282" s="220"/>
      <c r="M1282" s="221"/>
      <c r="N1282" s="222"/>
      <c r="O1282" s="222"/>
      <c r="P1282" s="222"/>
      <c r="Q1282" s="222"/>
      <c r="R1282" s="222"/>
      <c r="S1282" s="222"/>
      <c r="T1282" s="223"/>
      <c r="AT1282" s="224" t="s">
        <v>191</v>
      </c>
      <c r="AU1282" s="224" t="s">
        <v>86</v>
      </c>
      <c r="AV1282" s="12" t="s">
        <v>91</v>
      </c>
      <c r="AW1282" s="12" t="s">
        <v>34</v>
      </c>
      <c r="AX1282" s="12" t="s">
        <v>79</v>
      </c>
      <c r="AY1282" s="224" t="s">
        <v>184</v>
      </c>
    </row>
    <row r="1283" spans="1:65" s="12" customFormat="1" ht="11.25">
      <c r="B1283" s="213"/>
      <c r="C1283" s="214"/>
      <c r="D1283" s="215" t="s">
        <v>191</v>
      </c>
      <c r="E1283" s="216" t="s">
        <v>1</v>
      </c>
      <c r="F1283" s="217" t="s">
        <v>569</v>
      </c>
      <c r="G1283" s="214"/>
      <c r="H1283" s="218">
        <v>-1.379</v>
      </c>
      <c r="I1283" s="219"/>
      <c r="J1283" s="214"/>
      <c r="K1283" s="214"/>
      <c r="L1283" s="220"/>
      <c r="M1283" s="221"/>
      <c r="N1283" s="222"/>
      <c r="O1283" s="222"/>
      <c r="P1283" s="222"/>
      <c r="Q1283" s="222"/>
      <c r="R1283" s="222"/>
      <c r="S1283" s="222"/>
      <c r="T1283" s="223"/>
      <c r="AT1283" s="224" t="s">
        <v>191</v>
      </c>
      <c r="AU1283" s="224" t="s">
        <v>86</v>
      </c>
      <c r="AV1283" s="12" t="s">
        <v>91</v>
      </c>
      <c r="AW1283" s="12" t="s">
        <v>34</v>
      </c>
      <c r="AX1283" s="12" t="s">
        <v>79</v>
      </c>
      <c r="AY1283" s="224" t="s">
        <v>184</v>
      </c>
    </row>
    <row r="1284" spans="1:65" s="14" customFormat="1" ht="11.25">
      <c r="B1284" s="236"/>
      <c r="C1284" s="237"/>
      <c r="D1284" s="215" t="s">
        <v>191</v>
      </c>
      <c r="E1284" s="238" t="s">
        <v>1</v>
      </c>
      <c r="F1284" s="239" t="s">
        <v>572</v>
      </c>
      <c r="G1284" s="237"/>
      <c r="H1284" s="238" t="s">
        <v>1</v>
      </c>
      <c r="I1284" s="240"/>
      <c r="J1284" s="237"/>
      <c r="K1284" s="237"/>
      <c r="L1284" s="241"/>
      <c r="M1284" s="242"/>
      <c r="N1284" s="243"/>
      <c r="O1284" s="243"/>
      <c r="P1284" s="243"/>
      <c r="Q1284" s="243"/>
      <c r="R1284" s="243"/>
      <c r="S1284" s="243"/>
      <c r="T1284" s="244"/>
      <c r="AT1284" s="245" t="s">
        <v>191</v>
      </c>
      <c r="AU1284" s="245" t="s">
        <v>86</v>
      </c>
      <c r="AV1284" s="14" t="s">
        <v>86</v>
      </c>
      <c r="AW1284" s="14" t="s">
        <v>34</v>
      </c>
      <c r="AX1284" s="14" t="s">
        <v>79</v>
      </c>
      <c r="AY1284" s="245" t="s">
        <v>184</v>
      </c>
    </row>
    <row r="1285" spans="1:65" s="12" customFormat="1" ht="11.25">
      <c r="B1285" s="213"/>
      <c r="C1285" s="214"/>
      <c r="D1285" s="215" t="s">
        <v>191</v>
      </c>
      <c r="E1285" s="216" t="s">
        <v>1</v>
      </c>
      <c r="F1285" s="217" t="s">
        <v>573</v>
      </c>
      <c r="G1285" s="214"/>
      <c r="H1285" s="218">
        <v>1.65</v>
      </c>
      <c r="I1285" s="219"/>
      <c r="J1285" s="214"/>
      <c r="K1285" s="214"/>
      <c r="L1285" s="220"/>
      <c r="M1285" s="221"/>
      <c r="N1285" s="222"/>
      <c r="O1285" s="222"/>
      <c r="P1285" s="222"/>
      <c r="Q1285" s="222"/>
      <c r="R1285" s="222"/>
      <c r="S1285" s="222"/>
      <c r="T1285" s="223"/>
      <c r="AT1285" s="224" t="s">
        <v>191</v>
      </c>
      <c r="AU1285" s="224" t="s">
        <v>86</v>
      </c>
      <c r="AV1285" s="12" t="s">
        <v>91</v>
      </c>
      <c r="AW1285" s="12" t="s">
        <v>34</v>
      </c>
      <c r="AX1285" s="12" t="s">
        <v>79</v>
      </c>
      <c r="AY1285" s="224" t="s">
        <v>184</v>
      </c>
    </row>
    <row r="1286" spans="1:65" s="15" customFormat="1" ht="11.25">
      <c r="B1286" s="246"/>
      <c r="C1286" s="247"/>
      <c r="D1286" s="215" t="s">
        <v>191</v>
      </c>
      <c r="E1286" s="248" t="s">
        <v>1</v>
      </c>
      <c r="F1286" s="249" t="s">
        <v>574</v>
      </c>
      <c r="G1286" s="247"/>
      <c r="H1286" s="250">
        <v>31.312000000000001</v>
      </c>
      <c r="I1286" s="251"/>
      <c r="J1286" s="247"/>
      <c r="K1286" s="247"/>
      <c r="L1286" s="252"/>
      <c r="M1286" s="253"/>
      <c r="N1286" s="254"/>
      <c r="O1286" s="254"/>
      <c r="P1286" s="254"/>
      <c r="Q1286" s="254"/>
      <c r="R1286" s="254"/>
      <c r="S1286" s="254"/>
      <c r="T1286" s="255"/>
      <c r="AT1286" s="256" t="s">
        <v>191</v>
      </c>
      <c r="AU1286" s="256" t="s">
        <v>86</v>
      </c>
      <c r="AV1286" s="15" t="s">
        <v>96</v>
      </c>
      <c r="AW1286" s="15" t="s">
        <v>34</v>
      </c>
      <c r="AX1286" s="15" t="s">
        <v>79</v>
      </c>
      <c r="AY1286" s="256" t="s">
        <v>184</v>
      </c>
    </row>
    <row r="1287" spans="1:65" s="12" customFormat="1" ht="11.25">
      <c r="B1287" s="213"/>
      <c r="C1287" s="214"/>
      <c r="D1287" s="215" t="s">
        <v>191</v>
      </c>
      <c r="E1287" s="216" t="s">
        <v>1</v>
      </c>
      <c r="F1287" s="217" t="s">
        <v>1469</v>
      </c>
      <c r="G1287" s="214"/>
      <c r="H1287" s="218">
        <v>275.54559999999998</v>
      </c>
      <c r="I1287" s="219"/>
      <c r="J1287" s="214"/>
      <c r="K1287" s="214"/>
      <c r="L1287" s="220"/>
      <c r="M1287" s="221"/>
      <c r="N1287" s="222"/>
      <c r="O1287" s="222"/>
      <c r="P1287" s="222"/>
      <c r="Q1287" s="222"/>
      <c r="R1287" s="222"/>
      <c r="S1287" s="222"/>
      <c r="T1287" s="223"/>
      <c r="AT1287" s="224" t="s">
        <v>191</v>
      </c>
      <c r="AU1287" s="224" t="s">
        <v>86</v>
      </c>
      <c r="AV1287" s="12" t="s">
        <v>91</v>
      </c>
      <c r="AW1287" s="12" t="s">
        <v>34</v>
      </c>
      <c r="AX1287" s="12" t="s">
        <v>79</v>
      </c>
      <c r="AY1287" s="224" t="s">
        <v>184</v>
      </c>
    </row>
    <row r="1288" spans="1:65" s="13" customFormat="1" ht="11.25">
      <c r="B1288" s="225"/>
      <c r="C1288" s="226"/>
      <c r="D1288" s="215" t="s">
        <v>191</v>
      </c>
      <c r="E1288" s="227" t="s">
        <v>1</v>
      </c>
      <c r="F1288" s="228" t="s">
        <v>193</v>
      </c>
      <c r="G1288" s="226"/>
      <c r="H1288" s="229">
        <v>306.85759999999999</v>
      </c>
      <c r="I1288" s="230"/>
      <c r="J1288" s="226"/>
      <c r="K1288" s="226"/>
      <c r="L1288" s="231"/>
      <c r="M1288" s="232"/>
      <c r="N1288" s="233"/>
      <c r="O1288" s="233"/>
      <c r="P1288" s="233"/>
      <c r="Q1288" s="233"/>
      <c r="R1288" s="233"/>
      <c r="S1288" s="233"/>
      <c r="T1288" s="234"/>
      <c r="AT1288" s="235" t="s">
        <v>191</v>
      </c>
      <c r="AU1288" s="235" t="s">
        <v>86</v>
      </c>
      <c r="AV1288" s="13" t="s">
        <v>190</v>
      </c>
      <c r="AW1288" s="13" t="s">
        <v>34</v>
      </c>
      <c r="AX1288" s="13" t="s">
        <v>86</v>
      </c>
      <c r="AY1288" s="235" t="s">
        <v>184</v>
      </c>
    </row>
    <row r="1289" spans="1:65" s="2" customFormat="1" ht="16.5" customHeight="1">
      <c r="A1289" s="34"/>
      <c r="B1289" s="35"/>
      <c r="C1289" s="200" t="s">
        <v>1470</v>
      </c>
      <c r="D1289" s="200" t="s">
        <v>185</v>
      </c>
      <c r="E1289" s="201" t="s">
        <v>1471</v>
      </c>
      <c r="F1289" s="202" t="s">
        <v>1472</v>
      </c>
      <c r="G1289" s="203" t="s">
        <v>939</v>
      </c>
      <c r="H1289" s="204">
        <v>1</v>
      </c>
      <c r="I1289" s="205"/>
      <c r="J1289" s="206">
        <f>ROUND(I1289*H1289,2)</f>
        <v>0</v>
      </c>
      <c r="K1289" s="202" t="s">
        <v>1</v>
      </c>
      <c r="L1289" s="39"/>
      <c r="M1289" s="207" t="s">
        <v>1</v>
      </c>
      <c r="N1289" s="208" t="s">
        <v>45</v>
      </c>
      <c r="O1289" s="71"/>
      <c r="P1289" s="209">
        <f>O1289*H1289</f>
        <v>0</v>
      </c>
      <c r="Q1289" s="209">
        <v>0</v>
      </c>
      <c r="R1289" s="209">
        <f>Q1289*H1289</f>
        <v>0</v>
      </c>
      <c r="S1289" s="209">
        <v>0</v>
      </c>
      <c r="T1289" s="210">
        <f>S1289*H1289</f>
        <v>0</v>
      </c>
      <c r="U1289" s="34"/>
      <c r="V1289" s="34"/>
      <c r="W1289" s="34"/>
      <c r="X1289" s="34"/>
      <c r="Y1289" s="34"/>
      <c r="Z1289" s="34"/>
      <c r="AA1289" s="34"/>
      <c r="AB1289" s="34"/>
      <c r="AC1289" s="34"/>
      <c r="AD1289" s="34"/>
      <c r="AE1289" s="34"/>
      <c r="AR1289" s="211" t="s">
        <v>223</v>
      </c>
      <c r="AT1289" s="211" t="s">
        <v>185</v>
      </c>
      <c r="AU1289" s="211" t="s">
        <v>86</v>
      </c>
      <c r="AY1289" s="17" t="s">
        <v>184</v>
      </c>
      <c r="BE1289" s="212">
        <f>IF(N1289="základní",J1289,0)</f>
        <v>0</v>
      </c>
      <c r="BF1289" s="212">
        <f>IF(N1289="snížená",J1289,0)</f>
        <v>0</v>
      </c>
      <c r="BG1289" s="212">
        <f>IF(N1289="zákl. přenesená",J1289,0)</f>
        <v>0</v>
      </c>
      <c r="BH1289" s="212">
        <f>IF(N1289="sníž. přenesená",J1289,0)</f>
        <v>0</v>
      </c>
      <c r="BI1289" s="212">
        <f>IF(N1289="nulová",J1289,0)</f>
        <v>0</v>
      </c>
      <c r="BJ1289" s="17" t="s">
        <v>91</v>
      </c>
      <c r="BK1289" s="212">
        <f>ROUND(I1289*H1289,2)</f>
        <v>0</v>
      </c>
      <c r="BL1289" s="17" t="s">
        <v>223</v>
      </c>
      <c r="BM1289" s="211" t="s">
        <v>1473</v>
      </c>
    </row>
    <row r="1290" spans="1:65" s="11" customFormat="1" ht="25.9" customHeight="1">
      <c r="B1290" s="186"/>
      <c r="C1290" s="187"/>
      <c r="D1290" s="188" t="s">
        <v>78</v>
      </c>
      <c r="E1290" s="189" t="s">
        <v>1474</v>
      </c>
      <c r="F1290" s="189" t="s">
        <v>1475</v>
      </c>
      <c r="G1290" s="187"/>
      <c r="H1290" s="187"/>
      <c r="I1290" s="190"/>
      <c r="J1290" s="191">
        <f>BK1290</f>
        <v>0</v>
      </c>
      <c r="K1290" s="187"/>
      <c r="L1290" s="192"/>
      <c r="M1290" s="193"/>
      <c r="N1290" s="194"/>
      <c r="O1290" s="194"/>
      <c r="P1290" s="195">
        <f>SUM(P1291:P1306)</f>
        <v>0</v>
      </c>
      <c r="Q1290" s="194"/>
      <c r="R1290" s="195">
        <f>SUM(R1291:R1306)</f>
        <v>0</v>
      </c>
      <c r="S1290" s="194"/>
      <c r="T1290" s="196">
        <f>SUM(T1291:T1306)</f>
        <v>0</v>
      </c>
      <c r="AR1290" s="197" t="s">
        <v>91</v>
      </c>
      <c r="AT1290" s="198" t="s">
        <v>78</v>
      </c>
      <c r="AU1290" s="198" t="s">
        <v>79</v>
      </c>
      <c r="AY1290" s="197" t="s">
        <v>184</v>
      </c>
      <c r="BK1290" s="199">
        <f>SUM(BK1291:BK1306)</f>
        <v>0</v>
      </c>
    </row>
    <row r="1291" spans="1:65" s="2" customFormat="1" ht="16.5" customHeight="1">
      <c r="A1291" s="34"/>
      <c r="B1291" s="35"/>
      <c r="C1291" s="200" t="s">
        <v>966</v>
      </c>
      <c r="D1291" s="200" t="s">
        <v>185</v>
      </c>
      <c r="E1291" s="201" t="s">
        <v>1476</v>
      </c>
      <c r="F1291" s="202" t="s">
        <v>1477</v>
      </c>
      <c r="G1291" s="203" t="s">
        <v>222</v>
      </c>
      <c r="H1291" s="204">
        <v>25.434000000000001</v>
      </c>
      <c r="I1291" s="205"/>
      <c r="J1291" s="206">
        <f>ROUND(I1291*H1291,2)</f>
        <v>0</v>
      </c>
      <c r="K1291" s="202" t="s">
        <v>189</v>
      </c>
      <c r="L1291" s="39"/>
      <c r="M1291" s="207" t="s">
        <v>1</v>
      </c>
      <c r="N1291" s="208" t="s">
        <v>45</v>
      </c>
      <c r="O1291" s="71"/>
      <c r="P1291" s="209">
        <f>O1291*H1291</f>
        <v>0</v>
      </c>
      <c r="Q1291" s="209">
        <v>0</v>
      </c>
      <c r="R1291" s="209">
        <f>Q1291*H1291</f>
        <v>0</v>
      </c>
      <c r="S1291" s="209">
        <v>0</v>
      </c>
      <c r="T1291" s="210">
        <f>S1291*H1291</f>
        <v>0</v>
      </c>
      <c r="U1291" s="34"/>
      <c r="V1291" s="34"/>
      <c r="W1291" s="34"/>
      <c r="X1291" s="34"/>
      <c r="Y1291" s="34"/>
      <c r="Z1291" s="34"/>
      <c r="AA1291" s="34"/>
      <c r="AB1291" s="34"/>
      <c r="AC1291" s="34"/>
      <c r="AD1291" s="34"/>
      <c r="AE1291" s="34"/>
      <c r="AR1291" s="211" t="s">
        <v>223</v>
      </c>
      <c r="AT1291" s="211" t="s">
        <v>185</v>
      </c>
      <c r="AU1291" s="211" t="s">
        <v>86</v>
      </c>
      <c r="AY1291" s="17" t="s">
        <v>184</v>
      </c>
      <c r="BE1291" s="212">
        <f>IF(N1291="základní",J1291,0)</f>
        <v>0</v>
      </c>
      <c r="BF1291" s="212">
        <f>IF(N1291="snížená",J1291,0)</f>
        <v>0</v>
      </c>
      <c r="BG1291" s="212">
        <f>IF(N1291="zákl. přenesená",J1291,0)</f>
        <v>0</v>
      </c>
      <c r="BH1291" s="212">
        <f>IF(N1291="sníž. přenesená",J1291,0)</f>
        <v>0</v>
      </c>
      <c r="BI1291" s="212">
        <f>IF(N1291="nulová",J1291,0)</f>
        <v>0</v>
      </c>
      <c r="BJ1291" s="17" t="s">
        <v>91</v>
      </c>
      <c r="BK1291" s="212">
        <f>ROUND(I1291*H1291,2)</f>
        <v>0</v>
      </c>
      <c r="BL1291" s="17" t="s">
        <v>223</v>
      </c>
      <c r="BM1291" s="211" t="s">
        <v>1478</v>
      </c>
    </row>
    <row r="1292" spans="1:65" s="14" customFormat="1" ht="11.25">
      <c r="B1292" s="236"/>
      <c r="C1292" s="237"/>
      <c r="D1292" s="215" t="s">
        <v>191</v>
      </c>
      <c r="E1292" s="238" t="s">
        <v>1</v>
      </c>
      <c r="F1292" s="239" t="s">
        <v>311</v>
      </c>
      <c r="G1292" s="237"/>
      <c r="H1292" s="238" t="s">
        <v>1</v>
      </c>
      <c r="I1292" s="240"/>
      <c r="J1292" s="237"/>
      <c r="K1292" s="237"/>
      <c r="L1292" s="241"/>
      <c r="M1292" s="242"/>
      <c r="N1292" s="243"/>
      <c r="O1292" s="243"/>
      <c r="P1292" s="243"/>
      <c r="Q1292" s="243"/>
      <c r="R1292" s="243"/>
      <c r="S1292" s="243"/>
      <c r="T1292" s="244"/>
      <c r="AT1292" s="245" t="s">
        <v>191</v>
      </c>
      <c r="AU1292" s="245" t="s">
        <v>86</v>
      </c>
      <c r="AV1292" s="14" t="s">
        <v>86</v>
      </c>
      <c r="AW1292" s="14" t="s">
        <v>34</v>
      </c>
      <c r="AX1292" s="14" t="s">
        <v>79</v>
      </c>
      <c r="AY1292" s="245" t="s">
        <v>184</v>
      </c>
    </row>
    <row r="1293" spans="1:65" s="12" customFormat="1" ht="11.25">
      <c r="B1293" s="213"/>
      <c r="C1293" s="214"/>
      <c r="D1293" s="215" t="s">
        <v>191</v>
      </c>
      <c r="E1293" s="216" t="s">
        <v>1</v>
      </c>
      <c r="F1293" s="217" t="s">
        <v>1479</v>
      </c>
      <c r="G1293" s="214"/>
      <c r="H1293" s="218">
        <v>25.434000000000001</v>
      </c>
      <c r="I1293" s="219"/>
      <c r="J1293" s="214"/>
      <c r="K1293" s="214"/>
      <c r="L1293" s="220"/>
      <c r="M1293" s="221"/>
      <c r="N1293" s="222"/>
      <c r="O1293" s="222"/>
      <c r="P1293" s="222"/>
      <c r="Q1293" s="222"/>
      <c r="R1293" s="222"/>
      <c r="S1293" s="222"/>
      <c r="T1293" s="223"/>
      <c r="AT1293" s="224" t="s">
        <v>191</v>
      </c>
      <c r="AU1293" s="224" t="s">
        <v>86</v>
      </c>
      <c r="AV1293" s="12" t="s">
        <v>91</v>
      </c>
      <c r="AW1293" s="12" t="s">
        <v>34</v>
      </c>
      <c r="AX1293" s="12" t="s">
        <v>79</v>
      </c>
      <c r="AY1293" s="224" t="s">
        <v>184</v>
      </c>
    </row>
    <row r="1294" spans="1:65" s="13" customFormat="1" ht="11.25">
      <c r="B1294" s="225"/>
      <c r="C1294" s="226"/>
      <c r="D1294" s="215" t="s">
        <v>191</v>
      </c>
      <c r="E1294" s="227" t="s">
        <v>1</v>
      </c>
      <c r="F1294" s="228" t="s">
        <v>193</v>
      </c>
      <c r="G1294" s="226"/>
      <c r="H1294" s="229">
        <v>25.434000000000001</v>
      </c>
      <c r="I1294" s="230"/>
      <c r="J1294" s="226"/>
      <c r="K1294" s="226"/>
      <c r="L1294" s="231"/>
      <c r="M1294" s="232"/>
      <c r="N1294" s="233"/>
      <c r="O1294" s="233"/>
      <c r="P1294" s="233"/>
      <c r="Q1294" s="233"/>
      <c r="R1294" s="233"/>
      <c r="S1294" s="233"/>
      <c r="T1294" s="234"/>
      <c r="AT1294" s="235" t="s">
        <v>191</v>
      </c>
      <c r="AU1294" s="235" t="s">
        <v>86</v>
      </c>
      <c r="AV1294" s="13" t="s">
        <v>190</v>
      </c>
      <c r="AW1294" s="13" t="s">
        <v>34</v>
      </c>
      <c r="AX1294" s="13" t="s">
        <v>86</v>
      </c>
      <c r="AY1294" s="235" t="s">
        <v>184</v>
      </c>
    </row>
    <row r="1295" spans="1:65" s="2" customFormat="1" ht="21.75" customHeight="1">
      <c r="A1295" s="34"/>
      <c r="B1295" s="35"/>
      <c r="C1295" s="200" t="s">
        <v>1480</v>
      </c>
      <c r="D1295" s="200" t="s">
        <v>185</v>
      </c>
      <c r="E1295" s="201" t="s">
        <v>1481</v>
      </c>
      <c r="F1295" s="202" t="s">
        <v>1482</v>
      </c>
      <c r="G1295" s="203" t="s">
        <v>222</v>
      </c>
      <c r="H1295" s="204">
        <v>78.671999999999997</v>
      </c>
      <c r="I1295" s="205"/>
      <c r="J1295" s="206">
        <f>ROUND(I1295*H1295,2)</f>
        <v>0</v>
      </c>
      <c r="K1295" s="202" t="s">
        <v>189</v>
      </c>
      <c r="L1295" s="39"/>
      <c r="M1295" s="207" t="s">
        <v>1</v>
      </c>
      <c r="N1295" s="208" t="s">
        <v>45</v>
      </c>
      <c r="O1295" s="71"/>
      <c r="P1295" s="209">
        <f>O1295*H1295</f>
        <v>0</v>
      </c>
      <c r="Q1295" s="209">
        <v>0</v>
      </c>
      <c r="R1295" s="209">
        <f>Q1295*H1295</f>
        <v>0</v>
      </c>
      <c r="S1295" s="209">
        <v>0</v>
      </c>
      <c r="T1295" s="210">
        <f>S1295*H1295</f>
        <v>0</v>
      </c>
      <c r="U1295" s="34"/>
      <c r="V1295" s="34"/>
      <c r="W1295" s="34"/>
      <c r="X1295" s="34"/>
      <c r="Y1295" s="34"/>
      <c r="Z1295" s="34"/>
      <c r="AA1295" s="34"/>
      <c r="AB1295" s="34"/>
      <c r="AC1295" s="34"/>
      <c r="AD1295" s="34"/>
      <c r="AE1295" s="34"/>
      <c r="AR1295" s="211" t="s">
        <v>223</v>
      </c>
      <c r="AT1295" s="211" t="s">
        <v>185</v>
      </c>
      <c r="AU1295" s="211" t="s">
        <v>86</v>
      </c>
      <c r="AY1295" s="17" t="s">
        <v>184</v>
      </c>
      <c r="BE1295" s="212">
        <f>IF(N1295="základní",J1295,0)</f>
        <v>0</v>
      </c>
      <c r="BF1295" s="212">
        <f>IF(N1295="snížená",J1295,0)</f>
        <v>0</v>
      </c>
      <c r="BG1295" s="212">
        <f>IF(N1295="zákl. přenesená",J1295,0)</f>
        <v>0</v>
      </c>
      <c r="BH1295" s="212">
        <f>IF(N1295="sníž. přenesená",J1295,0)</f>
        <v>0</v>
      </c>
      <c r="BI1295" s="212">
        <f>IF(N1295="nulová",J1295,0)</f>
        <v>0</v>
      </c>
      <c r="BJ1295" s="17" t="s">
        <v>91</v>
      </c>
      <c r="BK1295" s="212">
        <f>ROUND(I1295*H1295,2)</f>
        <v>0</v>
      </c>
      <c r="BL1295" s="17" t="s">
        <v>223</v>
      </c>
      <c r="BM1295" s="211" t="s">
        <v>1483</v>
      </c>
    </row>
    <row r="1296" spans="1:65" s="14" customFormat="1" ht="11.25">
      <c r="B1296" s="236"/>
      <c r="C1296" s="237"/>
      <c r="D1296" s="215" t="s">
        <v>191</v>
      </c>
      <c r="E1296" s="238" t="s">
        <v>1</v>
      </c>
      <c r="F1296" s="239" t="s">
        <v>305</v>
      </c>
      <c r="G1296" s="237"/>
      <c r="H1296" s="238" t="s">
        <v>1</v>
      </c>
      <c r="I1296" s="240"/>
      <c r="J1296" s="237"/>
      <c r="K1296" s="237"/>
      <c r="L1296" s="241"/>
      <c r="M1296" s="242"/>
      <c r="N1296" s="243"/>
      <c r="O1296" s="243"/>
      <c r="P1296" s="243"/>
      <c r="Q1296" s="243"/>
      <c r="R1296" s="243"/>
      <c r="S1296" s="243"/>
      <c r="T1296" s="244"/>
      <c r="AT1296" s="245" t="s">
        <v>191</v>
      </c>
      <c r="AU1296" s="245" t="s">
        <v>86</v>
      </c>
      <c r="AV1296" s="14" t="s">
        <v>86</v>
      </c>
      <c r="AW1296" s="14" t="s">
        <v>34</v>
      </c>
      <c r="AX1296" s="14" t="s">
        <v>79</v>
      </c>
      <c r="AY1296" s="245" t="s">
        <v>184</v>
      </c>
    </row>
    <row r="1297" spans="1:65" s="12" customFormat="1" ht="11.25">
      <c r="B1297" s="213"/>
      <c r="C1297" s="214"/>
      <c r="D1297" s="215" t="s">
        <v>191</v>
      </c>
      <c r="E1297" s="216" t="s">
        <v>1</v>
      </c>
      <c r="F1297" s="217" t="s">
        <v>1484</v>
      </c>
      <c r="G1297" s="214"/>
      <c r="H1297" s="218">
        <v>16.704000000000001</v>
      </c>
      <c r="I1297" s="219"/>
      <c r="J1297" s="214"/>
      <c r="K1297" s="214"/>
      <c r="L1297" s="220"/>
      <c r="M1297" s="221"/>
      <c r="N1297" s="222"/>
      <c r="O1297" s="222"/>
      <c r="P1297" s="222"/>
      <c r="Q1297" s="222"/>
      <c r="R1297" s="222"/>
      <c r="S1297" s="222"/>
      <c r="T1297" s="223"/>
      <c r="AT1297" s="224" t="s">
        <v>191</v>
      </c>
      <c r="AU1297" s="224" t="s">
        <v>86</v>
      </c>
      <c r="AV1297" s="12" t="s">
        <v>91</v>
      </c>
      <c r="AW1297" s="12" t="s">
        <v>34</v>
      </c>
      <c r="AX1297" s="12" t="s">
        <v>79</v>
      </c>
      <c r="AY1297" s="224" t="s">
        <v>184</v>
      </c>
    </row>
    <row r="1298" spans="1:65" s="14" customFormat="1" ht="11.25">
      <c r="B1298" s="236"/>
      <c r="C1298" s="237"/>
      <c r="D1298" s="215" t="s">
        <v>191</v>
      </c>
      <c r="E1298" s="238" t="s">
        <v>1</v>
      </c>
      <c r="F1298" s="239" t="s">
        <v>307</v>
      </c>
      <c r="G1298" s="237"/>
      <c r="H1298" s="238" t="s">
        <v>1</v>
      </c>
      <c r="I1298" s="240"/>
      <c r="J1298" s="237"/>
      <c r="K1298" s="237"/>
      <c r="L1298" s="241"/>
      <c r="M1298" s="242"/>
      <c r="N1298" s="243"/>
      <c r="O1298" s="243"/>
      <c r="P1298" s="243"/>
      <c r="Q1298" s="243"/>
      <c r="R1298" s="243"/>
      <c r="S1298" s="243"/>
      <c r="T1298" s="244"/>
      <c r="AT1298" s="245" t="s">
        <v>191</v>
      </c>
      <c r="AU1298" s="245" t="s">
        <v>86</v>
      </c>
      <c r="AV1298" s="14" t="s">
        <v>86</v>
      </c>
      <c r="AW1298" s="14" t="s">
        <v>34</v>
      </c>
      <c r="AX1298" s="14" t="s">
        <v>79</v>
      </c>
      <c r="AY1298" s="245" t="s">
        <v>184</v>
      </c>
    </row>
    <row r="1299" spans="1:65" s="12" customFormat="1" ht="11.25">
      <c r="B1299" s="213"/>
      <c r="C1299" s="214"/>
      <c r="D1299" s="215" t="s">
        <v>191</v>
      </c>
      <c r="E1299" s="216" t="s">
        <v>1</v>
      </c>
      <c r="F1299" s="217" t="s">
        <v>1484</v>
      </c>
      <c r="G1299" s="214"/>
      <c r="H1299" s="218">
        <v>16.704000000000001</v>
      </c>
      <c r="I1299" s="219"/>
      <c r="J1299" s="214"/>
      <c r="K1299" s="214"/>
      <c r="L1299" s="220"/>
      <c r="M1299" s="221"/>
      <c r="N1299" s="222"/>
      <c r="O1299" s="222"/>
      <c r="P1299" s="222"/>
      <c r="Q1299" s="222"/>
      <c r="R1299" s="222"/>
      <c r="S1299" s="222"/>
      <c r="T1299" s="223"/>
      <c r="AT1299" s="224" t="s">
        <v>191</v>
      </c>
      <c r="AU1299" s="224" t="s">
        <v>86</v>
      </c>
      <c r="AV1299" s="12" t="s">
        <v>91</v>
      </c>
      <c r="AW1299" s="12" t="s">
        <v>34</v>
      </c>
      <c r="AX1299" s="12" t="s">
        <v>79</v>
      </c>
      <c r="AY1299" s="224" t="s">
        <v>184</v>
      </c>
    </row>
    <row r="1300" spans="1:65" s="14" customFormat="1" ht="11.25">
      <c r="B1300" s="236"/>
      <c r="C1300" s="237"/>
      <c r="D1300" s="215" t="s">
        <v>191</v>
      </c>
      <c r="E1300" s="238" t="s">
        <v>1</v>
      </c>
      <c r="F1300" s="239" t="s">
        <v>305</v>
      </c>
      <c r="G1300" s="237"/>
      <c r="H1300" s="238" t="s">
        <v>1</v>
      </c>
      <c r="I1300" s="240"/>
      <c r="J1300" s="237"/>
      <c r="K1300" s="237"/>
      <c r="L1300" s="241"/>
      <c r="M1300" s="242"/>
      <c r="N1300" s="243"/>
      <c r="O1300" s="243"/>
      <c r="P1300" s="243"/>
      <c r="Q1300" s="243"/>
      <c r="R1300" s="243"/>
      <c r="S1300" s="243"/>
      <c r="T1300" s="244"/>
      <c r="AT1300" s="245" t="s">
        <v>191</v>
      </c>
      <c r="AU1300" s="245" t="s">
        <v>86</v>
      </c>
      <c r="AV1300" s="14" t="s">
        <v>86</v>
      </c>
      <c r="AW1300" s="14" t="s">
        <v>34</v>
      </c>
      <c r="AX1300" s="14" t="s">
        <v>79</v>
      </c>
      <c r="AY1300" s="245" t="s">
        <v>184</v>
      </c>
    </row>
    <row r="1301" spans="1:65" s="12" customFormat="1" ht="11.25">
      <c r="B1301" s="213"/>
      <c r="C1301" s="214"/>
      <c r="D1301" s="215" t="s">
        <v>191</v>
      </c>
      <c r="E1301" s="216" t="s">
        <v>1</v>
      </c>
      <c r="F1301" s="217" t="s">
        <v>1485</v>
      </c>
      <c r="G1301" s="214"/>
      <c r="H1301" s="218">
        <v>17.064</v>
      </c>
      <c r="I1301" s="219"/>
      <c r="J1301" s="214"/>
      <c r="K1301" s="214"/>
      <c r="L1301" s="220"/>
      <c r="M1301" s="221"/>
      <c r="N1301" s="222"/>
      <c r="O1301" s="222"/>
      <c r="P1301" s="222"/>
      <c r="Q1301" s="222"/>
      <c r="R1301" s="222"/>
      <c r="S1301" s="222"/>
      <c r="T1301" s="223"/>
      <c r="AT1301" s="224" t="s">
        <v>191</v>
      </c>
      <c r="AU1301" s="224" t="s">
        <v>86</v>
      </c>
      <c r="AV1301" s="12" t="s">
        <v>91</v>
      </c>
      <c r="AW1301" s="12" t="s">
        <v>34</v>
      </c>
      <c r="AX1301" s="12" t="s">
        <v>79</v>
      </c>
      <c r="AY1301" s="224" t="s">
        <v>184</v>
      </c>
    </row>
    <row r="1302" spans="1:65" s="14" customFormat="1" ht="11.25">
      <c r="B1302" s="236"/>
      <c r="C1302" s="237"/>
      <c r="D1302" s="215" t="s">
        <v>191</v>
      </c>
      <c r="E1302" s="238" t="s">
        <v>1</v>
      </c>
      <c r="F1302" s="239" t="s">
        <v>307</v>
      </c>
      <c r="G1302" s="237"/>
      <c r="H1302" s="238" t="s">
        <v>1</v>
      </c>
      <c r="I1302" s="240"/>
      <c r="J1302" s="237"/>
      <c r="K1302" s="237"/>
      <c r="L1302" s="241"/>
      <c r="M1302" s="242"/>
      <c r="N1302" s="243"/>
      <c r="O1302" s="243"/>
      <c r="P1302" s="243"/>
      <c r="Q1302" s="243"/>
      <c r="R1302" s="243"/>
      <c r="S1302" s="243"/>
      <c r="T1302" s="244"/>
      <c r="AT1302" s="245" t="s">
        <v>191</v>
      </c>
      <c r="AU1302" s="245" t="s">
        <v>86</v>
      </c>
      <c r="AV1302" s="14" t="s">
        <v>86</v>
      </c>
      <c r="AW1302" s="14" t="s">
        <v>34</v>
      </c>
      <c r="AX1302" s="14" t="s">
        <v>79</v>
      </c>
      <c r="AY1302" s="245" t="s">
        <v>184</v>
      </c>
    </row>
    <row r="1303" spans="1:65" s="12" customFormat="1" ht="11.25">
      <c r="B1303" s="213"/>
      <c r="C1303" s="214"/>
      <c r="D1303" s="215" t="s">
        <v>191</v>
      </c>
      <c r="E1303" s="216" t="s">
        <v>1</v>
      </c>
      <c r="F1303" s="217" t="s">
        <v>1485</v>
      </c>
      <c r="G1303" s="214"/>
      <c r="H1303" s="218">
        <v>17.064</v>
      </c>
      <c r="I1303" s="219"/>
      <c r="J1303" s="214"/>
      <c r="K1303" s="214"/>
      <c r="L1303" s="220"/>
      <c r="M1303" s="221"/>
      <c r="N1303" s="222"/>
      <c r="O1303" s="222"/>
      <c r="P1303" s="222"/>
      <c r="Q1303" s="222"/>
      <c r="R1303" s="222"/>
      <c r="S1303" s="222"/>
      <c r="T1303" s="223"/>
      <c r="AT1303" s="224" t="s">
        <v>191</v>
      </c>
      <c r="AU1303" s="224" t="s">
        <v>86</v>
      </c>
      <c r="AV1303" s="12" t="s">
        <v>91</v>
      </c>
      <c r="AW1303" s="12" t="s">
        <v>34</v>
      </c>
      <c r="AX1303" s="12" t="s">
        <v>79</v>
      </c>
      <c r="AY1303" s="224" t="s">
        <v>184</v>
      </c>
    </row>
    <row r="1304" spans="1:65" s="14" customFormat="1" ht="11.25">
      <c r="B1304" s="236"/>
      <c r="C1304" s="237"/>
      <c r="D1304" s="215" t="s">
        <v>191</v>
      </c>
      <c r="E1304" s="238" t="s">
        <v>1</v>
      </c>
      <c r="F1304" s="239" t="s">
        <v>311</v>
      </c>
      <c r="G1304" s="237"/>
      <c r="H1304" s="238" t="s">
        <v>1</v>
      </c>
      <c r="I1304" s="240"/>
      <c r="J1304" s="237"/>
      <c r="K1304" s="237"/>
      <c r="L1304" s="241"/>
      <c r="M1304" s="242"/>
      <c r="N1304" s="243"/>
      <c r="O1304" s="243"/>
      <c r="P1304" s="243"/>
      <c r="Q1304" s="243"/>
      <c r="R1304" s="243"/>
      <c r="S1304" s="243"/>
      <c r="T1304" s="244"/>
      <c r="AT1304" s="245" t="s">
        <v>191</v>
      </c>
      <c r="AU1304" s="245" t="s">
        <v>86</v>
      </c>
      <c r="AV1304" s="14" t="s">
        <v>86</v>
      </c>
      <c r="AW1304" s="14" t="s">
        <v>34</v>
      </c>
      <c r="AX1304" s="14" t="s">
        <v>79</v>
      </c>
      <c r="AY1304" s="245" t="s">
        <v>184</v>
      </c>
    </row>
    <row r="1305" spans="1:65" s="12" customFormat="1" ht="11.25">
      <c r="B1305" s="213"/>
      <c r="C1305" s="214"/>
      <c r="D1305" s="215" t="s">
        <v>191</v>
      </c>
      <c r="E1305" s="216" t="s">
        <v>1</v>
      </c>
      <c r="F1305" s="217" t="s">
        <v>1486</v>
      </c>
      <c r="G1305" s="214"/>
      <c r="H1305" s="218">
        <v>11.135999999999999</v>
      </c>
      <c r="I1305" s="219"/>
      <c r="J1305" s="214"/>
      <c r="K1305" s="214"/>
      <c r="L1305" s="220"/>
      <c r="M1305" s="221"/>
      <c r="N1305" s="222"/>
      <c r="O1305" s="222"/>
      <c r="P1305" s="222"/>
      <c r="Q1305" s="222"/>
      <c r="R1305" s="222"/>
      <c r="S1305" s="222"/>
      <c r="T1305" s="223"/>
      <c r="AT1305" s="224" t="s">
        <v>191</v>
      </c>
      <c r="AU1305" s="224" t="s">
        <v>86</v>
      </c>
      <c r="AV1305" s="12" t="s">
        <v>91</v>
      </c>
      <c r="AW1305" s="12" t="s">
        <v>34</v>
      </c>
      <c r="AX1305" s="12" t="s">
        <v>79</v>
      </c>
      <c r="AY1305" s="224" t="s">
        <v>184</v>
      </c>
    </row>
    <row r="1306" spans="1:65" s="13" customFormat="1" ht="11.25">
      <c r="B1306" s="225"/>
      <c r="C1306" s="226"/>
      <c r="D1306" s="215" t="s">
        <v>191</v>
      </c>
      <c r="E1306" s="227" t="s">
        <v>1</v>
      </c>
      <c r="F1306" s="228" t="s">
        <v>193</v>
      </c>
      <c r="G1306" s="226"/>
      <c r="H1306" s="229">
        <v>78.671999999999997</v>
      </c>
      <c r="I1306" s="230"/>
      <c r="J1306" s="226"/>
      <c r="K1306" s="226"/>
      <c r="L1306" s="231"/>
      <c r="M1306" s="232"/>
      <c r="N1306" s="233"/>
      <c r="O1306" s="233"/>
      <c r="P1306" s="233"/>
      <c r="Q1306" s="233"/>
      <c r="R1306" s="233"/>
      <c r="S1306" s="233"/>
      <c r="T1306" s="234"/>
      <c r="AT1306" s="235" t="s">
        <v>191</v>
      </c>
      <c r="AU1306" s="235" t="s">
        <v>86</v>
      </c>
      <c r="AV1306" s="13" t="s">
        <v>190</v>
      </c>
      <c r="AW1306" s="13" t="s">
        <v>34</v>
      </c>
      <c r="AX1306" s="13" t="s">
        <v>86</v>
      </c>
      <c r="AY1306" s="235" t="s">
        <v>184</v>
      </c>
    </row>
    <row r="1307" spans="1:65" s="11" customFormat="1" ht="25.9" customHeight="1">
      <c r="B1307" s="186"/>
      <c r="C1307" s="187"/>
      <c r="D1307" s="188" t="s">
        <v>78</v>
      </c>
      <c r="E1307" s="189" t="s">
        <v>1487</v>
      </c>
      <c r="F1307" s="189" t="s">
        <v>1488</v>
      </c>
      <c r="G1307" s="187"/>
      <c r="H1307" s="187"/>
      <c r="I1307" s="190"/>
      <c r="J1307" s="191">
        <f>BK1307</f>
        <v>0</v>
      </c>
      <c r="K1307" s="187"/>
      <c r="L1307" s="192"/>
      <c r="M1307" s="193"/>
      <c r="N1307" s="194"/>
      <c r="O1307" s="194"/>
      <c r="P1307" s="195">
        <f>SUM(P1308:P1415)</f>
        <v>0</v>
      </c>
      <c r="Q1307" s="194"/>
      <c r="R1307" s="195">
        <f>SUM(R1308:R1415)</f>
        <v>0</v>
      </c>
      <c r="S1307" s="194"/>
      <c r="T1307" s="196">
        <f>SUM(T1308:T1415)</f>
        <v>0</v>
      </c>
      <c r="AR1307" s="197" t="s">
        <v>91</v>
      </c>
      <c r="AT1307" s="198" t="s">
        <v>78</v>
      </c>
      <c r="AU1307" s="198" t="s">
        <v>79</v>
      </c>
      <c r="AY1307" s="197" t="s">
        <v>184</v>
      </c>
      <c r="BK1307" s="199">
        <f>SUM(BK1308:BK1415)</f>
        <v>0</v>
      </c>
    </row>
    <row r="1308" spans="1:65" s="2" customFormat="1" ht="16.5" customHeight="1">
      <c r="A1308" s="34"/>
      <c r="B1308" s="35"/>
      <c r="C1308" s="200" t="s">
        <v>970</v>
      </c>
      <c r="D1308" s="200" t="s">
        <v>185</v>
      </c>
      <c r="E1308" s="201" t="s">
        <v>1489</v>
      </c>
      <c r="F1308" s="202" t="s">
        <v>1490</v>
      </c>
      <c r="G1308" s="203" t="s">
        <v>222</v>
      </c>
      <c r="H1308" s="204">
        <v>2136.2442999999998</v>
      </c>
      <c r="I1308" s="205"/>
      <c r="J1308" s="206">
        <f>ROUND(I1308*H1308,2)</f>
        <v>0</v>
      </c>
      <c r="K1308" s="202" t="s">
        <v>189</v>
      </c>
      <c r="L1308" s="39"/>
      <c r="M1308" s="207" t="s">
        <v>1</v>
      </c>
      <c r="N1308" s="208" t="s">
        <v>45</v>
      </c>
      <c r="O1308" s="71"/>
      <c r="P1308" s="209">
        <f>O1308*H1308</f>
        <v>0</v>
      </c>
      <c r="Q1308" s="209">
        <v>0</v>
      </c>
      <c r="R1308" s="209">
        <f>Q1308*H1308</f>
        <v>0</v>
      </c>
      <c r="S1308" s="209">
        <v>0</v>
      </c>
      <c r="T1308" s="210">
        <f>S1308*H1308</f>
        <v>0</v>
      </c>
      <c r="U1308" s="34"/>
      <c r="V1308" s="34"/>
      <c r="W1308" s="34"/>
      <c r="X1308" s="34"/>
      <c r="Y1308" s="34"/>
      <c r="Z1308" s="34"/>
      <c r="AA1308" s="34"/>
      <c r="AB1308" s="34"/>
      <c r="AC1308" s="34"/>
      <c r="AD1308" s="34"/>
      <c r="AE1308" s="34"/>
      <c r="AR1308" s="211" t="s">
        <v>223</v>
      </c>
      <c r="AT1308" s="211" t="s">
        <v>185</v>
      </c>
      <c r="AU1308" s="211" t="s">
        <v>86</v>
      </c>
      <c r="AY1308" s="17" t="s">
        <v>184</v>
      </c>
      <c r="BE1308" s="212">
        <f>IF(N1308="základní",J1308,0)</f>
        <v>0</v>
      </c>
      <c r="BF1308" s="212">
        <f>IF(N1308="snížená",J1308,0)</f>
        <v>0</v>
      </c>
      <c r="BG1308" s="212">
        <f>IF(N1308="zákl. přenesená",J1308,0)</f>
        <v>0</v>
      </c>
      <c r="BH1308" s="212">
        <f>IF(N1308="sníž. přenesená",J1308,0)</f>
        <v>0</v>
      </c>
      <c r="BI1308" s="212">
        <f>IF(N1308="nulová",J1308,0)</f>
        <v>0</v>
      </c>
      <c r="BJ1308" s="17" t="s">
        <v>91</v>
      </c>
      <c r="BK1308" s="212">
        <f>ROUND(I1308*H1308,2)</f>
        <v>0</v>
      </c>
      <c r="BL1308" s="17" t="s">
        <v>223</v>
      </c>
      <c r="BM1308" s="211" t="s">
        <v>1491</v>
      </c>
    </row>
    <row r="1309" spans="1:65" s="2" customFormat="1" ht="16.5" customHeight="1">
      <c r="A1309" s="34"/>
      <c r="B1309" s="35"/>
      <c r="C1309" s="200" t="s">
        <v>1492</v>
      </c>
      <c r="D1309" s="200" t="s">
        <v>185</v>
      </c>
      <c r="E1309" s="201" t="s">
        <v>1493</v>
      </c>
      <c r="F1309" s="202" t="s">
        <v>1494</v>
      </c>
      <c r="G1309" s="203" t="s">
        <v>222</v>
      </c>
      <c r="H1309" s="204">
        <v>2136.2444</v>
      </c>
      <c r="I1309" s="205"/>
      <c r="J1309" s="206">
        <f>ROUND(I1309*H1309,2)</f>
        <v>0</v>
      </c>
      <c r="K1309" s="202" t="s">
        <v>189</v>
      </c>
      <c r="L1309" s="39"/>
      <c r="M1309" s="207" t="s">
        <v>1</v>
      </c>
      <c r="N1309" s="208" t="s">
        <v>45</v>
      </c>
      <c r="O1309" s="71"/>
      <c r="P1309" s="209">
        <f>O1309*H1309</f>
        <v>0</v>
      </c>
      <c r="Q1309" s="209">
        <v>0</v>
      </c>
      <c r="R1309" s="209">
        <f>Q1309*H1309</f>
        <v>0</v>
      </c>
      <c r="S1309" s="209">
        <v>0</v>
      </c>
      <c r="T1309" s="210">
        <f>S1309*H1309</f>
        <v>0</v>
      </c>
      <c r="U1309" s="34"/>
      <c r="V1309" s="34"/>
      <c r="W1309" s="34"/>
      <c r="X1309" s="34"/>
      <c r="Y1309" s="34"/>
      <c r="Z1309" s="34"/>
      <c r="AA1309" s="34"/>
      <c r="AB1309" s="34"/>
      <c r="AC1309" s="34"/>
      <c r="AD1309" s="34"/>
      <c r="AE1309" s="34"/>
      <c r="AR1309" s="211" t="s">
        <v>223</v>
      </c>
      <c r="AT1309" s="211" t="s">
        <v>185</v>
      </c>
      <c r="AU1309" s="211" t="s">
        <v>86</v>
      </c>
      <c r="AY1309" s="17" t="s">
        <v>184</v>
      </c>
      <c r="BE1309" s="212">
        <f>IF(N1309="základní",J1309,0)</f>
        <v>0</v>
      </c>
      <c r="BF1309" s="212">
        <f>IF(N1309="snížená",J1309,0)</f>
        <v>0</v>
      </c>
      <c r="BG1309" s="212">
        <f>IF(N1309="zákl. přenesená",J1309,0)</f>
        <v>0</v>
      </c>
      <c r="BH1309" s="212">
        <f>IF(N1309="sníž. přenesená",J1309,0)</f>
        <v>0</v>
      </c>
      <c r="BI1309" s="212">
        <f>IF(N1309="nulová",J1309,0)</f>
        <v>0</v>
      </c>
      <c r="BJ1309" s="17" t="s">
        <v>91</v>
      </c>
      <c r="BK1309" s="212">
        <f>ROUND(I1309*H1309,2)</f>
        <v>0</v>
      </c>
      <c r="BL1309" s="17" t="s">
        <v>223</v>
      </c>
      <c r="BM1309" s="211" t="s">
        <v>1495</v>
      </c>
    </row>
    <row r="1310" spans="1:65" s="14" customFormat="1" ht="11.25">
      <c r="B1310" s="236"/>
      <c r="C1310" s="237"/>
      <c r="D1310" s="215" t="s">
        <v>191</v>
      </c>
      <c r="E1310" s="238" t="s">
        <v>1</v>
      </c>
      <c r="F1310" s="239" t="s">
        <v>1496</v>
      </c>
      <c r="G1310" s="237"/>
      <c r="H1310" s="238" t="s">
        <v>1</v>
      </c>
      <c r="I1310" s="240"/>
      <c r="J1310" s="237"/>
      <c r="K1310" s="237"/>
      <c r="L1310" s="241"/>
      <c r="M1310" s="242"/>
      <c r="N1310" s="243"/>
      <c r="O1310" s="243"/>
      <c r="P1310" s="243"/>
      <c r="Q1310" s="243"/>
      <c r="R1310" s="243"/>
      <c r="S1310" s="243"/>
      <c r="T1310" s="244"/>
      <c r="AT1310" s="245" t="s">
        <v>191</v>
      </c>
      <c r="AU1310" s="245" t="s">
        <v>86</v>
      </c>
      <c r="AV1310" s="14" t="s">
        <v>86</v>
      </c>
      <c r="AW1310" s="14" t="s">
        <v>34</v>
      </c>
      <c r="AX1310" s="14" t="s">
        <v>79</v>
      </c>
      <c r="AY1310" s="245" t="s">
        <v>184</v>
      </c>
    </row>
    <row r="1311" spans="1:65" s="12" customFormat="1" ht="11.25">
      <c r="B1311" s="213"/>
      <c r="C1311" s="214"/>
      <c r="D1311" s="215" t="s">
        <v>191</v>
      </c>
      <c r="E1311" s="216" t="s">
        <v>1</v>
      </c>
      <c r="F1311" s="217" t="s">
        <v>1497</v>
      </c>
      <c r="G1311" s="214"/>
      <c r="H1311" s="218">
        <v>509.6</v>
      </c>
      <c r="I1311" s="219"/>
      <c r="J1311" s="214"/>
      <c r="K1311" s="214"/>
      <c r="L1311" s="220"/>
      <c r="M1311" s="221"/>
      <c r="N1311" s="222"/>
      <c r="O1311" s="222"/>
      <c r="P1311" s="222"/>
      <c r="Q1311" s="222"/>
      <c r="R1311" s="222"/>
      <c r="S1311" s="222"/>
      <c r="T1311" s="223"/>
      <c r="AT1311" s="224" t="s">
        <v>191</v>
      </c>
      <c r="AU1311" s="224" t="s">
        <v>86</v>
      </c>
      <c r="AV1311" s="12" t="s">
        <v>91</v>
      </c>
      <c r="AW1311" s="12" t="s">
        <v>34</v>
      </c>
      <c r="AX1311" s="12" t="s">
        <v>79</v>
      </c>
      <c r="AY1311" s="224" t="s">
        <v>184</v>
      </c>
    </row>
    <row r="1312" spans="1:65" s="14" customFormat="1" ht="11.25">
      <c r="B1312" s="236"/>
      <c r="C1312" s="237"/>
      <c r="D1312" s="215" t="s">
        <v>191</v>
      </c>
      <c r="E1312" s="238" t="s">
        <v>1</v>
      </c>
      <c r="F1312" s="239" t="s">
        <v>1498</v>
      </c>
      <c r="G1312" s="237"/>
      <c r="H1312" s="238" t="s">
        <v>1</v>
      </c>
      <c r="I1312" s="240"/>
      <c r="J1312" s="237"/>
      <c r="K1312" s="237"/>
      <c r="L1312" s="241"/>
      <c r="M1312" s="242"/>
      <c r="N1312" s="243"/>
      <c r="O1312" s="243"/>
      <c r="P1312" s="243"/>
      <c r="Q1312" s="243"/>
      <c r="R1312" s="243"/>
      <c r="S1312" s="243"/>
      <c r="T1312" s="244"/>
      <c r="AT1312" s="245" t="s">
        <v>191</v>
      </c>
      <c r="AU1312" s="245" t="s">
        <v>86</v>
      </c>
      <c r="AV1312" s="14" t="s">
        <v>86</v>
      </c>
      <c r="AW1312" s="14" t="s">
        <v>34</v>
      </c>
      <c r="AX1312" s="14" t="s">
        <v>79</v>
      </c>
      <c r="AY1312" s="245" t="s">
        <v>184</v>
      </c>
    </row>
    <row r="1313" spans="2:51" s="14" customFormat="1" ht="11.25">
      <c r="B1313" s="236"/>
      <c r="C1313" s="237"/>
      <c r="D1313" s="215" t="s">
        <v>191</v>
      </c>
      <c r="E1313" s="238" t="s">
        <v>1</v>
      </c>
      <c r="F1313" s="239" t="s">
        <v>311</v>
      </c>
      <c r="G1313" s="237"/>
      <c r="H1313" s="238" t="s">
        <v>1</v>
      </c>
      <c r="I1313" s="240"/>
      <c r="J1313" s="237"/>
      <c r="K1313" s="237"/>
      <c r="L1313" s="241"/>
      <c r="M1313" s="242"/>
      <c r="N1313" s="243"/>
      <c r="O1313" s="243"/>
      <c r="P1313" s="243"/>
      <c r="Q1313" s="243"/>
      <c r="R1313" s="243"/>
      <c r="S1313" s="243"/>
      <c r="T1313" s="244"/>
      <c r="AT1313" s="245" t="s">
        <v>191</v>
      </c>
      <c r="AU1313" s="245" t="s">
        <v>86</v>
      </c>
      <c r="AV1313" s="14" t="s">
        <v>86</v>
      </c>
      <c r="AW1313" s="14" t="s">
        <v>34</v>
      </c>
      <c r="AX1313" s="14" t="s">
        <v>79</v>
      </c>
      <c r="AY1313" s="245" t="s">
        <v>184</v>
      </c>
    </row>
    <row r="1314" spans="2:51" s="12" customFormat="1" ht="11.25">
      <c r="B1314" s="213"/>
      <c r="C1314" s="214"/>
      <c r="D1314" s="215" t="s">
        <v>191</v>
      </c>
      <c r="E1314" s="216" t="s">
        <v>1</v>
      </c>
      <c r="F1314" s="217" t="s">
        <v>580</v>
      </c>
      <c r="G1314" s="214"/>
      <c r="H1314" s="218">
        <v>26.299600000000002</v>
      </c>
      <c r="I1314" s="219"/>
      <c r="J1314" s="214"/>
      <c r="K1314" s="214"/>
      <c r="L1314" s="220"/>
      <c r="M1314" s="221"/>
      <c r="N1314" s="222"/>
      <c r="O1314" s="222"/>
      <c r="P1314" s="222"/>
      <c r="Q1314" s="222"/>
      <c r="R1314" s="222"/>
      <c r="S1314" s="222"/>
      <c r="T1314" s="223"/>
      <c r="AT1314" s="224" t="s">
        <v>191</v>
      </c>
      <c r="AU1314" s="224" t="s">
        <v>86</v>
      </c>
      <c r="AV1314" s="12" t="s">
        <v>91</v>
      </c>
      <c r="AW1314" s="12" t="s">
        <v>34</v>
      </c>
      <c r="AX1314" s="12" t="s">
        <v>79</v>
      </c>
      <c r="AY1314" s="224" t="s">
        <v>184</v>
      </c>
    </row>
    <row r="1315" spans="2:51" s="12" customFormat="1" ht="11.25">
      <c r="B1315" s="213"/>
      <c r="C1315" s="214"/>
      <c r="D1315" s="215" t="s">
        <v>191</v>
      </c>
      <c r="E1315" s="216" t="s">
        <v>1</v>
      </c>
      <c r="F1315" s="217" t="s">
        <v>580</v>
      </c>
      <c r="G1315" s="214"/>
      <c r="H1315" s="218">
        <v>26.299600000000002</v>
      </c>
      <c r="I1315" s="219"/>
      <c r="J1315" s="214"/>
      <c r="K1315" s="214"/>
      <c r="L1315" s="220"/>
      <c r="M1315" s="221"/>
      <c r="N1315" s="222"/>
      <c r="O1315" s="222"/>
      <c r="P1315" s="222"/>
      <c r="Q1315" s="222"/>
      <c r="R1315" s="222"/>
      <c r="S1315" s="222"/>
      <c r="T1315" s="223"/>
      <c r="AT1315" s="224" t="s">
        <v>191</v>
      </c>
      <c r="AU1315" s="224" t="s">
        <v>86</v>
      </c>
      <c r="AV1315" s="12" t="s">
        <v>91</v>
      </c>
      <c r="AW1315" s="12" t="s">
        <v>34</v>
      </c>
      <c r="AX1315" s="12" t="s">
        <v>79</v>
      </c>
      <c r="AY1315" s="224" t="s">
        <v>184</v>
      </c>
    </row>
    <row r="1316" spans="2:51" s="12" customFormat="1" ht="11.25">
      <c r="B1316" s="213"/>
      <c r="C1316" s="214"/>
      <c r="D1316" s="215" t="s">
        <v>191</v>
      </c>
      <c r="E1316" s="216" t="s">
        <v>1</v>
      </c>
      <c r="F1316" s="217" t="s">
        <v>581</v>
      </c>
      <c r="G1316" s="214"/>
      <c r="H1316" s="218">
        <v>31.121200000000002</v>
      </c>
      <c r="I1316" s="219"/>
      <c r="J1316" s="214"/>
      <c r="K1316" s="214"/>
      <c r="L1316" s="220"/>
      <c r="M1316" s="221"/>
      <c r="N1316" s="222"/>
      <c r="O1316" s="222"/>
      <c r="P1316" s="222"/>
      <c r="Q1316" s="222"/>
      <c r="R1316" s="222"/>
      <c r="S1316" s="222"/>
      <c r="T1316" s="223"/>
      <c r="AT1316" s="224" t="s">
        <v>191</v>
      </c>
      <c r="AU1316" s="224" t="s">
        <v>86</v>
      </c>
      <c r="AV1316" s="12" t="s">
        <v>91</v>
      </c>
      <c r="AW1316" s="12" t="s">
        <v>34</v>
      </c>
      <c r="AX1316" s="12" t="s">
        <v>79</v>
      </c>
      <c r="AY1316" s="224" t="s">
        <v>184</v>
      </c>
    </row>
    <row r="1317" spans="2:51" s="12" customFormat="1" ht="11.25">
      <c r="B1317" s="213"/>
      <c r="C1317" s="214"/>
      <c r="D1317" s="215" t="s">
        <v>191</v>
      </c>
      <c r="E1317" s="216" t="s">
        <v>1</v>
      </c>
      <c r="F1317" s="217" t="s">
        <v>582</v>
      </c>
      <c r="G1317" s="214"/>
      <c r="H1317" s="218">
        <v>28.700600000000001</v>
      </c>
      <c r="I1317" s="219"/>
      <c r="J1317" s="214"/>
      <c r="K1317" s="214"/>
      <c r="L1317" s="220"/>
      <c r="M1317" s="221"/>
      <c r="N1317" s="222"/>
      <c r="O1317" s="222"/>
      <c r="P1317" s="222"/>
      <c r="Q1317" s="222"/>
      <c r="R1317" s="222"/>
      <c r="S1317" s="222"/>
      <c r="T1317" s="223"/>
      <c r="AT1317" s="224" t="s">
        <v>191</v>
      </c>
      <c r="AU1317" s="224" t="s">
        <v>86</v>
      </c>
      <c r="AV1317" s="12" t="s">
        <v>91</v>
      </c>
      <c r="AW1317" s="12" t="s">
        <v>34</v>
      </c>
      <c r="AX1317" s="12" t="s">
        <v>79</v>
      </c>
      <c r="AY1317" s="224" t="s">
        <v>184</v>
      </c>
    </row>
    <row r="1318" spans="2:51" s="12" customFormat="1" ht="11.25">
      <c r="B1318" s="213"/>
      <c r="C1318" s="214"/>
      <c r="D1318" s="215" t="s">
        <v>191</v>
      </c>
      <c r="E1318" s="216" t="s">
        <v>1</v>
      </c>
      <c r="F1318" s="217" t="s">
        <v>583</v>
      </c>
      <c r="G1318" s="214"/>
      <c r="H1318" s="218">
        <v>33.719000000000001</v>
      </c>
      <c r="I1318" s="219"/>
      <c r="J1318" s="214"/>
      <c r="K1318" s="214"/>
      <c r="L1318" s="220"/>
      <c r="M1318" s="221"/>
      <c r="N1318" s="222"/>
      <c r="O1318" s="222"/>
      <c r="P1318" s="222"/>
      <c r="Q1318" s="222"/>
      <c r="R1318" s="222"/>
      <c r="S1318" s="222"/>
      <c r="T1318" s="223"/>
      <c r="AT1318" s="224" t="s">
        <v>191</v>
      </c>
      <c r="AU1318" s="224" t="s">
        <v>86</v>
      </c>
      <c r="AV1318" s="12" t="s">
        <v>91</v>
      </c>
      <c r="AW1318" s="12" t="s">
        <v>34</v>
      </c>
      <c r="AX1318" s="12" t="s">
        <v>79</v>
      </c>
      <c r="AY1318" s="224" t="s">
        <v>184</v>
      </c>
    </row>
    <row r="1319" spans="2:51" s="12" customFormat="1" ht="11.25">
      <c r="B1319" s="213"/>
      <c r="C1319" s="214"/>
      <c r="D1319" s="215" t="s">
        <v>191</v>
      </c>
      <c r="E1319" s="216" t="s">
        <v>1</v>
      </c>
      <c r="F1319" s="217" t="s">
        <v>584</v>
      </c>
      <c r="G1319" s="214"/>
      <c r="H1319" s="218">
        <v>28.611999999999998</v>
      </c>
      <c r="I1319" s="219"/>
      <c r="J1319" s="214"/>
      <c r="K1319" s="214"/>
      <c r="L1319" s="220"/>
      <c r="M1319" s="221"/>
      <c r="N1319" s="222"/>
      <c r="O1319" s="222"/>
      <c r="P1319" s="222"/>
      <c r="Q1319" s="222"/>
      <c r="R1319" s="222"/>
      <c r="S1319" s="222"/>
      <c r="T1319" s="223"/>
      <c r="AT1319" s="224" t="s">
        <v>191</v>
      </c>
      <c r="AU1319" s="224" t="s">
        <v>86</v>
      </c>
      <c r="AV1319" s="12" t="s">
        <v>91</v>
      </c>
      <c r="AW1319" s="12" t="s">
        <v>34</v>
      </c>
      <c r="AX1319" s="12" t="s">
        <v>79</v>
      </c>
      <c r="AY1319" s="224" t="s">
        <v>184</v>
      </c>
    </row>
    <row r="1320" spans="2:51" s="12" customFormat="1" ht="11.25">
      <c r="B1320" s="213"/>
      <c r="C1320" s="214"/>
      <c r="D1320" s="215" t="s">
        <v>191</v>
      </c>
      <c r="E1320" s="216" t="s">
        <v>1</v>
      </c>
      <c r="F1320" s="217" t="s">
        <v>585</v>
      </c>
      <c r="G1320" s="214"/>
      <c r="H1320" s="218">
        <v>28.956399999999999</v>
      </c>
      <c r="I1320" s="219"/>
      <c r="J1320" s="214"/>
      <c r="K1320" s="214"/>
      <c r="L1320" s="220"/>
      <c r="M1320" s="221"/>
      <c r="N1320" s="222"/>
      <c r="O1320" s="222"/>
      <c r="P1320" s="222"/>
      <c r="Q1320" s="222"/>
      <c r="R1320" s="222"/>
      <c r="S1320" s="222"/>
      <c r="T1320" s="223"/>
      <c r="AT1320" s="224" t="s">
        <v>191</v>
      </c>
      <c r="AU1320" s="224" t="s">
        <v>86</v>
      </c>
      <c r="AV1320" s="12" t="s">
        <v>91</v>
      </c>
      <c r="AW1320" s="12" t="s">
        <v>34</v>
      </c>
      <c r="AX1320" s="12" t="s">
        <v>79</v>
      </c>
      <c r="AY1320" s="224" t="s">
        <v>184</v>
      </c>
    </row>
    <row r="1321" spans="2:51" s="12" customFormat="1" ht="11.25">
      <c r="B1321" s="213"/>
      <c r="C1321" s="214"/>
      <c r="D1321" s="215" t="s">
        <v>191</v>
      </c>
      <c r="E1321" s="216" t="s">
        <v>1</v>
      </c>
      <c r="F1321" s="217" t="s">
        <v>584</v>
      </c>
      <c r="G1321" s="214"/>
      <c r="H1321" s="218">
        <v>28.611999999999998</v>
      </c>
      <c r="I1321" s="219"/>
      <c r="J1321" s="214"/>
      <c r="K1321" s="214"/>
      <c r="L1321" s="220"/>
      <c r="M1321" s="221"/>
      <c r="N1321" s="222"/>
      <c r="O1321" s="222"/>
      <c r="P1321" s="222"/>
      <c r="Q1321" s="222"/>
      <c r="R1321" s="222"/>
      <c r="S1321" s="222"/>
      <c r="T1321" s="223"/>
      <c r="AT1321" s="224" t="s">
        <v>191</v>
      </c>
      <c r="AU1321" s="224" t="s">
        <v>86</v>
      </c>
      <c r="AV1321" s="12" t="s">
        <v>91</v>
      </c>
      <c r="AW1321" s="12" t="s">
        <v>34</v>
      </c>
      <c r="AX1321" s="12" t="s">
        <v>79</v>
      </c>
      <c r="AY1321" s="224" t="s">
        <v>184</v>
      </c>
    </row>
    <row r="1322" spans="2:51" s="15" customFormat="1" ht="11.25">
      <c r="B1322" s="246"/>
      <c r="C1322" s="247"/>
      <c r="D1322" s="215" t="s">
        <v>191</v>
      </c>
      <c r="E1322" s="248" t="s">
        <v>1</v>
      </c>
      <c r="F1322" s="249" t="s">
        <v>574</v>
      </c>
      <c r="G1322" s="247"/>
      <c r="H1322" s="250">
        <v>741.9204000000002</v>
      </c>
      <c r="I1322" s="251"/>
      <c r="J1322" s="247"/>
      <c r="K1322" s="247"/>
      <c r="L1322" s="252"/>
      <c r="M1322" s="253"/>
      <c r="N1322" s="254"/>
      <c r="O1322" s="254"/>
      <c r="P1322" s="254"/>
      <c r="Q1322" s="254"/>
      <c r="R1322" s="254"/>
      <c r="S1322" s="254"/>
      <c r="T1322" s="255"/>
      <c r="AT1322" s="256" t="s">
        <v>191</v>
      </c>
      <c r="AU1322" s="256" t="s">
        <v>86</v>
      </c>
      <c r="AV1322" s="15" t="s">
        <v>96</v>
      </c>
      <c r="AW1322" s="15" t="s">
        <v>34</v>
      </c>
      <c r="AX1322" s="15" t="s">
        <v>79</v>
      </c>
      <c r="AY1322" s="256" t="s">
        <v>184</v>
      </c>
    </row>
    <row r="1323" spans="2:51" s="14" customFormat="1" ht="11.25">
      <c r="B1323" s="236"/>
      <c r="C1323" s="237"/>
      <c r="D1323" s="215" t="s">
        <v>191</v>
      </c>
      <c r="E1323" s="238" t="s">
        <v>1</v>
      </c>
      <c r="F1323" s="239" t="s">
        <v>586</v>
      </c>
      <c r="G1323" s="237"/>
      <c r="H1323" s="238" t="s">
        <v>1</v>
      </c>
      <c r="I1323" s="240"/>
      <c r="J1323" s="237"/>
      <c r="K1323" s="237"/>
      <c r="L1323" s="241"/>
      <c r="M1323" s="242"/>
      <c r="N1323" s="243"/>
      <c r="O1323" s="243"/>
      <c r="P1323" s="243"/>
      <c r="Q1323" s="243"/>
      <c r="R1323" s="243"/>
      <c r="S1323" s="243"/>
      <c r="T1323" s="244"/>
      <c r="AT1323" s="245" t="s">
        <v>191</v>
      </c>
      <c r="AU1323" s="245" t="s">
        <v>86</v>
      </c>
      <c r="AV1323" s="14" t="s">
        <v>86</v>
      </c>
      <c r="AW1323" s="14" t="s">
        <v>34</v>
      </c>
      <c r="AX1323" s="14" t="s">
        <v>79</v>
      </c>
      <c r="AY1323" s="245" t="s">
        <v>184</v>
      </c>
    </row>
    <row r="1324" spans="2:51" s="14" customFormat="1" ht="11.25">
      <c r="B1324" s="236"/>
      <c r="C1324" s="237"/>
      <c r="D1324" s="215" t="s">
        <v>191</v>
      </c>
      <c r="E1324" s="238" t="s">
        <v>1</v>
      </c>
      <c r="F1324" s="239" t="s">
        <v>587</v>
      </c>
      <c r="G1324" s="237"/>
      <c r="H1324" s="238" t="s">
        <v>1</v>
      </c>
      <c r="I1324" s="240"/>
      <c r="J1324" s="237"/>
      <c r="K1324" s="237"/>
      <c r="L1324" s="241"/>
      <c r="M1324" s="242"/>
      <c r="N1324" s="243"/>
      <c r="O1324" s="243"/>
      <c r="P1324" s="243"/>
      <c r="Q1324" s="243"/>
      <c r="R1324" s="243"/>
      <c r="S1324" s="243"/>
      <c r="T1324" s="244"/>
      <c r="AT1324" s="245" t="s">
        <v>191</v>
      </c>
      <c r="AU1324" s="245" t="s">
        <v>86</v>
      </c>
      <c r="AV1324" s="14" t="s">
        <v>86</v>
      </c>
      <c r="AW1324" s="14" t="s">
        <v>34</v>
      </c>
      <c r="AX1324" s="14" t="s">
        <v>79</v>
      </c>
      <c r="AY1324" s="245" t="s">
        <v>184</v>
      </c>
    </row>
    <row r="1325" spans="2:51" s="12" customFormat="1" ht="11.25">
      <c r="B1325" s="213"/>
      <c r="C1325" s="214"/>
      <c r="D1325" s="215" t="s">
        <v>191</v>
      </c>
      <c r="E1325" s="216" t="s">
        <v>1</v>
      </c>
      <c r="F1325" s="217" t="s">
        <v>588</v>
      </c>
      <c r="G1325" s="214"/>
      <c r="H1325" s="218">
        <v>45.209000000000003</v>
      </c>
      <c r="I1325" s="219"/>
      <c r="J1325" s="214"/>
      <c r="K1325" s="214"/>
      <c r="L1325" s="220"/>
      <c r="M1325" s="221"/>
      <c r="N1325" s="222"/>
      <c r="O1325" s="222"/>
      <c r="P1325" s="222"/>
      <c r="Q1325" s="222"/>
      <c r="R1325" s="222"/>
      <c r="S1325" s="222"/>
      <c r="T1325" s="223"/>
      <c r="AT1325" s="224" t="s">
        <v>191</v>
      </c>
      <c r="AU1325" s="224" t="s">
        <v>86</v>
      </c>
      <c r="AV1325" s="12" t="s">
        <v>91</v>
      </c>
      <c r="AW1325" s="12" t="s">
        <v>34</v>
      </c>
      <c r="AX1325" s="12" t="s">
        <v>79</v>
      </c>
      <c r="AY1325" s="224" t="s">
        <v>184</v>
      </c>
    </row>
    <row r="1326" spans="2:51" s="12" customFormat="1" ht="11.25">
      <c r="B1326" s="213"/>
      <c r="C1326" s="214"/>
      <c r="D1326" s="215" t="s">
        <v>191</v>
      </c>
      <c r="E1326" s="216" t="s">
        <v>1</v>
      </c>
      <c r="F1326" s="217" t="s">
        <v>589</v>
      </c>
      <c r="G1326" s="214"/>
      <c r="H1326" s="218">
        <v>-2.758</v>
      </c>
      <c r="I1326" s="219"/>
      <c r="J1326" s="214"/>
      <c r="K1326" s="214"/>
      <c r="L1326" s="220"/>
      <c r="M1326" s="221"/>
      <c r="N1326" s="222"/>
      <c r="O1326" s="222"/>
      <c r="P1326" s="222"/>
      <c r="Q1326" s="222"/>
      <c r="R1326" s="222"/>
      <c r="S1326" s="222"/>
      <c r="T1326" s="223"/>
      <c r="AT1326" s="224" t="s">
        <v>191</v>
      </c>
      <c r="AU1326" s="224" t="s">
        <v>86</v>
      </c>
      <c r="AV1326" s="12" t="s">
        <v>91</v>
      </c>
      <c r="AW1326" s="12" t="s">
        <v>34</v>
      </c>
      <c r="AX1326" s="12" t="s">
        <v>79</v>
      </c>
      <c r="AY1326" s="224" t="s">
        <v>184</v>
      </c>
    </row>
    <row r="1327" spans="2:51" s="12" customFormat="1" ht="11.25">
      <c r="B1327" s="213"/>
      <c r="C1327" s="214"/>
      <c r="D1327" s="215" t="s">
        <v>191</v>
      </c>
      <c r="E1327" s="216" t="s">
        <v>1</v>
      </c>
      <c r="F1327" s="217" t="s">
        <v>590</v>
      </c>
      <c r="G1327" s="214"/>
      <c r="H1327" s="218">
        <v>-1.5760000000000001</v>
      </c>
      <c r="I1327" s="219"/>
      <c r="J1327" s="214"/>
      <c r="K1327" s="214"/>
      <c r="L1327" s="220"/>
      <c r="M1327" s="221"/>
      <c r="N1327" s="222"/>
      <c r="O1327" s="222"/>
      <c r="P1327" s="222"/>
      <c r="Q1327" s="222"/>
      <c r="R1327" s="222"/>
      <c r="S1327" s="222"/>
      <c r="T1327" s="223"/>
      <c r="AT1327" s="224" t="s">
        <v>191</v>
      </c>
      <c r="AU1327" s="224" t="s">
        <v>86</v>
      </c>
      <c r="AV1327" s="12" t="s">
        <v>91</v>
      </c>
      <c r="AW1327" s="12" t="s">
        <v>34</v>
      </c>
      <c r="AX1327" s="12" t="s">
        <v>79</v>
      </c>
      <c r="AY1327" s="224" t="s">
        <v>184</v>
      </c>
    </row>
    <row r="1328" spans="2:51" s="14" customFormat="1" ht="11.25">
      <c r="B1328" s="236"/>
      <c r="C1328" s="237"/>
      <c r="D1328" s="215" t="s">
        <v>191</v>
      </c>
      <c r="E1328" s="238" t="s">
        <v>1</v>
      </c>
      <c r="F1328" s="239" t="s">
        <v>567</v>
      </c>
      <c r="G1328" s="237"/>
      <c r="H1328" s="238" t="s">
        <v>1</v>
      </c>
      <c r="I1328" s="240"/>
      <c r="J1328" s="237"/>
      <c r="K1328" s="237"/>
      <c r="L1328" s="241"/>
      <c r="M1328" s="242"/>
      <c r="N1328" s="243"/>
      <c r="O1328" s="243"/>
      <c r="P1328" s="243"/>
      <c r="Q1328" s="243"/>
      <c r="R1328" s="243"/>
      <c r="S1328" s="243"/>
      <c r="T1328" s="244"/>
      <c r="AT1328" s="245" t="s">
        <v>191</v>
      </c>
      <c r="AU1328" s="245" t="s">
        <v>86</v>
      </c>
      <c r="AV1328" s="14" t="s">
        <v>86</v>
      </c>
      <c r="AW1328" s="14" t="s">
        <v>34</v>
      </c>
      <c r="AX1328" s="14" t="s">
        <v>79</v>
      </c>
      <c r="AY1328" s="245" t="s">
        <v>184</v>
      </c>
    </row>
    <row r="1329" spans="2:51" s="12" customFormat="1" ht="11.25">
      <c r="B1329" s="213"/>
      <c r="C1329" s="214"/>
      <c r="D1329" s="215" t="s">
        <v>191</v>
      </c>
      <c r="E1329" s="216" t="s">
        <v>1</v>
      </c>
      <c r="F1329" s="217" t="s">
        <v>591</v>
      </c>
      <c r="G1329" s="214"/>
      <c r="H1329" s="218">
        <v>13.25</v>
      </c>
      <c r="I1329" s="219"/>
      <c r="J1329" s="214"/>
      <c r="K1329" s="214"/>
      <c r="L1329" s="220"/>
      <c r="M1329" s="221"/>
      <c r="N1329" s="222"/>
      <c r="O1329" s="222"/>
      <c r="P1329" s="222"/>
      <c r="Q1329" s="222"/>
      <c r="R1329" s="222"/>
      <c r="S1329" s="222"/>
      <c r="T1329" s="223"/>
      <c r="AT1329" s="224" t="s">
        <v>191</v>
      </c>
      <c r="AU1329" s="224" t="s">
        <v>86</v>
      </c>
      <c r="AV1329" s="12" t="s">
        <v>91</v>
      </c>
      <c r="AW1329" s="12" t="s">
        <v>34</v>
      </c>
      <c r="AX1329" s="12" t="s">
        <v>79</v>
      </c>
      <c r="AY1329" s="224" t="s">
        <v>184</v>
      </c>
    </row>
    <row r="1330" spans="2:51" s="12" customFormat="1" ht="11.25">
      <c r="B1330" s="213"/>
      <c r="C1330" s="214"/>
      <c r="D1330" s="215" t="s">
        <v>191</v>
      </c>
      <c r="E1330" s="216" t="s">
        <v>1</v>
      </c>
      <c r="F1330" s="217" t="s">
        <v>569</v>
      </c>
      <c r="G1330" s="214"/>
      <c r="H1330" s="218">
        <v>-1.379</v>
      </c>
      <c r="I1330" s="219"/>
      <c r="J1330" s="214"/>
      <c r="K1330" s="214"/>
      <c r="L1330" s="220"/>
      <c r="M1330" s="221"/>
      <c r="N1330" s="222"/>
      <c r="O1330" s="222"/>
      <c r="P1330" s="222"/>
      <c r="Q1330" s="222"/>
      <c r="R1330" s="222"/>
      <c r="S1330" s="222"/>
      <c r="T1330" s="223"/>
      <c r="AT1330" s="224" t="s">
        <v>191</v>
      </c>
      <c r="AU1330" s="224" t="s">
        <v>86</v>
      </c>
      <c r="AV1330" s="12" t="s">
        <v>91</v>
      </c>
      <c r="AW1330" s="12" t="s">
        <v>34</v>
      </c>
      <c r="AX1330" s="12" t="s">
        <v>79</v>
      </c>
      <c r="AY1330" s="224" t="s">
        <v>184</v>
      </c>
    </row>
    <row r="1331" spans="2:51" s="14" customFormat="1" ht="11.25">
      <c r="B1331" s="236"/>
      <c r="C1331" s="237"/>
      <c r="D1331" s="215" t="s">
        <v>191</v>
      </c>
      <c r="E1331" s="238" t="s">
        <v>1</v>
      </c>
      <c r="F1331" s="239" t="s">
        <v>570</v>
      </c>
      <c r="G1331" s="237"/>
      <c r="H1331" s="238" t="s">
        <v>1</v>
      </c>
      <c r="I1331" s="240"/>
      <c r="J1331" s="237"/>
      <c r="K1331" s="237"/>
      <c r="L1331" s="241"/>
      <c r="M1331" s="242"/>
      <c r="N1331" s="243"/>
      <c r="O1331" s="243"/>
      <c r="P1331" s="243"/>
      <c r="Q1331" s="243"/>
      <c r="R1331" s="243"/>
      <c r="S1331" s="243"/>
      <c r="T1331" s="244"/>
      <c r="AT1331" s="245" t="s">
        <v>191</v>
      </c>
      <c r="AU1331" s="245" t="s">
        <v>86</v>
      </c>
      <c r="AV1331" s="14" t="s">
        <v>86</v>
      </c>
      <c r="AW1331" s="14" t="s">
        <v>34</v>
      </c>
      <c r="AX1331" s="14" t="s">
        <v>79</v>
      </c>
      <c r="AY1331" s="245" t="s">
        <v>184</v>
      </c>
    </row>
    <row r="1332" spans="2:51" s="12" customFormat="1" ht="11.25">
      <c r="B1332" s="213"/>
      <c r="C1332" s="214"/>
      <c r="D1332" s="215" t="s">
        <v>191</v>
      </c>
      <c r="E1332" s="216" t="s">
        <v>1</v>
      </c>
      <c r="F1332" s="217" t="s">
        <v>592</v>
      </c>
      <c r="G1332" s="214"/>
      <c r="H1332" s="218">
        <v>29.706499999999998</v>
      </c>
      <c r="I1332" s="219"/>
      <c r="J1332" s="214"/>
      <c r="K1332" s="214"/>
      <c r="L1332" s="220"/>
      <c r="M1332" s="221"/>
      <c r="N1332" s="222"/>
      <c r="O1332" s="222"/>
      <c r="P1332" s="222"/>
      <c r="Q1332" s="222"/>
      <c r="R1332" s="222"/>
      <c r="S1332" s="222"/>
      <c r="T1332" s="223"/>
      <c r="AT1332" s="224" t="s">
        <v>191</v>
      </c>
      <c r="AU1332" s="224" t="s">
        <v>86</v>
      </c>
      <c r="AV1332" s="12" t="s">
        <v>91</v>
      </c>
      <c r="AW1332" s="12" t="s">
        <v>34</v>
      </c>
      <c r="AX1332" s="12" t="s">
        <v>79</v>
      </c>
      <c r="AY1332" s="224" t="s">
        <v>184</v>
      </c>
    </row>
    <row r="1333" spans="2:51" s="12" customFormat="1" ht="11.25">
      <c r="B1333" s="213"/>
      <c r="C1333" s="214"/>
      <c r="D1333" s="215" t="s">
        <v>191</v>
      </c>
      <c r="E1333" s="216" t="s">
        <v>1</v>
      </c>
      <c r="F1333" s="217" t="s">
        <v>569</v>
      </c>
      <c r="G1333" s="214"/>
      <c r="H1333" s="218">
        <v>-1.379</v>
      </c>
      <c r="I1333" s="219"/>
      <c r="J1333" s="214"/>
      <c r="K1333" s="214"/>
      <c r="L1333" s="220"/>
      <c r="M1333" s="221"/>
      <c r="N1333" s="222"/>
      <c r="O1333" s="222"/>
      <c r="P1333" s="222"/>
      <c r="Q1333" s="222"/>
      <c r="R1333" s="222"/>
      <c r="S1333" s="222"/>
      <c r="T1333" s="223"/>
      <c r="AT1333" s="224" t="s">
        <v>191</v>
      </c>
      <c r="AU1333" s="224" t="s">
        <v>86</v>
      </c>
      <c r="AV1333" s="12" t="s">
        <v>91</v>
      </c>
      <c r="AW1333" s="12" t="s">
        <v>34</v>
      </c>
      <c r="AX1333" s="12" t="s">
        <v>79</v>
      </c>
      <c r="AY1333" s="224" t="s">
        <v>184</v>
      </c>
    </row>
    <row r="1334" spans="2:51" s="14" customFormat="1" ht="11.25">
      <c r="B1334" s="236"/>
      <c r="C1334" s="237"/>
      <c r="D1334" s="215" t="s">
        <v>191</v>
      </c>
      <c r="E1334" s="238" t="s">
        <v>1</v>
      </c>
      <c r="F1334" s="239" t="s">
        <v>572</v>
      </c>
      <c r="G1334" s="237"/>
      <c r="H1334" s="238" t="s">
        <v>1</v>
      </c>
      <c r="I1334" s="240"/>
      <c r="J1334" s="237"/>
      <c r="K1334" s="237"/>
      <c r="L1334" s="241"/>
      <c r="M1334" s="242"/>
      <c r="N1334" s="243"/>
      <c r="O1334" s="243"/>
      <c r="P1334" s="243"/>
      <c r="Q1334" s="243"/>
      <c r="R1334" s="243"/>
      <c r="S1334" s="243"/>
      <c r="T1334" s="244"/>
      <c r="AT1334" s="245" t="s">
        <v>191</v>
      </c>
      <c r="AU1334" s="245" t="s">
        <v>86</v>
      </c>
      <c r="AV1334" s="14" t="s">
        <v>86</v>
      </c>
      <c r="AW1334" s="14" t="s">
        <v>34</v>
      </c>
      <c r="AX1334" s="14" t="s">
        <v>79</v>
      </c>
      <c r="AY1334" s="245" t="s">
        <v>184</v>
      </c>
    </row>
    <row r="1335" spans="2:51" s="12" customFormat="1" ht="11.25">
      <c r="B1335" s="213"/>
      <c r="C1335" s="214"/>
      <c r="D1335" s="215" t="s">
        <v>191</v>
      </c>
      <c r="E1335" s="216" t="s">
        <v>1</v>
      </c>
      <c r="F1335" s="217" t="s">
        <v>593</v>
      </c>
      <c r="G1335" s="214"/>
      <c r="H1335" s="218">
        <v>48.600999999999999</v>
      </c>
      <c r="I1335" s="219"/>
      <c r="J1335" s="214"/>
      <c r="K1335" s="214"/>
      <c r="L1335" s="220"/>
      <c r="M1335" s="221"/>
      <c r="N1335" s="222"/>
      <c r="O1335" s="222"/>
      <c r="P1335" s="222"/>
      <c r="Q1335" s="222"/>
      <c r="R1335" s="222"/>
      <c r="S1335" s="222"/>
      <c r="T1335" s="223"/>
      <c r="AT1335" s="224" t="s">
        <v>191</v>
      </c>
      <c r="AU1335" s="224" t="s">
        <v>86</v>
      </c>
      <c r="AV1335" s="12" t="s">
        <v>91</v>
      </c>
      <c r="AW1335" s="12" t="s">
        <v>34</v>
      </c>
      <c r="AX1335" s="12" t="s">
        <v>79</v>
      </c>
      <c r="AY1335" s="224" t="s">
        <v>184</v>
      </c>
    </row>
    <row r="1336" spans="2:51" s="12" customFormat="1" ht="11.25">
      <c r="B1336" s="213"/>
      <c r="C1336" s="214"/>
      <c r="D1336" s="215" t="s">
        <v>191</v>
      </c>
      <c r="E1336" s="216" t="s">
        <v>1</v>
      </c>
      <c r="F1336" s="217" t="s">
        <v>590</v>
      </c>
      <c r="G1336" s="214"/>
      <c r="H1336" s="218">
        <v>-1.5760000000000001</v>
      </c>
      <c r="I1336" s="219"/>
      <c r="J1336" s="214"/>
      <c r="K1336" s="214"/>
      <c r="L1336" s="220"/>
      <c r="M1336" s="221"/>
      <c r="N1336" s="222"/>
      <c r="O1336" s="222"/>
      <c r="P1336" s="222"/>
      <c r="Q1336" s="222"/>
      <c r="R1336" s="222"/>
      <c r="S1336" s="222"/>
      <c r="T1336" s="223"/>
      <c r="AT1336" s="224" t="s">
        <v>191</v>
      </c>
      <c r="AU1336" s="224" t="s">
        <v>86</v>
      </c>
      <c r="AV1336" s="12" t="s">
        <v>91</v>
      </c>
      <c r="AW1336" s="12" t="s">
        <v>34</v>
      </c>
      <c r="AX1336" s="12" t="s">
        <v>79</v>
      </c>
      <c r="AY1336" s="224" t="s">
        <v>184</v>
      </c>
    </row>
    <row r="1337" spans="2:51" s="12" customFormat="1" ht="11.25">
      <c r="B1337" s="213"/>
      <c r="C1337" s="214"/>
      <c r="D1337" s="215" t="s">
        <v>191</v>
      </c>
      <c r="E1337" s="216" t="s">
        <v>1</v>
      </c>
      <c r="F1337" s="217" t="s">
        <v>594</v>
      </c>
      <c r="G1337" s="214"/>
      <c r="H1337" s="218">
        <v>-3.75</v>
      </c>
      <c r="I1337" s="219"/>
      <c r="J1337" s="214"/>
      <c r="K1337" s="214"/>
      <c r="L1337" s="220"/>
      <c r="M1337" s="221"/>
      <c r="N1337" s="222"/>
      <c r="O1337" s="222"/>
      <c r="P1337" s="222"/>
      <c r="Q1337" s="222"/>
      <c r="R1337" s="222"/>
      <c r="S1337" s="222"/>
      <c r="T1337" s="223"/>
      <c r="AT1337" s="224" t="s">
        <v>191</v>
      </c>
      <c r="AU1337" s="224" t="s">
        <v>86</v>
      </c>
      <c r="AV1337" s="12" t="s">
        <v>91</v>
      </c>
      <c r="AW1337" s="12" t="s">
        <v>34</v>
      </c>
      <c r="AX1337" s="12" t="s">
        <v>79</v>
      </c>
      <c r="AY1337" s="224" t="s">
        <v>184</v>
      </c>
    </row>
    <row r="1338" spans="2:51" s="14" customFormat="1" ht="11.25">
      <c r="B1338" s="236"/>
      <c r="C1338" s="237"/>
      <c r="D1338" s="215" t="s">
        <v>191</v>
      </c>
      <c r="E1338" s="238" t="s">
        <v>1</v>
      </c>
      <c r="F1338" s="239" t="s">
        <v>595</v>
      </c>
      <c r="G1338" s="237"/>
      <c r="H1338" s="238" t="s">
        <v>1</v>
      </c>
      <c r="I1338" s="240"/>
      <c r="J1338" s="237"/>
      <c r="K1338" s="237"/>
      <c r="L1338" s="241"/>
      <c r="M1338" s="242"/>
      <c r="N1338" s="243"/>
      <c r="O1338" s="243"/>
      <c r="P1338" s="243"/>
      <c r="Q1338" s="243"/>
      <c r="R1338" s="243"/>
      <c r="S1338" s="243"/>
      <c r="T1338" s="244"/>
      <c r="AT1338" s="245" t="s">
        <v>191</v>
      </c>
      <c r="AU1338" s="245" t="s">
        <v>86</v>
      </c>
      <c r="AV1338" s="14" t="s">
        <v>86</v>
      </c>
      <c r="AW1338" s="14" t="s">
        <v>34</v>
      </c>
      <c r="AX1338" s="14" t="s">
        <v>79</v>
      </c>
      <c r="AY1338" s="245" t="s">
        <v>184</v>
      </c>
    </row>
    <row r="1339" spans="2:51" s="12" customFormat="1" ht="11.25">
      <c r="B1339" s="213"/>
      <c r="C1339" s="214"/>
      <c r="D1339" s="215" t="s">
        <v>191</v>
      </c>
      <c r="E1339" s="216" t="s">
        <v>1</v>
      </c>
      <c r="F1339" s="217" t="s">
        <v>596</v>
      </c>
      <c r="G1339" s="214"/>
      <c r="H1339" s="218">
        <v>37.1</v>
      </c>
      <c r="I1339" s="219"/>
      <c r="J1339" s="214"/>
      <c r="K1339" s="214"/>
      <c r="L1339" s="220"/>
      <c r="M1339" s="221"/>
      <c r="N1339" s="222"/>
      <c r="O1339" s="222"/>
      <c r="P1339" s="222"/>
      <c r="Q1339" s="222"/>
      <c r="R1339" s="222"/>
      <c r="S1339" s="222"/>
      <c r="T1339" s="223"/>
      <c r="AT1339" s="224" t="s">
        <v>191</v>
      </c>
      <c r="AU1339" s="224" t="s">
        <v>86</v>
      </c>
      <c r="AV1339" s="12" t="s">
        <v>91</v>
      </c>
      <c r="AW1339" s="12" t="s">
        <v>34</v>
      </c>
      <c r="AX1339" s="12" t="s">
        <v>79</v>
      </c>
      <c r="AY1339" s="224" t="s">
        <v>184</v>
      </c>
    </row>
    <row r="1340" spans="2:51" s="12" customFormat="1" ht="11.25">
      <c r="B1340" s="213"/>
      <c r="C1340" s="214"/>
      <c r="D1340" s="215" t="s">
        <v>191</v>
      </c>
      <c r="E1340" s="216" t="s">
        <v>1</v>
      </c>
      <c r="F1340" s="217" t="s">
        <v>594</v>
      </c>
      <c r="G1340" s="214"/>
      <c r="H1340" s="218">
        <v>-3.75</v>
      </c>
      <c r="I1340" s="219"/>
      <c r="J1340" s="214"/>
      <c r="K1340" s="214"/>
      <c r="L1340" s="220"/>
      <c r="M1340" s="221"/>
      <c r="N1340" s="222"/>
      <c r="O1340" s="222"/>
      <c r="P1340" s="222"/>
      <c r="Q1340" s="222"/>
      <c r="R1340" s="222"/>
      <c r="S1340" s="222"/>
      <c r="T1340" s="223"/>
      <c r="AT1340" s="224" t="s">
        <v>191</v>
      </c>
      <c r="AU1340" s="224" t="s">
        <v>86</v>
      </c>
      <c r="AV1340" s="12" t="s">
        <v>91</v>
      </c>
      <c r="AW1340" s="12" t="s">
        <v>34</v>
      </c>
      <c r="AX1340" s="12" t="s">
        <v>79</v>
      </c>
      <c r="AY1340" s="224" t="s">
        <v>184</v>
      </c>
    </row>
    <row r="1341" spans="2:51" s="14" customFormat="1" ht="11.25">
      <c r="B1341" s="236"/>
      <c r="C1341" s="237"/>
      <c r="D1341" s="215" t="s">
        <v>191</v>
      </c>
      <c r="E1341" s="238" t="s">
        <v>1</v>
      </c>
      <c r="F1341" s="239" t="s">
        <v>597</v>
      </c>
      <c r="G1341" s="237"/>
      <c r="H1341" s="238" t="s">
        <v>1</v>
      </c>
      <c r="I1341" s="240"/>
      <c r="J1341" s="237"/>
      <c r="K1341" s="237"/>
      <c r="L1341" s="241"/>
      <c r="M1341" s="242"/>
      <c r="N1341" s="243"/>
      <c r="O1341" s="243"/>
      <c r="P1341" s="243"/>
      <c r="Q1341" s="243"/>
      <c r="R1341" s="243"/>
      <c r="S1341" s="243"/>
      <c r="T1341" s="244"/>
      <c r="AT1341" s="245" t="s">
        <v>191</v>
      </c>
      <c r="AU1341" s="245" t="s">
        <v>86</v>
      </c>
      <c r="AV1341" s="14" t="s">
        <v>86</v>
      </c>
      <c r="AW1341" s="14" t="s">
        <v>34</v>
      </c>
      <c r="AX1341" s="14" t="s">
        <v>79</v>
      </c>
      <c r="AY1341" s="245" t="s">
        <v>184</v>
      </c>
    </row>
    <row r="1342" spans="2:51" s="12" customFormat="1" ht="11.25">
      <c r="B1342" s="213"/>
      <c r="C1342" s="214"/>
      <c r="D1342" s="215" t="s">
        <v>191</v>
      </c>
      <c r="E1342" s="216" t="s">
        <v>1</v>
      </c>
      <c r="F1342" s="217" t="s">
        <v>598</v>
      </c>
      <c r="G1342" s="214"/>
      <c r="H1342" s="218">
        <v>34.290999999999997</v>
      </c>
      <c r="I1342" s="219"/>
      <c r="J1342" s="214"/>
      <c r="K1342" s="214"/>
      <c r="L1342" s="220"/>
      <c r="M1342" s="221"/>
      <c r="N1342" s="222"/>
      <c r="O1342" s="222"/>
      <c r="P1342" s="222"/>
      <c r="Q1342" s="222"/>
      <c r="R1342" s="222"/>
      <c r="S1342" s="222"/>
      <c r="T1342" s="223"/>
      <c r="AT1342" s="224" t="s">
        <v>191</v>
      </c>
      <c r="AU1342" s="224" t="s">
        <v>86</v>
      </c>
      <c r="AV1342" s="12" t="s">
        <v>91</v>
      </c>
      <c r="AW1342" s="12" t="s">
        <v>34</v>
      </c>
      <c r="AX1342" s="12" t="s">
        <v>79</v>
      </c>
      <c r="AY1342" s="224" t="s">
        <v>184</v>
      </c>
    </row>
    <row r="1343" spans="2:51" s="12" customFormat="1" ht="11.25">
      <c r="B1343" s="213"/>
      <c r="C1343" s="214"/>
      <c r="D1343" s="215" t="s">
        <v>191</v>
      </c>
      <c r="E1343" s="216" t="s">
        <v>1</v>
      </c>
      <c r="F1343" s="217" t="s">
        <v>569</v>
      </c>
      <c r="G1343" s="214"/>
      <c r="H1343" s="218">
        <v>-1.379</v>
      </c>
      <c r="I1343" s="219"/>
      <c r="J1343" s="214"/>
      <c r="K1343" s="214"/>
      <c r="L1343" s="220"/>
      <c r="M1343" s="221"/>
      <c r="N1343" s="222"/>
      <c r="O1343" s="222"/>
      <c r="P1343" s="222"/>
      <c r="Q1343" s="222"/>
      <c r="R1343" s="222"/>
      <c r="S1343" s="222"/>
      <c r="T1343" s="223"/>
      <c r="AT1343" s="224" t="s">
        <v>191</v>
      </c>
      <c r="AU1343" s="224" t="s">
        <v>86</v>
      </c>
      <c r="AV1343" s="12" t="s">
        <v>91</v>
      </c>
      <c r="AW1343" s="12" t="s">
        <v>34</v>
      </c>
      <c r="AX1343" s="12" t="s">
        <v>79</v>
      </c>
      <c r="AY1343" s="224" t="s">
        <v>184</v>
      </c>
    </row>
    <row r="1344" spans="2:51" s="12" customFormat="1" ht="11.25">
      <c r="B1344" s="213"/>
      <c r="C1344" s="214"/>
      <c r="D1344" s="215" t="s">
        <v>191</v>
      </c>
      <c r="E1344" s="216" t="s">
        <v>1</v>
      </c>
      <c r="F1344" s="217" t="s">
        <v>594</v>
      </c>
      <c r="G1344" s="214"/>
      <c r="H1344" s="218">
        <v>-3.75</v>
      </c>
      <c r="I1344" s="219"/>
      <c r="J1344" s="214"/>
      <c r="K1344" s="214"/>
      <c r="L1344" s="220"/>
      <c r="M1344" s="221"/>
      <c r="N1344" s="222"/>
      <c r="O1344" s="222"/>
      <c r="P1344" s="222"/>
      <c r="Q1344" s="222"/>
      <c r="R1344" s="222"/>
      <c r="S1344" s="222"/>
      <c r="T1344" s="223"/>
      <c r="AT1344" s="224" t="s">
        <v>191</v>
      </c>
      <c r="AU1344" s="224" t="s">
        <v>86</v>
      </c>
      <c r="AV1344" s="12" t="s">
        <v>91</v>
      </c>
      <c r="AW1344" s="12" t="s">
        <v>34</v>
      </c>
      <c r="AX1344" s="12" t="s">
        <v>79</v>
      </c>
      <c r="AY1344" s="224" t="s">
        <v>184</v>
      </c>
    </row>
    <row r="1345" spans="2:51" s="14" customFormat="1" ht="11.25">
      <c r="B1345" s="236"/>
      <c r="C1345" s="237"/>
      <c r="D1345" s="215" t="s">
        <v>191</v>
      </c>
      <c r="E1345" s="238" t="s">
        <v>1</v>
      </c>
      <c r="F1345" s="239" t="s">
        <v>599</v>
      </c>
      <c r="G1345" s="237"/>
      <c r="H1345" s="238" t="s">
        <v>1</v>
      </c>
      <c r="I1345" s="240"/>
      <c r="J1345" s="237"/>
      <c r="K1345" s="237"/>
      <c r="L1345" s="241"/>
      <c r="M1345" s="242"/>
      <c r="N1345" s="243"/>
      <c r="O1345" s="243"/>
      <c r="P1345" s="243"/>
      <c r="Q1345" s="243"/>
      <c r="R1345" s="243"/>
      <c r="S1345" s="243"/>
      <c r="T1345" s="244"/>
      <c r="AT1345" s="245" t="s">
        <v>191</v>
      </c>
      <c r="AU1345" s="245" t="s">
        <v>86</v>
      </c>
      <c r="AV1345" s="14" t="s">
        <v>86</v>
      </c>
      <c r="AW1345" s="14" t="s">
        <v>34</v>
      </c>
      <c r="AX1345" s="14" t="s">
        <v>79</v>
      </c>
      <c r="AY1345" s="245" t="s">
        <v>184</v>
      </c>
    </row>
    <row r="1346" spans="2:51" s="12" customFormat="1" ht="11.25">
      <c r="B1346" s="213"/>
      <c r="C1346" s="214"/>
      <c r="D1346" s="215" t="s">
        <v>191</v>
      </c>
      <c r="E1346" s="216" t="s">
        <v>1</v>
      </c>
      <c r="F1346" s="217" t="s">
        <v>600</v>
      </c>
      <c r="G1346" s="214"/>
      <c r="H1346" s="218">
        <v>22.79</v>
      </c>
      <c r="I1346" s="219"/>
      <c r="J1346" s="214"/>
      <c r="K1346" s="214"/>
      <c r="L1346" s="220"/>
      <c r="M1346" s="221"/>
      <c r="N1346" s="222"/>
      <c r="O1346" s="222"/>
      <c r="P1346" s="222"/>
      <c r="Q1346" s="222"/>
      <c r="R1346" s="222"/>
      <c r="S1346" s="222"/>
      <c r="T1346" s="223"/>
      <c r="AT1346" s="224" t="s">
        <v>191</v>
      </c>
      <c r="AU1346" s="224" t="s">
        <v>86</v>
      </c>
      <c r="AV1346" s="12" t="s">
        <v>91</v>
      </c>
      <c r="AW1346" s="12" t="s">
        <v>34</v>
      </c>
      <c r="AX1346" s="12" t="s">
        <v>79</v>
      </c>
      <c r="AY1346" s="224" t="s">
        <v>184</v>
      </c>
    </row>
    <row r="1347" spans="2:51" s="12" customFormat="1" ht="11.25">
      <c r="B1347" s="213"/>
      <c r="C1347" s="214"/>
      <c r="D1347" s="215" t="s">
        <v>191</v>
      </c>
      <c r="E1347" s="216" t="s">
        <v>1</v>
      </c>
      <c r="F1347" s="217" t="s">
        <v>569</v>
      </c>
      <c r="G1347" s="214"/>
      <c r="H1347" s="218">
        <v>-1.379</v>
      </c>
      <c r="I1347" s="219"/>
      <c r="J1347" s="214"/>
      <c r="K1347" s="214"/>
      <c r="L1347" s="220"/>
      <c r="M1347" s="221"/>
      <c r="N1347" s="222"/>
      <c r="O1347" s="222"/>
      <c r="P1347" s="222"/>
      <c r="Q1347" s="222"/>
      <c r="R1347" s="222"/>
      <c r="S1347" s="222"/>
      <c r="T1347" s="223"/>
      <c r="AT1347" s="224" t="s">
        <v>191</v>
      </c>
      <c r="AU1347" s="224" t="s">
        <v>86</v>
      </c>
      <c r="AV1347" s="12" t="s">
        <v>91</v>
      </c>
      <c r="AW1347" s="12" t="s">
        <v>34</v>
      </c>
      <c r="AX1347" s="12" t="s">
        <v>79</v>
      </c>
      <c r="AY1347" s="224" t="s">
        <v>184</v>
      </c>
    </row>
    <row r="1348" spans="2:51" s="15" customFormat="1" ht="11.25">
      <c r="B1348" s="246"/>
      <c r="C1348" s="247"/>
      <c r="D1348" s="215" t="s">
        <v>191</v>
      </c>
      <c r="E1348" s="248" t="s">
        <v>1</v>
      </c>
      <c r="F1348" s="249" t="s">
        <v>574</v>
      </c>
      <c r="G1348" s="247"/>
      <c r="H1348" s="250">
        <v>208.2715</v>
      </c>
      <c r="I1348" s="251"/>
      <c r="J1348" s="247"/>
      <c r="K1348" s="247"/>
      <c r="L1348" s="252"/>
      <c r="M1348" s="253"/>
      <c r="N1348" s="254"/>
      <c r="O1348" s="254"/>
      <c r="P1348" s="254"/>
      <c r="Q1348" s="254"/>
      <c r="R1348" s="254"/>
      <c r="S1348" s="254"/>
      <c r="T1348" s="255"/>
      <c r="AT1348" s="256" t="s">
        <v>191</v>
      </c>
      <c r="AU1348" s="256" t="s">
        <v>86</v>
      </c>
      <c r="AV1348" s="15" t="s">
        <v>96</v>
      </c>
      <c r="AW1348" s="15" t="s">
        <v>34</v>
      </c>
      <c r="AX1348" s="15" t="s">
        <v>79</v>
      </c>
      <c r="AY1348" s="256" t="s">
        <v>184</v>
      </c>
    </row>
    <row r="1349" spans="2:51" s="14" customFormat="1" ht="11.25">
      <c r="B1349" s="236"/>
      <c r="C1349" s="237"/>
      <c r="D1349" s="215" t="s">
        <v>191</v>
      </c>
      <c r="E1349" s="238" t="s">
        <v>1</v>
      </c>
      <c r="F1349" s="239" t="s">
        <v>601</v>
      </c>
      <c r="G1349" s="237"/>
      <c r="H1349" s="238" t="s">
        <v>1</v>
      </c>
      <c r="I1349" s="240"/>
      <c r="J1349" s="237"/>
      <c r="K1349" s="237"/>
      <c r="L1349" s="241"/>
      <c r="M1349" s="242"/>
      <c r="N1349" s="243"/>
      <c r="O1349" s="243"/>
      <c r="P1349" s="243"/>
      <c r="Q1349" s="243"/>
      <c r="R1349" s="243"/>
      <c r="S1349" s="243"/>
      <c r="T1349" s="244"/>
      <c r="AT1349" s="245" t="s">
        <v>191</v>
      </c>
      <c r="AU1349" s="245" t="s">
        <v>86</v>
      </c>
      <c r="AV1349" s="14" t="s">
        <v>86</v>
      </c>
      <c r="AW1349" s="14" t="s">
        <v>34</v>
      </c>
      <c r="AX1349" s="14" t="s">
        <v>79</v>
      </c>
      <c r="AY1349" s="245" t="s">
        <v>184</v>
      </c>
    </row>
    <row r="1350" spans="2:51" s="12" customFormat="1" ht="11.25">
      <c r="B1350" s="213"/>
      <c r="C1350" s="214"/>
      <c r="D1350" s="215" t="s">
        <v>191</v>
      </c>
      <c r="E1350" s="216" t="s">
        <v>1</v>
      </c>
      <c r="F1350" s="217" t="s">
        <v>602</v>
      </c>
      <c r="G1350" s="214"/>
      <c r="H1350" s="218">
        <v>624.81449999999995</v>
      </c>
      <c r="I1350" s="219"/>
      <c r="J1350" s="214"/>
      <c r="K1350" s="214"/>
      <c r="L1350" s="220"/>
      <c r="M1350" s="221"/>
      <c r="N1350" s="222"/>
      <c r="O1350" s="222"/>
      <c r="P1350" s="222"/>
      <c r="Q1350" s="222"/>
      <c r="R1350" s="222"/>
      <c r="S1350" s="222"/>
      <c r="T1350" s="223"/>
      <c r="AT1350" s="224" t="s">
        <v>191</v>
      </c>
      <c r="AU1350" s="224" t="s">
        <v>86</v>
      </c>
      <c r="AV1350" s="12" t="s">
        <v>91</v>
      </c>
      <c r="AW1350" s="12" t="s">
        <v>34</v>
      </c>
      <c r="AX1350" s="12" t="s">
        <v>79</v>
      </c>
      <c r="AY1350" s="224" t="s">
        <v>184</v>
      </c>
    </row>
    <row r="1351" spans="2:51" s="15" customFormat="1" ht="11.25">
      <c r="B1351" s="246"/>
      <c r="C1351" s="247"/>
      <c r="D1351" s="215" t="s">
        <v>191</v>
      </c>
      <c r="E1351" s="248" t="s">
        <v>1</v>
      </c>
      <c r="F1351" s="249" t="s">
        <v>574</v>
      </c>
      <c r="G1351" s="247"/>
      <c r="H1351" s="250">
        <v>624.81449999999995</v>
      </c>
      <c r="I1351" s="251"/>
      <c r="J1351" s="247"/>
      <c r="K1351" s="247"/>
      <c r="L1351" s="252"/>
      <c r="M1351" s="253"/>
      <c r="N1351" s="254"/>
      <c r="O1351" s="254"/>
      <c r="P1351" s="254"/>
      <c r="Q1351" s="254"/>
      <c r="R1351" s="254"/>
      <c r="S1351" s="254"/>
      <c r="T1351" s="255"/>
      <c r="AT1351" s="256" t="s">
        <v>191</v>
      </c>
      <c r="AU1351" s="256" t="s">
        <v>86</v>
      </c>
      <c r="AV1351" s="15" t="s">
        <v>96</v>
      </c>
      <c r="AW1351" s="15" t="s">
        <v>34</v>
      </c>
      <c r="AX1351" s="15" t="s">
        <v>79</v>
      </c>
      <c r="AY1351" s="256" t="s">
        <v>184</v>
      </c>
    </row>
    <row r="1352" spans="2:51" s="14" customFormat="1" ht="11.25">
      <c r="B1352" s="236"/>
      <c r="C1352" s="237"/>
      <c r="D1352" s="215" t="s">
        <v>191</v>
      </c>
      <c r="E1352" s="238" t="s">
        <v>1</v>
      </c>
      <c r="F1352" s="239" t="s">
        <v>603</v>
      </c>
      <c r="G1352" s="237"/>
      <c r="H1352" s="238" t="s">
        <v>1</v>
      </c>
      <c r="I1352" s="240"/>
      <c r="J1352" s="237"/>
      <c r="K1352" s="237"/>
      <c r="L1352" s="241"/>
      <c r="M1352" s="242"/>
      <c r="N1352" s="243"/>
      <c r="O1352" s="243"/>
      <c r="P1352" s="243"/>
      <c r="Q1352" s="243"/>
      <c r="R1352" s="243"/>
      <c r="S1352" s="243"/>
      <c r="T1352" s="244"/>
      <c r="AT1352" s="245" t="s">
        <v>191</v>
      </c>
      <c r="AU1352" s="245" t="s">
        <v>86</v>
      </c>
      <c r="AV1352" s="14" t="s">
        <v>86</v>
      </c>
      <c r="AW1352" s="14" t="s">
        <v>34</v>
      </c>
      <c r="AX1352" s="14" t="s">
        <v>79</v>
      </c>
      <c r="AY1352" s="245" t="s">
        <v>184</v>
      </c>
    </row>
    <row r="1353" spans="2:51" s="14" customFormat="1" ht="11.25">
      <c r="B1353" s="236"/>
      <c r="C1353" s="237"/>
      <c r="D1353" s="215" t="s">
        <v>191</v>
      </c>
      <c r="E1353" s="238" t="s">
        <v>1</v>
      </c>
      <c r="F1353" s="239" t="s">
        <v>604</v>
      </c>
      <c r="G1353" s="237"/>
      <c r="H1353" s="238" t="s">
        <v>1</v>
      </c>
      <c r="I1353" s="240"/>
      <c r="J1353" s="237"/>
      <c r="K1353" s="237"/>
      <c r="L1353" s="241"/>
      <c r="M1353" s="242"/>
      <c r="N1353" s="243"/>
      <c r="O1353" s="243"/>
      <c r="P1353" s="243"/>
      <c r="Q1353" s="243"/>
      <c r="R1353" s="243"/>
      <c r="S1353" s="243"/>
      <c r="T1353" s="244"/>
      <c r="AT1353" s="245" t="s">
        <v>191</v>
      </c>
      <c r="AU1353" s="245" t="s">
        <v>86</v>
      </c>
      <c r="AV1353" s="14" t="s">
        <v>86</v>
      </c>
      <c r="AW1353" s="14" t="s">
        <v>34</v>
      </c>
      <c r="AX1353" s="14" t="s">
        <v>79</v>
      </c>
      <c r="AY1353" s="245" t="s">
        <v>184</v>
      </c>
    </row>
    <row r="1354" spans="2:51" s="12" customFormat="1" ht="11.25">
      <c r="B1354" s="213"/>
      <c r="C1354" s="214"/>
      <c r="D1354" s="215" t="s">
        <v>191</v>
      </c>
      <c r="E1354" s="216" t="s">
        <v>1</v>
      </c>
      <c r="F1354" s="217" t="s">
        <v>588</v>
      </c>
      <c r="G1354" s="214"/>
      <c r="H1354" s="218">
        <v>45.209000000000003</v>
      </c>
      <c r="I1354" s="219"/>
      <c r="J1354" s="214"/>
      <c r="K1354" s="214"/>
      <c r="L1354" s="220"/>
      <c r="M1354" s="221"/>
      <c r="N1354" s="222"/>
      <c r="O1354" s="222"/>
      <c r="P1354" s="222"/>
      <c r="Q1354" s="222"/>
      <c r="R1354" s="222"/>
      <c r="S1354" s="222"/>
      <c r="T1354" s="223"/>
      <c r="AT1354" s="224" t="s">
        <v>191</v>
      </c>
      <c r="AU1354" s="224" t="s">
        <v>86</v>
      </c>
      <c r="AV1354" s="12" t="s">
        <v>91</v>
      </c>
      <c r="AW1354" s="12" t="s">
        <v>34</v>
      </c>
      <c r="AX1354" s="12" t="s">
        <v>79</v>
      </c>
      <c r="AY1354" s="224" t="s">
        <v>184</v>
      </c>
    </row>
    <row r="1355" spans="2:51" s="12" customFormat="1" ht="11.25">
      <c r="B1355" s="213"/>
      <c r="C1355" s="214"/>
      <c r="D1355" s="215" t="s">
        <v>191</v>
      </c>
      <c r="E1355" s="216" t="s">
        <v>1</v>
      </c>
      <c r="F1355" s="217" t="s">
        <v>589</v>
      </c>
      <c r="G1355" s="214"/>
      <c r="H1355" s="218">
        <v>-2.758</v>
      </c>
      <c r="I1355" s="219"/>
      <c r="J1355" s="214"/>
      <c r="K1355" s="214"/>
      <c r="L1355" s="220"/>
      <c r="M1355" s="221"/>
      <c r="N1355" s="222"/>
      <c r="O1355" s="222"/>
      <c r="P1355" s="222"/>
      <c r="Q1355" s="222"/>
      <c r="R1355" s="222"/>
      <c r="S1355" s="222"/>
      <c r="T1355" s="223"/>
      <c r="AT1355" s="224" t="s">
        <v>191</v>
      </c>
      <c r="AU1355" s="224" t="s">
        <v>86</v>
      </c>
      <c r="AV1355" s="12" t="s">
        <v>91</v>
      </c>
      <c r="AW1355" s="12" t="s">
        <v>34</v>
      </c>
      <c r="AX1355" s="12" t="s">
        <v>79</v>
      </c>
      <c r="AY1355" s="224" t="s">
        <v>184</v>
      </c>
    </row>
    <row r="1356" spans="2:51" s="12" customFormat="1" ht="11.25">
      <c r="B1356" s="213"/>
      <c r="C1356" s="214"/>
      <c r="D1356" s="215" t="s">
        <v>191</v>
      </c>
      <c r="E1356" s="216" t="s">
        <v>1</v>
      </c>
      <c r="F1356" s="217" t="s">
        <v>590</v>
      </c>
      <c r="G1356" s="214"/>
      <c r="H1356" s="218">
        <v>-1.5760000000000001</v>
      </c>
      <c r="I1356" s="219"/>
      <c r="J1356" s="214"/>
      <c r="K1356" s="214"/>
      <c r="L1356" s="220"/>
      <c r="M1356" s="221"/>
      <c r="N1356" s="222"/>
      <c r="O1356" s="222"/>
      <c r="P1356" s="222"/>
      <c r="Q1356" s="222"/>
      <c r="R1356" s="222"/>
      <c r="S1356" s="222"/>
      <c r="T1356" s="223"/>
      <c r="AT1356" s="224" t="s">
        <v>191</v>
      </c>
      <c r="AU1356" s="224" t="s">
        <v>86</v>
      </c>
      <c r="AV1356" s="12" t="s">
        <v>91</v>
      </c>
      <c r="AW1356" s="12" t="s">
        <v>34</v>
      </c>
      <c r="AX1356" s="12" t="s">
        <v>79</v>
      </c>
      <c r="AY1356" s="224" t="s">
        <v>184</v>
      </c>
    </row>
    <row r="1357" spans="2:51" s="14" customFormat="1" ht="11.25">
      <c r="B1357" s="236"/>
      <c r="C1357" s="237"/>
      <c r="D1357" s="215" t="s">
        <v>191</v>
      </c>
      <c r="E1357" s="238" t="s">
        <v>1</v>
      </c>
      <c r="F1357" s="239" t="s">
        <v>605</v>
      </c>
      <c r="G1357" s="237"/>
      <c r="H1357" s="238" t="s">
        <v>1</v>
      </c>
      <c r="I1357" s="240"/>
      <c r="J1357" s="237"/>
      <c r="K1357" s="237"/>
      <c r="L1357" s="241"/>
      <c r="M1357" s="242"/>
      <c r="N1357" s="243"/>
      <c r="O1357" s="243"/>
      <c r="P1357" s="243"/>
      <c r="Q1357" s="243"/>
      <c r="R1357" s="243"/>
      <c r="S1357" s="243"/>
      <c r="T1357" s="244"/>
      <c r="AT1357" s="245" t="s">
        <v>191</v>
      </c>
      <c r="AU1357" s="245" t="s">
        <v>86</v>
      </c>
      <c r="AV1357" s="14" t="s">
        <v>86</v>
      </c>
      <c r="AW1357" s="14" t="s">
        <v>34</v>
      </c>
      <c r="AX1357" s="14" t="s">
        <v>79</v>
      </c>
      <c r="AY1357" s="245" t="s">
        <v>184</v>
      </c>
    </row>
    <row r="1358" spans="2:51" s="12" customFormat="1" ht="11.25">
      <c r="B1358" s="213"/>
      <c r="C1358" s="214"/>
      <c r="D1358" s="215" t="s">
        <v>191</v>
      </c>
      <c r="E1358" s="216" t="s">
        <v>1</v>
      </c>
      <c r="F1358" s="217" t="s">
        <v>591</v>
      </c>
      <c r="G1358" s="214"/>
      <c r="H1358" s="218">
        <v>13.25</v>
      </c>
      <c r="I1358" s="219"/>
      <c r="J1358" s="214"/>
      <c r="K1358" s="214"/>
      <c r="L1358" s="220"/>
      <c r="M1358" s="221"/>
      <c r="N1358" s="222"/>
      <c r="O1358" s="222"/>
      <c r="P1358" s="222"/>
      <c r="Q1358" s="222"/>
      <c r="R1358" s="222"/>
      <c r="S1358" s="222"/>
      <c r="T1358" s="223"/>
      <c r="AT1358" s="224" t="s">
        <v>191</v>
      </c>
      <c r="AU1358" s="224" t="s">
        <v>86</v>
      </c>
      <c r="AV1358" s="12" t="s">
        <v>91</v>
      </c>
      <c r="AW1358" s="12" t="s">
        <v>34</v>
      </c>
      <c r="AX1358" s="12" t="s">
        <v>79</v>
      </c>
      <c r="AY1358" s="224" t="s">
        <v>184</v>
      </c>
    </row>
    <row r="1359" spans="2:51" s="12" customFormat="1" ht="11.25">
      <c r="B1359" s="213"/>
      <c r="C1359" s="214"/>
      <c r="D1359" s="215" t="s">
        <v>191</v>
      </c>
      <c r="E1359" s="216" t="s">
        <v>1</v>
      </c>
      <c r="F1359" s="217" t="s">
        <v>569</v>
      </c>
      <c r="G1359" s="214"/>
      <c r="H1359" s="218">
        <v>-1.379</v>
      </c>
      <c r="I1359" s="219"/>
      <c r="J1359" s="214"/>
      <c r="K1359" s="214"/>
      <c r="L1359" s="220"/>
      <c r="M1359" s="221"/>
      <c r="N1359" s="222"/>
      <c r="O1359" s="222"/>
      <c r="P1359" s="222"/>
      <c r="Q1359" s="222"/>
      <c r="R1359" s="222"/>
      <c r="S1359" s="222"/>
      <c r="T1359" s="223"/>
      <c r="AT1359" s="224" t="s">
        <v>191</v>
      </c>
      <c r="AU1359" s="224" t="s">
        <v>86</v>
      </c>
      <c r="AV1359" s="12" t="s">
        <v>91</v>
      </c>
      <c r="AW1359" s="12" t="s">
        <v>34</v>
      </c>
      <c r="AX1359" s="12" t="s">
        <v>79</v>
      </c>
      <c r="AY1359" s="224" t="s">
        <v>184</v>
      </c>
    </row>
    <row r="1360" spans="2:51" s="14" customFormat="1" ht="11.25">
      <c r="B1360" s="236"/>
      <c r="C1360" s="237"/>
      <c r="D1360" s="215" t="s">
        <v>191</v>
      </c>
      <c r="E1360" s="238" t="s">
        <v>1</v>
      </c>
      <c r="F1360" s="239" t="s">
        <v>606</v>
      </c>
      <c r="G1360" s="237"/>
      <c r="H1360" s="238" t="s">
        <v>1</v>
      </c>
      <c r="I1360" s="240"/>
      <c r="J1360" s="237"/>
      <c r="K1360" s="237"/>
      <c r="L1360" s="241"/>
      <c r="M1360" s="242"/>
      <c r="N1360" s="243"/>
      <c r="O1360" s="243"/>
      <c r="P1360" s="243"/>
      <c r="Q1360" s="243"/>
      <c r="R1360" s="243"/>
      <c r="S1360" s="243"/>
      <c r="T1360" s="244"/>
      <c r="AT1360" s="245" t="s">
        <v>191</v>
      </c>
      <c r="AU1360" s="245" t="s">
        <v>86</v>
      </c>
      <c r="AV1360" s="14" t="s">
        <v>86</v>
      </c>
      <c r="AW1360" s="14" t="s">
        <v>34</v>
      </c>
      <c r="AX1360" s="14" t="s">
        <v>79</v>
      </c>
      <c r="AY1360" s="245" t="s">
        <v>184</v>
      </c>
    </row>
    <row r="1361" spans="2:51" s="12" customFormat="1" ht="11.25">
      <c r="B1361" s="213"/>
      <c r="C1361" s="214"/>
      <c r="D1361" s="215" t="s">
        <v>191</v>
      </c>
      <c r="E1361" s="216" t="s">
        <v>1</v>
      </c>
      <c r="F1361" s="217" t="s">
        <v>592</v>
      </c>
      <c r="G1361" s="214"/>
      <c r="H1361" s="218">
        <v>29.706499999999998</v>
      </c>
      <c r="I1361" s="219"/>
      <c r="J1361" s="214"/>
      <c r="K1361" s="214"/>
      <c r="L1361" s="220"/>
      <c r="M1361" s="221"/>
      <c r="N1361" s="222"/>
      <c r="O1361" s="222"/>
      <c r="P1361" s="222"/>
      <c r="Q1361" s="222"/>
      <c r="R1361" s="222"/>
      <c r="S1361" s="222"/>
      <c r="T1361" s="223"/>
      <c r="AT1361" s="224" t="s">
        <v>191</v>
      </c>
      <c r="AU1361" s="224" t="s">
        <v>86</v>
      </c>
      <c r="AV1361" s="12" t="s">
        <v>91</v>
      </c>
      <c r="AW1361" s="12" t="s">
        <v>34</v>
      </c>
      <c r="AX1361" s="12" t="s">
        <v>79</v>
      </c>
      <c r="AY1361" s="224" t="s">
        <v>184</v>
      </c>
    </row>
    <row r="1362" spans="2:51" s="12" customFormat="1" ht="11.25">
      <c r="B1362" s="213"/>
      <c r="C1362" s="214"/>
      <c r="D1362" s="215" t="s">
        <v>191</v>
      </c>
      <c r="E1362" s="216" t="s">
        <v>1</v>
      </c>
      <c r="F1362" s="217" t="s">
        <v>569</v>
      </c>
      <c r="G1362" s="214"/>
      <c r="H1362" s="218">
        <v>-1.379</v>
      </c>
      <c r="I1362" s="219"/>
      <c r="J1362" s="214"/>
      <c r="K1362" s="214"/>
      <c r="L1362" s="220"/>
      <c r="M1362" s="221"/>
      <c r="N1362" s="222"/>
      <c r="O1362" s="222"/>
      <c r="P1362" s="222"/>
      <c r="Q1362" s="222"/>
      <c r="R1362" s="222"/>
      <c r="S1362" s="222"/>
      <c r="T1362" s="223"/>
      <c r="AT1362" s="224" t="s">
        <v>191</v>
      </c>
      <c r="AU1362" s="224" t="s">
        <v>86</v>
      </c>
      <c r="AV1362" s="12" t="s">
        <v>91</v>
      </c>
      <c r="AW1362" s="12" t="s">
        <v>34</v>
      </c>
      <c r="AX1362" s="12" t="s">
        <v>79</v>
      </c>
      <c r="AY1362" s="224" t="s">
        <v>184</v>
      </c>
    </row>
    <row r="1363" spans="2:51" s="14" customFormat="1" ht="11.25">
      <c r="B1363" s="236"/>
      <c r="C1363" s="237"/>
      <c r="D1363" s="215" t="s">
        <v>191</v>
      </c>
      <c r="E1363" s="238" t="s">
        <v>1</v>
      </c>
      <c r="F1363" s="239" t="s">
        <v>607</v>
      </c>
      <c r="G1363" s="237"/>
      <c r="H1363" s="238" t="s">
        <v>1</v>
      </c>
      <c r="I1363" s="240"/>
      <c r="J1363" s="237"/>
      <c r="K1363" s="237"/>
      <c r="L1363" s="241"/>
      <c r="M1363" s="242"/>
      <c r="N1363" s="243"/>
      <c r="O1363" s="243"/>
      <c r="P1363" s="243"/>
      <c r="Q1363" s="243"/>
      <c r="R1363" s="243"/>
      <c r="S1363" s="243"/>
      <c r="T1363" s="244"/>
      <c r="AT1363" s="245" t="s">
        <v>191</v>
      </c>
      <c r="AU1363" s="245" t="s">
        <v>86</v>
      </c>
      <c r="AV1363" s="14" t="s">
        <v>86</v>
      </c>
      <c r="AW1363" s="14" t="s">
        <v>34</v>
      </c>
      <c r="AX1363" s="14" t="s">
        <v>79</v>
      </c>
      <c r="AY1363" s="245" t="s">
        <v>184</v>
      </c>
    </row>
    <row r="1364" spans="2:51" s="12" customFormat="1" ht="11.25">
      <c r="B1364" s="213"/>
      <c r="C1364" s="214"/>
      <c r="D1364" s="215" t="s">
        <v>191</v>
      </c>
      <c r="E1364" s="216" t="s">
        <v>1</v>
      </c>
      <c r="F1364" s="217" t="s">
        <v>593</v>
      </c>
      <c r="G1364" s="214"/>
      <c r="H1364" s="218">
        <v>48.600999999999999</v>
      </c>
      <c r="I1364" s="219"/>
      <c r="J1364" s="214"/>
      <c r="K1364" s="214"/>
      <c r="L1364" s="220"/>
      <c r="M1364" s="221"/>
      <c r="N1364" s="222"/>
      <c r="O1364" s="222"/>
      <c r="P1364" s="222"/>
      <c r="Q1364" s="222"/>
      <c r="R1364" s="222"/>
      <c r="S1364" s="222"/>
      <c r="T1364" s="223"/>
      <c r="AT1364" s="224" t="s">
        <v>191</v>
      </c>
      <c r="AU1364" s="224" t="s">
        <v>86</v>
      </c>
      <c r="AV1364" s="12" t="s">
        <v>91</v>
      </c>
      <c r="AW1364" s="12" t="s">
        <v>34</v>
      </c>
      <c r="AX1364" s="12" t="s">
        <v>79</v>
      </c>
      <c r="AY1364" s="224" t="s">
        <v>184</v>
      </c>
    </row>
    <row r="1365" spans="2:51" s="12" customFormat="1" ht="11.25">
      <c r="B1365" s="213"/>
      <c r="C1365" s="214"/>
      <c r="D1365" s="215" t="s">
        <v>191</v>
      </c>
      <c r="E1365" s="216" t="s">
        <v>1</v>
      </c>
      <c r="F1365" s="217" t="s">
        <v>590</v>
      </c>
      <c r="G1365" s="214"/>
      <c r="H1365" s="218">
        <v>-1.5760000000000001</v>
      </c>
      <c r="I1365" s="219"/>
      <c r="J1365" s="214"/>
      <c r="K1365" s="214"/>
      <c r="L1365" s="220"/>
      <c r="M1365" s="221"/>
      <c r="N1365" s="222"/>
      <c r="O1365" s="222"/>
      <c r="P1365" s="222"/>
      <c r="Q1365" s="222"/>
      <c r="R1365" s="222"/>
      <c r="S1365" s="222"/>
      <c r="T1365" s="223"/>
      <c r="AT1365" s="224" t="s">
        <v>191</v>
      </c>
      <c r="AU1365" s="224" t="s">
        <v>86</v>
      </c>
      <c r="AV1365" s="12" t="s">
        <v>91</v>
      </c>
      <c r="AW1365" s="12" t="s">
        <v>34</v>
      </c>
      <c r="AX1365" s="12" t="s">
        <v>79</v>
      </c>
      <c r="AY1365" s="224" t="s">
        <v>184</v>
      </c>
    </row>
    <row r="1366" spans="2:51" s="12" customFormat="1" ht="11.25">
      <c r="B1366" s="213"/>
      <c r="C1366" s="214"/>
      <c r="D1366" s="215" t="s">
        <v>191</v>
      </c>
      <c r="E1366" s="216" t="s">
        <v>1</v>
      </c>
      <c r="F1366" s="217" t="s">
        <v>594</v>
      </c>
      <c r="G1366" s="214"/>
      <c r="H1366" s="218">
        <v>-3.75</v>
      </c>
      <c r="I1366" s="219"/>
      <c r="J1366" s="214"/>
      <c r="K1366" s="214"/>
      <c r="L1366" s="220"/>
      <c r="M1366" s="221"/>
      <c r="N1366" s="222"/>
      <c r="O1366" s="222"/>
      <c r="P1366" s="222"/>
      <c r="Q1366" s="222"/>
      <c r="R1366" s="222"/>
      <c r="S1366" s="222"/>
      <c r="T1366" s="223"/>
      <c r="AT1366" s="224" t="s">
        <v>191</v>
      </c>
      <c r="AU1366" s="224" t="s">
        <v>86</v>
      </c>
      <c r="AV1366" s="12" t="s">
        <v>91</v>
      </c>
      <c r="AW1366" s="12" t="s">
        <v>34</v>
      </c>
      <c r="AX1366" s="12" t="s">
        <v>79</v>
      </c>
      <c r="AY1366" s="224" t="s">
        <v>184</v>
      </c>
    </row>
    <row r="1367" spans="2:51" s="14" customFormat="1" ht="11.25">
      <c r="B1367" s="236"/>
      <c r="C1367" s="237"/>
      <c r="D1367" s="215" t="s">
        <v>191</v>
      </c>
      <c r="E1367" s="238" t="s">
        <v>1</v>
      </c>
      <c r="F1367" s="239" t="s">
        <v>608</v>
      </c>
      <c r="G1367" s="237"/>
      <c r="H1367" s="238" t="s">
        <v>1</v>
      </c>
      <c r="I1367" s="240"/>
      <c r="J1367" s="237"/>
      <c r="K1367" s="237"/>
      <c r="L1367" s="241"/>
      <c r="M1367" s="242"/>
      <c r="N1367" s="243"/>
      <c r="O1367" s="243"/>
      <c r="P1367" s="243"/>
      <c r="Q1367" s="243"/>
      <c r="R1367" s="243"/>
      <c r="S1367" s="243"/>
      <c r="T1367" s="244"/>
      <c r="AT1367" s="245" t="s">
        <v>191</v>
      </c>
      <c r="AU1367" s="245" t="s">
        <v>86</v>
      </c>
      <c r="AV1367" s="14" t="s">
        <v>86</v>
      </c>
      <c r="AW1367" s="14" t="s">
        <v>34</v>
      </c>
      <c r="AX1367" s="14" t="s">
        <v>79</v>
      </c>
      <c r="AY1367" s="245" t="s">
        <v>184</v>
      </c>
    </row>
    <row r="1368" spans="2:51" s="12" customFormat="1" ht="11.25">
      <c r="B1368" s="213"/>
      <c r="C1368" s="214"/>
      <c r="D1368" s="215" t="s">
        <v>191</v>
      </c>
      <c r="E1368" s="216" t="s">
        <v>1</v>
      </c>
      <c r="F1368" s="217" t="s">
        <v>596</v>
      </c>
      <c r="G1368" s="214"/>
      <c r="H1368" s="218">
        <v>37.1</v>
      </c>
      <c r="I1368" s="219"/>
      <c r="J1368" s="214"/>
      <c r="K1368" s="214"/>
      <c r="L1368" s="220"/>
      <c r="M1368" s="221"/>
      <c r="N1368" s="222"/>
      <c r="O1368" s="222"/>
      <c r="P1368" s="222"/>
      <c r="Q1368" s="222"/>
      <c r="R1368" s="222"/>
      <c r="S1368" s="222"/>
      <c r="T1368" s="223"/>
      <c r="AT1368" s="224" t="s">
        <v>191</v>
      </c>
      <c r="AU1368" s="224" t="s">
        <v>86</v>
      </c>
      <c r="AV1368" s="12" t="s">
        <v>91</v>
      </c>
      <c r="AW1368" s="12" t="s">
        <v>34</v>
      </c>
      <c r="AX1368" s="12" t="s">
        <v>79</v>
      </c>
      <c r="AY1368" s="224" t="s">
        <v>184</v>
      </c>
    </row>
    <row r="1369" spans="2:51" s="12" customFormat="1" ht="11.25">
      <c r="B1369" s="213"/>
      <c r="C1369" s="214"/>
      <c r="D1369" s="215" t="s">
        <v>191</v>
      </c>
      <c r="E1369" s="216" t="s">
        <v>1</v>
      </c>
      <c r="F1369" s="217" t="s">
        <v>594</v>
      </c>
      <c r="G1369" s="214"/>
      <c r="H1369" s="218">
        <v>-3.75</v>
      </c>
      <c r="I1369" s="219"/>
      <c r="J1369" s="214"/>
      <c r="K1369" s="214"/>
      <c r="L1369" s="220"/>
      <c r="M1369" s="221"/>
      <c r="N1369" s="222"/>
      <c r="O1369" s="222"/>
      <c r="P1369" s="222"/>
      <c r="Q1369" s="222"/>
      <c r="R1369" s="222"/>
      <c r="S1369" s="222"/>
      <c r="T1369" s="223"/>
      <c r="AT1369" s="224" t="s">
        <v>191</v>
      </c>
      <c r="AU1369" s="224" t="s">
        <v>86</v>
      </c>
      <c r="AV1369" s="12" t="s">
        <v>91</v>
      </c>
      <c r="AW1369" s="12" t="s">
        <v>34</v>
      </c>
      <c r="AX1369" s="12" t="s">
        <v>79</v>
      </c>
      <c r="AY1369" s="224" t="s">
        <v>184</v>
      </c>
    </row>
    <row r="1370" spans="2:51" s="14" customFormat="1" ht="11.25">
      <c r="B1370" s="236"/>
      <c r="C1370" s="237"/>
      <c r="D1370" s="215" t="s">
        <v>191</v>
      </c>
      <c r="E1370" s="238" t="s">
        <v>1</v>
      </c>
      <c r="F1370" s="239" t="s">
        <v>609</v>
      </c>
      <c r="G1370" s="237"/>
      <c r="H1370" s="238" t="s">
        <v>1</v>
      </c>
      <c r="I1370" s="240"/>
      <c r="J1370" s="237"/>
      <c r="K1370" s="237"/>
      <c r="L1370" s="241"/>
      <c r="M1370" s="242"/>
      <c r="N1370" s="243"/>
      <c r="O1370" s="243"/>
      <c r="P1370" s="243"/>
      <c r="Q1370" s="243"/>
      <c r="R1370" s="243"/>
      <c r="S1370" s="243"/>
      <c r="T1370" s="244"/>
      <c r="AT1370" s="245" t="s">
        <v>191</v>
      </c>
      <c r="AU1370" s="245" t="s">
        <v>86</v>
      </c>
      <c r="AV1370" s="14" t="s">
        <v>86</v>
      </c>
      <c r="AW1370" s="14" t="s">
        <v>34</v>
      </c>
      <c r="AX1370" s="14" t="s">
        <v>79</v>
      </c>
      <c r="AY1370" s="245" t="s">
        <v>184</v>
      </c>
    </row>
    <row r="1371" spans="2:51" s="12" customFormat="1" ht="11.25">
      <c r="B1371" s="213"/>
      <c r="C1371" s="214"/>
      <c r="D1371" s="215" t="s">
        <v>191</v>
      </c>
      <c r="E1371" s="216" t="s">
        <v>1</v>
      </c>
      <c r="F1371" s="217" t="s">
        <v>598</v>
      </c>
      <c r="G1371" s="214"/>
      <c r="H1371" s="218">
        <v>34.290999999999997</v>
      </c>
      <c r="I1371" s="219"/>
      <c r="J1371" s="214"/>
      <c r="K1371" s="214"/>
      <c r="L1371" s="220"/>
      <c r="M1371" s="221"/>
      <c r="N1371" s="222"/>
      <c r="O1371" s="222"/>
      <c r="P1371" s="222"/>
      <c r="Q1371" s="222"/>
      <c r="R1371" s="222"/>
      <c r="S1371" s="222"/>
      <c r="T1371" s="223"/>
      <c r="AT1371" s="224" t="s">
        <v>191</v>
      </c>
      <c r="AU1371" s="224" t="s">
        <v>86</v>
      </c>
      <c r="AV1371" s="12" t="s">
        <v>91</v>
      </c>
      <c r="AW1371" s="12" t="s">
        <v>34</v>
      </c>
      <c r="AX1371" s="12" t="s">
        <v>79</v>
      </c>
      <c r="AY1371" s="224" t="s">
        <v>184</v>
      </c>
    </row>
    <row r="1372" spans="2:51" s="12" customFormat="1" ht="11.25">
      <c r="B1372" s="213"/>
      <c r="C1372" s="214"/>
      <c r="D1372" s="215" t="s">
        <v>191</v>
      </c>
      <c r="E1372" s="216" t="s">
        <v>1</v>
      </c>
      <c r="F1372" s="217" t="s">
        <v>569</v>
      </c>
      <c r="G1372" s="214"/>
      <c r="H1372" s="218">
        <v>-1.379</v>
      </c>
      <c r="I1372" s="219"/>
      <c r="J1372" s="214"/>
      <c r="K1372" s="214"/>
      <c r="L1372" s="220"/>
      <c r="M1372" s="221"/>
      <c r="N1372" s="222"/>
      <c r="O1372" s="222"/>
      <c r="P1372" s="222"/>
      <c r="Q1372" s="222"/>
      <c r="R1372" s="222"/>
      <c r="S1372" s="222"/>
      <c r="T1372" s="223"/>
      <c r="AT1372" s="224" t="s">
        <v>191</v>
      </c>
      <c r="AU1372" s="224" t="s">
        <v>86</v>
      </c>
      <c r="AV1372" s="12" t="s">
        <v>91</v>
      </c>
      <c r="AW1372" s="12" t="s">
        <v>34</v>
      </c>
      <c r="AX1372" s="12" t="s">
        <v>79</v>
      </c>
      <c r="AY1372" s="224" t="s">
        <v>184</v>
      </c>
    </row>
    <row r="1373" spans="2:51" s="12" customFormat="1" ht="11.25">
      <c r="B1373" s="213"/>
      <c r="C1373" s="214"/>
      <c r="D1373" s="215" t="s">
        <v>191</v>
      </c>
      <c r="E1373" s="216" t="s">
        <v>1</v>
      </c>
      <c r="F1373" s="217" t="s">
        <v>320</v>
      </c>
      <c r="G1373" s="214"/>
      <c r="H1373" s="218">
        <v>-2.52</v>
      </c>
      <c r="I1373" s="219"/>
      <c r="J1373" s="214"/>
      <c r="K1373" s="214"/>
      <c r="L1373" s="220"/>
      <c r="M1373" s="221"/>
      <c r="N1373" s="222"/>
      <c r="O1373" s="222"/>
      <c r="P1373" s="222"/>
      <c r="Q1373" s="222"/>
      <c r="R1373" s="222"/>
      <c r="S1373" s="222"/>
      <c r="T1373" s="223"/>
      <c r="AT1373" s="224" t="s">
        <v>191</v>
      </c>
      <c r="AU1373" s="224" t="s">
        <v>86</v>
      </c>
      <c r="AV1373" s="12" t="s">
        <v>91</v>
      </c>
      <c r="AW1373" s="12" t="s">
        <v>34</v>
      </c>
      <c r="AX1373" s="12" t="s">
        <v>79</v>
      </c>
      <c r="AY1373" s="224" t="s">
        <v>184</v>
      </c>
    </row>
    <row r="1374" spans="2:51" s="14" customFormat="1" ht="11.25">
      <c r="B1374" s="236"/>
      <c r="C1374" s="237"/>
      <c r="D1374" s="215" t="s">
        <v>191</v>
      </c>
      <c r="E1374" s="238" t="s">
        <v>1</v>
      </c>
      <c r="F1374" s="239" t="s">
        <v>610</v>
      </c>
      <c r="G1374" s="237"/>
      <c r="H1374" s="238" t="s">
        <v>1</v>
      </c>
      <c r="I1374" s="240"/>
      <c r="J1374" s="237"/>
      <c r="K1374" s="237"/>
      <c r="L1374" s="241"/>
      <c r="M1374" s="242"/>
      <c r="N1374" s="243"/>
      <c r="O1374" s="243"/>
      <c r="P1374" s="243"/>
      <c r="Q1374" s="243"/>
      <c r="R1374" s="243"/>
      <c r="S1374" s="243"/>
      <c r="T1374" s="244"/>
      <c r="AT1374" s="245" t="s">
        <v>191</v>
      </c>
      <c r="AU1374" s="245" t="s">
        <v>86</v>
      </c>
      <c r="AV1374" s="14" t="s">
        <v>86</v>
      </c>
      <c r="AW1374" s="14" t="s">
        <v>34</v>
      </c>
      <c r="AX1374" s="14" t="s">
        <v>79</v>
      </c>
      <c r="AY1374" s="245" t="s">
        <v>184</v>
      </c>
    </row>
    <row r="1375" spans="2:51" s="12" customFormat="1" ht="11.25">
      <c r="B1375" s="213"/>
      <c r="C1375" s="214"/>
      <c r="D1375" s="215" t="s">
        <v>191</v>
      </c>
      <c r="E1375" s="216" t="s">
        <v>1</v>
      </c>
      <c r="F1375" s="217" t="s">
        <v>600</v>
      </c>
      <c r="G1375" s="214"/>
      <c r="H1375" s="218">
        <v>22.79</v>
      </c>
      <c r="I1375" s="219"/>
      <c r="J1375" s="214"/>
      <c r="K1375" s="214"/>
      <c r="L1375" s="220"/>
      <c r="M1375" s="221"/>
      <c r="N1375" s="222"/>
      <c r="O1375" s="222"/>
      <c r="P1375" s="222"/>
      <c r="Q1375" s="222"/>
      <c r="R1375" s="222"/>
      <c r="S1375" s="222"/>
      <c r="T1375" s="223"/>
      <c r="AT1375" s="224" t="s">
        <v>191</v>
      </c>
      <c r="AU1375" s="224" t="s">
        <v>86</v>
      </c>
      <c r="AV1375" s="12" t="s">
        <v>91</v>
      </c>
      <c r="AW1375" s="12" t="s">
        <v>34</v>
      </c>
      <c r="AX1375" s="12" t="s">
        <v>79</v>
      </c>
      <c r="AY1375" s="224" t="s">
        <v>184</v>
      </c>
    </row>
    <row r="1376" spans="2:51" s="12" customFormat="1" ht="11.25">
      <c r="B1376" s="213"/>
      <c r="C1376" s="214"/>
      <c r="D1376" s="215" t="s">
        <v>191</v>
      </c>
      <c r="E1376" s="216" t="s">
        <v>1</v>
      </c>
      <c r="F1376" s="217" t="s">
        <v>569</v>
      </c>
      <c r="G1376" s="214"/>
      <c r="H1376" s="218">
        <v>-1.379</v>
      </c>
      <c r="I1376" s="219"/>
      <c r="J1376" s="214"/>
      <c r="K1376" s="214"/>
      <c r="L1376" s="220"/>
      <c r="M1376" s="221"/>
      <c r="N1376" s="222"/>
      <c r="O1376" s="222"/>
      <c r="P1376" s="222"/>
      <c r="Q1376" s="222"/>
      <c r="R1376" s="222"/>
      <c r="S1376" s="222"/>
      <c r="T1376" s="223"/>
      <c r="AT1376" s="224" t="s">
        <v>191</v>
      </c>
      <c r="AU1376" s="224" t="s">
        <v>86</v>
      </c>
      <c r="AV1376" s="12" t="s">
        <v>91</v>
      </c>
      <c r="AW1376" s="12" t="s">
        <v>34</v>
      </c>
      <c r="AX1376" s="12" t="s">
        <v>79</v>
      </c>
      <c r="AY1376" s="224" t="s">
        <v>184</v>
      </c>
    </row>
    <row r="1377" spans="2:51" s="15" customFormat="1" ht="11.25">
      <c r="B1377" s="246"/>
      <c r="C1377" s="247"/>
      <c r="D1377" s="215" t="s">
        <v>191</v>
      </c>
      <c r="E1377" s="248" t="s">
        <v>1</v>
      </c>
      <c r="F1377" s="249" t="s">
        <v>574</v>
      </c>
      <c r="G1377" s="247"/>
      <c r="H1377" s="250">
        <v>209.50149999999999</v>
      </c>
      <c r="I1377" s="251"/>
      <c r="J1377" s="247"/>
      <c r="K1377" s="247"/>
      <c r="L1377" s="252"/>
      <c r="M1377" s="253"/>
      <c r="N1377" s="254"/>
      <c r="O1377" s="254"/>
      <c r="P1377" s="254"/>
      <c r="Q1377" s="254"/>
      <c r="R1377" s="254"/>
      <c r="S1377" s="254"/>
      <c r="T1377" s="255"/>
      <c r="AT1377" s="256" t="s">
        <v>191</v>
      </c>
      <c r="AU1377" s="256" t="s">
        <v>86</v>
      </c>
      <c r="AV1377" s="15" t="s">
        <v>96</v>
      </c>
      <c r="AW1377" s="15" t="s">
        <v>34</v>
      </c>
      <c r="AX1377" s="15" t="s">
        <v>79</v>
      </c>
      <c r="AY1377" s="256" t="s">
        <v>184</v>
      </c>
    </row>
    <row r="1378" spans="2:51" s="14" customFormat="1" ht="11.25">
      <c r="B1378" s="236"/>
      <c r="C1378" s="237"/>
      <c r="D1378" s="215" t="s">
        <v>191</v>
      </c>
      <c r="E1378" s="238" t="s">
        <v>1</v>
      </c>
      <c r="F1378" s="239" t="s">
        <v>611</v>
      </c>
      <c r="G1378" s="237"/>
      <c r="H1378" s="238" t="s">
        <v>1</v>
      </c>
      <c r="I1378" s="240"/>
      <c r="J1378" s="237"/>
      <c r="K1378" s="237"/>
      <c r="L1378" s="241"/>
      <c r="M1378" s="242"/>
      <c r="N1378" s="243"/>
      <c r="O1378" s="243"/>
      <c r="P1378" s="243"/>
      <c r="Q1378" s="243"/>
      <c r="R1378" s="243"/>
      <c r="S1378" s="243"/>
      <c r="T1378" s="244"/>
      <c r="AT1378" s="245" t="s">
        <v>191</v>
      </c>
      <c r="AU1378" s="245" t="s">
        <v>86</v>
      </c>
      <c r="AV1378" s="14" t="s">
        <v>86</v>
      </c>
      <c r="AW1378" s="14" t="s">
        <v>34</v>
      </c>
      <c r="AX1378" s="14" t="s">
        <v>79</v>
      </c>
      <c r="AY1378" s="245" t="s">
        <v>184</v>
      </c>
    </row>
    <row r="1379" spans="2:51" s="12" customFormat="1" ht="11.25">
      <c r="B1379" s="213"/>
      <c r="C1379" s="214"/>
      <c r="D1379" s="215" t="s">
        <v>191</v>
      </c>
      <c r="E1379" s="216" t="s">
        <v>1</v>
      </c>
      <c r="F1379" s="217" t="s">
        <v>612</v>
      </c>
      <c r="G1379" s="214"/>
      <c r="H1379" s="218">
        <v>209.50149999999999</v>
      </c>
      <c r="I1379" s="219"/>
      <c r="J1379" s="214"/>
      <c r="K1379" s="214"/>
      <c r="L1379" s="220"/>
      <c r="M1379" s="221"/>
      <c r="N1379" s="222"/>
      <c r="O1379" s="222"/>
      <c r="P1379" s="222"/>
      <c r="Q1379" s="222"/>
      <c r="R1379" s="222"/>
      <c r="S1379" s="222"/>
      <c r="T1379" s="223"/>
      <c r="AT1379" s="224" t="s">
        <v>191</v>
      </c>
      <c r="AU1379" s="224" t="s">
        <v>86</v>
      </c>
      <c r="AV1379" s="12" t="s">
        <v>91</v>
      </c>
      <c r="AW1379" s="12" t="s">
        <v>34</v>
      </c>
      <c r="AX1379" s="12" t="s">
        <v>79</v>
      </c>
      <c r="AY1379" s="224" t="s">
        <v>184</v>
      </c>
    </row>
    <row r="1380" spans="2:51" s="15" customFormat="1" ht="11.25">
      <c r="B1380" s="246"/>
      <c r="C1380" s="247"/>
      <c r="D1380" s="215" t="s">
        <v>191</v>
      </c>
      <c r="E1380" s="248" t="s">
        <v>1</v>
      </c>
      <c r="F1380" s="249" t="s">
        <v>574</v>
      </c>
      <c r="G1380" s="247"/>
      <c r="H1380" s="250">
        <v>209.50149999999999</v>
      </c>
      <c r="I1380" s="251"/>
      <c r="J1380" s="247"/>
      <c r="K1380" s="247"/>
      <c r="L1380" s="252"/>
      <c r="M1380" s="253"/>
      <c r="N1380" s="254"/>
      <c r="O1380" s="254"/>
      <c r="P1380" s="254"/>
      <c r="Q1380" s="254"/>
      <c r="R1380" s="254"/>
      <c r="S1380" s="254"/>
      <c r="T1380" s="255"/>
      <c r="AT1380" s="256" t="s">
        <v>191</v>
      </c>
      <c r="AU1380" s="256" t="s">
        <v>86</v>
      </c>
      <c r="AV1380" s="15" t="s">
        <v>96</v>
      </c>
      <c r="AW1380" s="15" t="s">
        <v>34</v>
      </c>
      <c r="AX1380" s="15" t="s">
        <v>79</v>
      </c>
      <c r="AY1380" s="256" t="s">
        <v>184</v>
      </c>
    </row>
    <row r="1381" spans="2:51" s="14" customFormat="1" ht="11.25">
      <c r="B1381" s="236"/>
      <c r="C1381" s="237"/>
      <c r="D1381" s="215" t="s">
        <v>191</v>
      </c>
      <c r="E1381" s="238" t="s">
        <v>1</v>
      </c>
      <c r="F1381" s="239" t="s">
        <v>613</v>
      </c>
      <c r="G1381" s="237"/>
      <c r="H1381" s="238" t="s">
        <v>1</v>
      </c>
      <c r="I1381" s="240"/>
      <c r="J1381" s="237"/>
      <c r="K1381" s="237"/>
      <c r="L1381" s="241"/>
      <c r="M1381" s="242"/>
      <c r="N1381" s="243"/>
      <c r="O1381" s="243"/>
      <c r="P1381" s="243"/>
      <c r="Q1381" s="243"/>
      <c r="R1381" s="243"/>
      <c r="S1381" s="243"/>
      <c r="T1381" s="244"/>
      <c r="AT1381" s="245" t="s">
        <v>191</v>
      </c>
      <c r="AU1381" s="245" t="s">
        <v>86</v>
      </c>
      <c r="AV1381" s="14" t="s">
        <v>86</v>
      </c>
      <c r="AW1381" s="14" t="s">
        <v>34</v>
      </c>
      <c r="AX1381" s="14" t="s">
        <v>79</v>
      </c>
      <c r="AY1381" s="245" t="s">
        <v>184</v>
      </c>
    </row>
    <row r="1382" spans="2:51" s="14" customFormat="1" ht="11.25">
      <c r="B1382" s="236"/>
      <c r="C1382" s="237"/>
      <c r="D1382" s="215" t="s">
        <v>191</v>
      </c>
      <c r="E1382" s="238" t="s">
        <v>1</v>
      </c>
      <c r="F1382" s="239" t="s">
        <v>614</v>
      </c>
      <c r="G1382" s="237"/>
      <c r="H1382" s="238" t="s">
        <v>1</v>
      </c>
      <c r="I1382" s="240"/>
      <c r="J1382" s="237"/>
      <c r="K1382" s="237"/>
      <c r="L1382" s="241"/>
      <c r="M1382" s="242"/>
      <c r="N1382" s="243"/>
      <c r="O1382" s="243"/>
      <c r="P1382" s="243"/>
      <c r="Q1382" s="243"/>
      <c r="R1382" s="243"/>
      <c r="S1382" s="243"/>
      <c r="T1382" s="244"/>
      <c r="AT1382" s="245" t="s">
        <v>191</v>
      </c>
      <c r="AU1382" s="245" t="s">
        <v>86</v>
      </c>
      <c r="AV1382" s="14" t="s">
        <v>86</v>
      </c>
      <c r="AW1382" s="14" t="s">
        <v>34</v>
      </c>
      <c r="AX1382" s="14" t="s">
        <v>79</v>
      </c>
      <c r="AY1382" s="245" t="s">
        <v>184</v>
      </c>
    </row>
    <row r="1383" spans="2:51" s="12" customFormat="1" ht="11.25">
      <c r="B1383" s="213"/>
      <c r="C1383" s="214"/>
      <c r="D1383" s="215" t="s">
        <v>191</v>
      </c>
      <c r="E1383" s="216" t="s">
        <v>1</v>
      </c>
      <c r="F1383" s="217" t="s">
        <v>588</v>
      </c>
      <c r="G1383" s="214"/>
      <c r="H1383" s="218">
        <v>45.209000000000003</v>
      </c>
      <c r="I1383" s="219"/>
      <c r="J1383" s="214"/>
      <c r="K1383" s="214"/>
      <c r="L1383" s="220"/>
      <c r="M1383" s="221"/>
      <c r="N1383" s="222"/>
      <c r="O1383" s="222"/>
      <c r="P1383" s="222"/>
      <c r="Q1383" s="222"/>
      <c r="R1383" s="222"/>
      <c r="S1383" s="222"/>
      <c r="T1383" s="223"/>
      <c r="AT1383" s="224" t="s">
        <v>191</v>
      </c>
      <c r="AU1383" s="224" t="s">
        <v>86</v>
      </c>
      <c r="AV1383" s="12" t="s">
        <v>91</v>
      </c>
      <c r="AW1383" s="12" t="s">
        <v>34</v>
      </c>
      <c r="AX1383" s="12" t="s">
        <v>79</v>
      </c>
      <c r="AY1383" s="224" t="s">
        <v>184</v>
      </c>
    </row>
    <row r="1384" spans="2:51" s="12" customFormat="1" ht="11.25">
      <c r="B1384" s="213"/>
      <c r="C1384" s="214"/>
      <c r="D1384" s="215" t="s">
        <v>191</v>
      </c>
      <c r="E1384" s="216" t="s">
        <v>1</v>
      </c>
      <c r="F1384" s="217" t="s">
        <v>589</v>
      </c>
      <c r="G1384" s="214"/>
      <c r="H1384" s="218">
        <v>-2.758</v>
      </c>
      <c r="I1384" s="219"/>
      <c r="J1384" s="214"/>
      <c r="K1384" s="214"/>
      <c r="L1384" s="220"/>
      <c r="M1384" s="221"/>
      <c r="N1384" s="222"/>
      <c r="O1384" s="222"/>
      <c r="P1384" s="222"/>
      <c r="Q1384" s="222"/>
      <c r="R1384" s="222"/>
      <c r="S1384" s="222"/>
      <c r="T1384" s="223"/>
      <c r="AT1384" s="224" t="s">
        <v>191</v>
      </c>
      <c r="AU1384" s="224" t="s">
        <v>86</v>
      </c>
      <c r="AV1384" s="12" t="s">
        <v>91</v>
      </c>
      <c r="AW1384" s="12" t="s">
        <v>34</v>
      </c>
      <c r="AX1384" s="12" t="s">
        <v>79</v>
      </c>
      <c r="AY1384" s="224" t="s">
        <v>184</v>
      </c>
    </row>
    <row r="1385" spans="2:51" s="12" customFormat="1" ht="11.25">
      <c r="B1385" s="213"/>
      <c r="C1385" s="214"/>
      <c r="D1385" s="215" t="s">
        <v>191</v>
      </c>
      <c r="E1385" s="216" t="s">
        <v>1</v>
      </c>
      <c r="F1385" s="217" t="s">
        <v>590</v>
      </c>
      <c r="G1385" s="214"/>
      <c r="H1385" s="218">
        <v>-1.5760000000000001</v>
      </c>
      <c r="I1385" s="219"/>
      <c r="J1385" s="214"/>
      <c r="K1385" s="214"/>
      <c r="L1385" s="220"/>
      <c r="M1385" s="221"/>
      <c r="N1385" s="222"/>
      <c r="O1385" s="222"/>
      <c r="P1385" s="222"/>
      <c r="Q1385" s="222"/>
      <c r="R1385" s="222"/>
      <c r="S1385" s="222"/>
      <c r="T1385" s="223"/>
      <c r="AT1385" s="224" t="s">
        <v>191</v>
      </c>
      <c r="AU1385" s="224" t="s">
        <v>86</v>
      </c>
      <c r="AV1385" s="12" t="s">
        <v>91</v>
      </c>
      <c r="AW1385" s="12" t="s">
        <v>34</v>
      </c>
      <c r="AX1385" s="12" t="s">
        <v>79</v>
      </c>
      <c r="AY1385" s="224" t="s">
        <v>184</v>
      </c>
    </row>
    <row r="1386" spans="2:51" s="14" customFormat="1" ht="11.25">
      <c r="B1386" s="236"/>
      <c r="C1386" s="237"/>
      <c r="D1386" s="215" t="s">
        <v>191</v>
      </c>
      <c r="E1386" s="238" t="s">
        <v>1</v>
      </c>
      <c r="F1386" s="239" t="s">
        <v>615</v>
      </c>
      <c r="G1386" s="237"/>
      <c r="H1386" s="238" t="s">
        <v>1</v>
      </c>
      <c r="I1386" s="240"/>
      <c r="J1386" s="237"/>
      <c r="K1386" s="237"/>
      <c r="L1386" s="241"/>
      <c r="M1386" s="242"/>
      <c r="N1386" s="243"/>
      <c r="O1386" s="243"/>
      <c r="P1386" s="243"/>
      <c r="Q1386" s="243"/>
      <c r="R1386" s="243"/>
      <c r="S1386" s="243"/>
      <c r="T1386" s="244"/>
      <c r="AT1386" s="245" t="s">
        <v>191</v>
      </c>
      <c r="AU1386" s="245" t="s">
        <v>86</v>
      </c>
      <c r="AV1386" s="14" t="s">
        <v>86</v>
      </c>
      <c r="AW1386" s="14" t="s">
        <v>34</v>
      </c>
      <c r="AX1386" s="14" t="s">
        <v>79</v>
      </c>
      <c r="AY1386" s="245" t="s">
        <v>184</v>
      </c>
    </row>
    <row r="1387" spans="2:51" s="12" customFormat="1" ht="11.25">
      <c r="B1387" s="213"/>
      <c r="C1387" s="214"/>
      <c r="D1387" s="215" t="s">
        <v>191</v>
      </c>
      <c r="E1387" s="216" t="s">
        <v>1</v>
      </c>
      <c r="F1387" s="217" t="s">
        <v>591</v>
      </c>
      <c r="G1387" s="214"/>
      <c r="H1387" s="218">
        <v>13.25</v>
      </c>
      <c r="I1387" s="219"/>
      <c r="J1387" s="214"/>
      <c r="K1387" s="214"/>
      <c r="L1387" s="220"/>
      <c r="M1387" s="221"/>
      <c r="N1387" s="222"/>
      <c r="O1387" s="222"/>
      <c r="P1387" s="222"/>
      <c r="Q1387" s="222"/>
      <c r="R1387" s="222"/>
      <c r="S1387" s="222"/>
      <c r="T1387" s="223"/>
      <c r="AT1387" s="224" t="s">
        <v>191</v>
      </c>
      <c r="AU1387" s="224" t="s">
        <v>86</v>
      </c>
      <c r="AV1387" s="12" t="s">
        <v>91</v>
      </c>
      <c r="AW1387" s="12" t="s">
        <v>34</v>
      </c>
      <c r="AX1387" s="12" t="s">
        <v>79</v>
      </c>
      <c r="AY1387" s="224" t="s">
        <v>184</v>
      </c>
    </row>
    <row r="1388" spans="2:51" s="12" customFormat="1" ht="11.25">
      <c r="B1388" s="213"/>
      <c r="C1388" s="214"/>
      <c r="D1388" s="215" t="s">
        <v>191</v>
      </c>
      <c r="E1388" s="216" t="s">
        <v>1</v>
      </c>
      <c r="F1388" s="217" t="s">
        <v>569</v>
      </c>
      <c r="G1388" s="214"/>
      <c r="H1388" s="218">
        <v>-1.379</v>
      </c>
      <c r="I1388" s="219"/>
      <c r="J1388" s="214"/>
      <c r="K1388" s="214"/>
      <c r="L1388" s="220"/>
      <c r="M1388" s="221"/>
      <c r="N1388" s="222"/>
      <c r="O1388" s="222"/>
      <c r="P1388" s="222"/>
      <c r="Q1388" s="222"/>
      <c r="R1388" s="222"/>
      <c r="S1388" s="222"/>
      <c r="T1388" s="223"/>
      <c r="AT1388" s="224" t="s">
        <v>191</v>
      </c>
      <c r="AU1388" s="224" t="s">
        <v>86</v>
      </c>
      <c r="AV1388" s="12" t="s">
        <v>91</v>
      </c>
      <c r="AW1388" s="12" t="s">
        <v>34</v>
      </c>
      <c r="AX1388" s="12" t="s">
        <v>79</v>
      </c>
      <c r="AY1388" s="224" t="s">
        <v>184</v>
      </c>
    </row>
    <row r="1389" spans="2:51" s="14" customFormat="1" ht="11.25">
      <c r="B1389" s="236"/>
      <c r="C1389" s="237"/>
      <c r="D1389" s="215" t="s">
        <v>191</v>
      </c>
      <c r="E1389" s="238" t="s">
        <v>1</v>
      </c>
      <c r="F1389" s="239" t="s">
        <v>616</v>
      </c>
      <c r="G1389" s="237"/>
      <c r="H1389" s="238" t="s">
        <v>1</v>
      </c>
      <c r="I1389" s="240"/>
      <c r="J1389" s="237"/>
      <c r="K1389" s="237"/>
      <c r="L1389" s="241"/>
      <c r="M1389" s="242"/>
      <c r="N1389" s="243"/>
      <c r="O1389" s="243"/>
      <c r="P1389" s="243"/>
      <c r="Q1389" s="243"/>
      <c r="R1389" s="243"/>
      <c r="S1389" s="243"/>
      <c r="T1389" s="244"/>
      <c r="AT1389" s="245" t="s">
        <v>191</v>
      </c>
      <c r="AU1389" s="245" t="s">
        <v>86</v>
      </c>
      <c r="AV1389" s="14" t="s">
        <v>86</v>
      </c>
      <c r="AW1389" s="14" t="s">
        <v>34</v>
      </c>
      <c r="AX1389" s="14" t="s">
        <v>79</v>
      </c>
      <c r="AY1389" s="245" t="s">
        <v>184</v>
      </c>
    </row>
    <row r="1390" spans="2:51" s="12" customFormat="1" ht="11.25">
      <c r="B1390" s="213"/>
      <c r="C1390" s="214"/>
      <c r="D1390" s="215" t="s">
        <v>191</v>
      </c>
      <c r="E1390" s="216" t="s">
        <v>1</v>
      </c>
      <c r="F1390" s="217" t="s">
        <v>592</v>
      </c>
      <c r="G1390" s="214"/>
      <c r="H1390" s="218">
        <v>29.706499999999998</v>
      </c>
      <c r="I1390" s="219"/>
      <c r="J1390" s="214"/>
      <c r="K1390" s="214"/>
      <c r="L1390" s="220"/>
      <c r="M1390" s="221"/>
      <c r="N1390" s="222"/>
      <c r="O1390" s="222"/>
      <c r="P1390" s="222"/>
      <c r="Q1390" s="222"/>
      <c r="R1390" s="222"/>
      <c r="S1390" s="222"/>
      <c r="T1390" s="223"/>
      <c r="AT1390" s="224" t="s">
        <v>191</v>
      </c>
      <c r="AU1390" s="224" t="s">
        <v>86</v>
      </c>
      <c r="AV1390" s="12" t="s">
        <v>91</v>
      </c>
      <c r="AW1390" s="12" t="s">
        <v>34</v>
      </c>
      <c r="AX1390" s="12" t="s">
        <v>79</v>
      </c>
      <c r="AY1390" s="224" t="s">
        <v>184</v>
      </c>
    </row>
    <row r="1391" spans="2:51" s="12" customFormat="1" ht="11.25">
      <c r="B1391" s="213"/>
      <c r="C1391" s="214"/>
      <c r="D1391" s="215" t="s">
        <v>191</v>
      </c>
      <c r="E1391" s="216" t="s">
        <v>1</v>
      </c>
      <c r="F1391" s="217" t="s">
        <v>569</v>
      </c>
      <c r="G1391" s="214"/>
      <c r="H1391" s="218">
        <v>-1.379</v>
      </c>
      <c r="I1391" s="219"/>
      <c r="J1391" s="214"/>
      <c r="K1391" s="214"/>
      <c r="L1391" s="220"/>
      <c r="M1391" s="221"/>
      <c r="N1391" s="222"/>
      <c r="O1391" s="222"/>
      <c r="P1391" s="222"/>
      <c r="Q1391" s="222"/>
      <c r="R1391" s="222"/>
      <c r="S1391" s="222"/>
      <c r="T1391" s="223"/>
      <c r="AT1391" s="224" t="s">
        <v>191</v>
      </c>
      <c r="AU1391" s="224" t="s">
        <v>86</v>
      </c>
      <c r="AV1391" s="12" t="s">
        <v>91</v>
      </c>
      <c r="AW1391" s="12" t="s">
        <v>34</v>
      </c>
      <c r="AX1391" s="12" t="s">
        <v>79</v>
      </c>
      <c r="AY1391" s="224" t="s">
        <v>184</v>
      </c>
    </row>
    <row r="1392" spans="2:51" s="14" customFormat="1" ht="11.25">
      <c r="B1392" s="236"/>
      <c r="C1392" s="237"/>
      <c r="D1392" s="215" t="s">
        <v>191</v>
      </c>
      <c r="E1392" s="238" t="s">
        <v>1</v>
      </c>
      <c r="F1392" s="239" t="s">
        <v>617</v>
      </c>
      <c r="G1392" s="237"/>
      <c r="H1392" s="238" t="s">
        <v>1</v>
      </c>
      <c r="I1392" s="240"/>
      <c r="J1392" s="237"/>
      <c r="K1392" s="237"/>
      <c r="L1392" s="241"/>
      <c r="M1392" s="242"/>
      <c r="N1392" s="243"/>
      <c r="O1392" s="243"/>
      <c r="P1392" s="243"/>
      <c r="Q1392" s="243"/>
      <c r="R1392" s="243"/>
      <c r="S1392" s="243"/>
      <c r="T1392" s="244"/>
      <c r="AT1392" s="245" t="s">
        <v>191</v>
      </c>
      <c r="AU1392" s="245" t="s">
        <v>86</v>
      </c>
      <c r="AV1392" s="14" t="s">
        <v>86</v>
      </c>
      <c r="AW1392" s="14" t="s">
        <v>34</v>
      </c>
      <c r="AX1392" s="14" t="s">
        <v>79</v>
      </c>
      <c r="AY1392" s="245" t="s">
        <v>184</v>
      </c>
    </row>
    <row r="1393" spans="2:51" s="12" customFormat="1" ht="11.25">
      <c r="B1393" s="213"/>
      <c r="C1393" s="214"/>
      <c r="D1393" s="215" t="s">
        <v>191</v>
      </c>
      <c r="E1393" s="216" t="s">
        <v>1</v>
      </c>
      <c r="F1393" s="217" t="s">
        <v>593</v>
      </c>
      <c r="G1393" s="214"/>
      <c r="H1393" s="218">
        <v>48.600999999999999</v>
      </c>
      <c r="I1393" s="219"/>
      <c r="J1393" s="214"/>
      <c r="K1393" s="214"/>
      <c r="L1393" s="220"/>
      <c r="M1393" s="221"/>
      <c r="N1393" s="222"/>
      <c r="O1393" s="222"/>
      <c r="P1393" s="222"/>
      <c r="Q1393" s="222"/>
      <c r="R1393" s="222"/>
      <c r="S1393" s="222"/>
      <c r="T1393" s="223"/>
      <c r="AT1393" s="224" t="s">
        <v>191</v>
      </c>
      <c r="AU1393" s="224" t="s">
        <v>86</v>
      </c>
      <c r="AV1393" s="12" t="s">
        <v>91</v>
      </c>
      <c r="AW1393" s="12" t="s">
        <v>34</v>
      </c>
      <c r="AX1393" s="12" t="s">
        <v>79</v>
      </c>
      <c r="AY1393" s="224" t="s">
        <v>184</v>
      </c>
    </row>
    <row r="1394" spans="2:51" s="12" customFormat="1" ht="11.25">
      <c r="B1394" s="213"/>
      <c r="C1394" s="214"/>
      <c r="D1394" s="215" t="s">
        <v>191</v>
      </c>
      <c r="E1394" s="216" t="s">
        <v>1</v>
      </c>
      <c r="F1394" s="217" t="s">
        <v>590</v>
      </c>
      <c r="G1394" s="214"/>
      <c r="H1394" s="218">
        <v>-1.5760000000000001</v>
      </c>
      <c r="I1394" s="219"/>
      <c r="J1394" s="214"/>
      <c r="K1394" s="214"/>
      <c r="L1394" s="220"/>
      <c r="M1394" s="221"/>
      <c r="N1394" s="222"/>
      <c r="O1394" s="222"/>
      <c r="P1394" s="222"/>
      <c r="Q1394" s="222"/>
      <c r="R1394" s="222"/>
      <c r="S1394" s="222"/>
      <c r="T1394" s="223"/>
      <c r="AT1394" s="224" t="s">
        <v>191</v>
      </c>
      <c r="AU1394" s="224" t="s">
        <v>86</v>
      </c>
      <c r="AV1394" s="12" t="s">
        <v>91</v>
      </c>
      <c r="AW1394" s="12" t="s">
        <v>34</v>
      </c>
      <c r="AX1394" s="12" t="s">
        <v>79</v>
      </c>
      <c r="AY1394" s="224" t="s">
        <v>184</v>
      </c>
    </row>
    <row r="1395" spans="2:51" s="12" customFormat="1" ht="11.25">
      <c r="B1395" s="213"/>
      <c r="C1395" s="214"/>
      <c r="D1395" s="215" t="s">
        <v>191</v>
      </c>
      <c r="E1395" s="216" t="s">
        <v>1</v>
      </c>
      <c r="F1395" s="217" t="s">
        <v>594</v>
      </c>
      <c r="G1395" s="214"/>
      <c r="H1395" s="218">
        <v>-3.75</v>
      </c>
      <c r="I1395" s="219"/>
      <c r="J1395" s="214"/>
      <c r="K1395" s="214"/>
      <c r="L1395" s="220"/>
      <c r="M1395" s="221"/>
      <c r="N1395" s="222"/>
      <c r="O1395" s="222"/>
      <c r="P1395" s="222"/>
      <c r="Q1395" s="222"/>
      <c r="R1395" s="222"/>
      <c r="S1395" s="222"/>
      <c r="T1395" s="223"/>
      <c r="AT1395" s="224" t="s">
        <v>191</v>
      </c>
      <c r="AU1395" s="224" t="s">
        <v>86</v>
      </c>
      <c r="AV1395" s="12" t="s">
        <v>91</v>
      </c>
      <c r="AW1395" s="12" t="s">
        <v>34</v>
      </c>
      <c r="AX1395" s="12" t="s">
        <v>79</v>
      </c>
      <c r="AY1395" s="224" t="s">
        <v>184</v>
      </c>
    </row>
    <row r="1396" spans="2:51" s="14" customFormat="1" ht="11.25">
      <c r="B1396" s="236"/>
      <c r="C1396" s="237"/>
      <c r="D1396" s="215" t="s">
        <v>191</v>
      </c>
      <c r="E1396" s="238" t="s">
        <v>1</v>
      </c>
      <c r="F1396" s="239" t="s">
        <v>618</v>
      </c>
      <c r="G1396" s="237"/>
      <c r="H1396" s="238" t="s">
        <v>1</v>
      </c>
      <c r="I1396" s="240"/>
      <c r="J1396" s="237"/>
      <c r="K1396" s="237"/>
      <c r="L1396" s="241"/>
      <c r="M1396" s="242"/>
      <c r="N1396" s="243"/>
      <c r="O1396" s="243"/>
      <c r="P1396" s="243"/>
      <c r="Q1396" s="243"/>
      <c r="R1396" s="243"/>
      <c r="S1396" s="243"/>
      <c r="T1396" s="244"/>
      <c r="AT1396" s="245" t="s">
        <v>191</v>
      </c>
      <c r="AU1396" s="245" t="s">
        <v>86</v>
      </c>
      <c r="AV1396" s="14" t="s">
        <v>86</v>
      </c>
      <c r="AW1396" s="14" t="s">
        <v>34</v>
      </c>
      <c r="AX1396" s="14" t="s">
        <v>79</v>
      </c>
      <c r="AY1396" s="245" t="s">
        <v>184</v>
      </c>
    </row>
    <row r="1397" spans="2:51" s="12" customFormat="1" ht="11.25">
      <c r="B1397" s="213"/>
      <c r="C1397" s="214"/>
      <c r="D1397" s="215" t="s">
        <v>191</v>
      </c>
      <c r="E1397" s="216" t="s">
        <v>1</v>
      </c>
      <c r="F1397" s="217" t="s">
        <v>596</v>
      </c>
      <c r="G1397" s="214"/>
      <c r="H1397" s="218">
        <v>37.1</v>
      </c>
      <c r="I1397" s="219"/>
      <c r="J1397" s="214"/>
      <c r="K1397" s="214"/>
      <c r="L1397" s="220"/>
      <c r="M1397" s="221"/>
      <c r="N1397" s="222"/>
      <c r="O1397" s="222"/>
      <c r="P1397" s="222"/>
      <c r="Q1397" s="222"/>
      <c r="R1397" s="222"/>
      <c r="S1397" s="222"/>
      <c r="T1397" s="223"/>
      <c r="AT1397" s="224" t="s">
        <v>191</v>
      </c>
      <c r="AU1397" s="224" t="s">
        <v>86</v>
      </c>
      <c r="AV1397" s="12" t="s">
        <v>91</v>
      </c>
      <c r="AW1397" s="12" t="s">
        <v>34</v>
      </c>
      <c r="AX1397" s="12" t="s">
        <v>79</v>
      </c>
      <c r="AY1397" s="224" t="s">
        <v>184</v>
      </c>
    </row>
    <row r="1398" spans="2:51" s="12" customFormat="1" ht="11.25">
      <c r="B1398" s="213"/>
      <c r="C1398" s="214"/>
      <c r="D1398" s="215" t="s">
        <v>191</v>
      </c>
      <c r="E1398" s="216" t="s">
        <v>1</v>
      </c>
      <c r="F1398" s="217" t="s">
        <v>594</v>
      </c>
      <c r="G1398" s="214"/>
      <c r="H1398" s="218">
        <v>-3.75</v>
      </c>
      <c r="I1398" s="219"/>
      <c r="J1398" s="214"/>
      <c r="K1398" s="214"/>
      <c r="L1398" s="220"/>
      <c r="M1398" s="221"/>
      <c r="N1398" s="222"/>
      <c r="O1398" s="222"/>
      <c r="P1398" s="222"/>
      <c r="Q1398" s="222"/>
      <c r="R1398" s="222"/>
      <c r="S1398" s="222"/>
      <c r="T1398" s="223"/>
      <c r="AT1398" s="224" t="s">
        <v>191</v>
      </c>
      <c r="AU1398" s="224" t="s">
        <v>86</v>
      </c>
      <c r="AV1398" s="12" t="s">
        <v>91</v>
      </c>
      <c r="AW1398" s="12" t="s">
        <v>34</v>
      </c>
      <c r="AX1398" s="12" t="s">
        <v>79</v>
      </c>
      <c r="AY1398" s="224" t="s">
        <v>184</v>
      </c>
    </row>
    <row r="1399" spans="2:51" s="14" customFormat="1" ht="11.25">
      <c r="B1399" s="236"/>
      <c r="C1399" s="237"/>
      <c r="D1399" s="215" t="s">
        <v>191</v>
      </c>
      <c r="E1399" s="238" t="s">
        <v>1</v>
      </c>
      <c r="F1399" s="239" t="s">
        <v>619</v>
      </c>
      <c r="G1399" s="237"/>
      <c r="H1399" s="238" t="s">
        <v>1</v>
      </c>
      <c r="I1399" s="240"/>
      <c r="J1399" s="237"/>
      <c r="K1399" s="237"/>
      <c r="L1399" s="241"/>
      <c r="M1399" s="242"/>
      <c r="N1399" s="243"/>
      <c r="O1399" s="243"/>
      <c r="P1399" s="243"/>
      <c r="Q1399" s="243"/>
      <c r="R1399" s="243"/>
      <c r="S1399" s="243"/>
      <c r="T1399" s="244"/>
      <c r="AT1399" s="245" t="s">
        <v>191</v>
      </c>
      <c r="AU1399" s="245" t="s">
        <v>86</v>
      </c>
      <c r="AV1399" s="14" t="s">
        <v>86</v>
      </c>
      <c r="AW1399" s="14" t="s">
        <v>34</v>
      </c>
      <c r="AX1399" s="14" t="s">
        <v>79</v>
      </c>
      <c r="AY1399" s="245" t="s">
        <v>184</v>
      </c>
    </row>
    <row r="1400" spans="2:51" s="12" customFormat="1" ht="11.25">
      <c r="B1400" s="213"/>
      <c r="C1400" s="214"/>
      <c r="D1400" s="215" t="s">
        <v>191</v>
      </c>
      <c r="E1400" s="216" t="s">
        <v>1</v>
      </c>
      <c r="F1400" s="217" t="s">
        <v>598</v>
      </c>
      <c r="G1400" s="214"/>
      <c r="H1400" s="218">
        <v>34.290999999999997</v>
      </c>
      <c r="I1400" s="219"/>
      <c r="J1400" s="214"/>
      <c r="K1400" s="214"/>
      <c r="L1400" s="220"/>
      <c r="M1400" s="221"/>
      <c r="N1400" s="222"/>
      <c r="O1400" s="222"/>
      <c r="P1400" s="222"/>
      <c r="Q1400" s="222"/>
      <c r="R1400" s="222"/>
      <c r="S1400" s="222"/>
      <c r="T1400" s="223"/>
      <c r="AT1400" s="224" t="s">
        <v>191</v>
      </c>
      <c r="AU1400" s="224" t="s">
        <v>86</v>
      </c>
      <c r="AV1400" s="12" t="s">
        <v>91</v>
      </c>
      <c r="AW1400" s="12" t="s">
        <v>34</v>
      </c>
      <c r="AX1400" s="12" t="s">
        <v>79</v>
      </c>
      <c r="AY1400" s="224" t="s">
        <v>184</v>
      </c>
    </row>
    <row r="1401" spans="2:51" s="12" customFormat="1" ht="11.25">
      <c r="B1401" s="213"/>
      <c r="C1401" s="214"/>
      <c r="D1401" s="215" t="s">
        <v>191</v>
      </c>
      <c r="E1401" s="216" t="s">
        <v>1</v>
      </c>
      <c r="F1401" s="217" t="s">
        <v>569</v>
      </c>
      <c r="G1401" s="214"/>
      <c r="H1401" s="218">
        <v>-1.379</v>
      </c>
      <c r="I1401" s="219"/>
      <c r="J1401" s="214"/>
      <c r="K1401" s="214"/>
      <c r="L1401" s="220"/>
      <c r="M1401" s="221"/>
      <c r="N1401" s="222"/>
      <c r="O1401" s="222"/>
      <c r="P1401" s="222"/>
      <c r="Q1401" s="222"/>
      <c r="R1401" s="222"/>
      <c r="S1401" s="222"/>
      <c r="T1401" s="223"/>
      <c r="AT1401" s="224" t="s">
        <v>191</v>
      </c>
      <c r="AU1401" s="224" t="s">
        <v>86</v>
      </c>
      <c r="AV1401" s="12" t="s">
        <v>91</v>
      </c>
      <c r="AW1401" s="12" t="s">
        <v>34</v>
      </c>
      <c r="AX1401" s="12" t="s">
        <v>79</v>
      </c>
      <c r="AY1401" s="224" t="s">
        <v>184</v>
      </c>
    </row>
    <row r="1402" spans="2:51" s="14" customFormat="1" ht="11.25">
      <c r="B1402" s="236"/>
      <c r="C1402" s="237"/>
      <c r="D1402" s="215" t="s">
        <v>191</v>
      </c>
      <c r="E1402" s="238" t="s">
        <v>1</v>
      </c>
      <c r="F1402" s="239" t="s">
        <v>620</v>
      </c>
      <c r="G1402" s="237"/>
      <c r="H1402" s="238" t="s">
        <v>1</v>
      </c>
      <c r="I1402" s="240"/>
      <c r="J1402" s="237"/>
      <c r="K1402" s="237"/>
      <c r="L1402" s="241"/>
      <c r="M1402" s="242"/>
      <c r="N1402" s="243"/>
      <c r="O1402" s="243"/>
      <c r="P1402" s="243"/>
      <c r="Q1402" s="243"/>
      <c r="R1402" s="243"/>
      <c r="S1402" s="243"/>
      <c r="T1402" s="244"/>
      <c r="AT1402" s="245" t="s">
        <v>191</v>
      </c>
      <c r="AU1402" s="245" t="s">
        <v>86</v>
      </c>
      <c r="AV1402" s="14" t="s">
        <v>86</v>
      </c>
      <c r="AW1402" s="14" t="s">
        <v>34</v>
      </c>
      <c r="AX1402" s="14" t="s">
        <v>79</v>
      </c>
      <c r="AY1402" s="245" t="s">
        <v>184</v>
      </c>
    </row>
    <row r="1403" spans="2:51" s="12" customFormat="1" ht="11.25">
      <c r="B1403" s="213"/>
      <c r="C1403" s="214"/>
      <c r="D1403" s="215" t="s">
        <v>191</v>
      </c>
      <c r="E1403" s="216" t="s">
        <v>1</v>
      </c>
      <c r="F1403" s="217" t="s">
        <v>600</v>
      </c>
      <c r="G1403" s="214"/>
      <c r="H1403" s="218">
        <v>22.79</v>
      </c>
      <c r="I1403" s="219"/>
      <c r="J1403" s="214"/>
      <c r="K1403" s="214"/>
      <c r="L1403" s="220"/>
      <c r="M1403" s="221"/>
      <c r="N1403" s="222"/>
      <c r="O1403" s="222"/>
      <c r="P1403" s="222"/>
      <c r="Q1403" s="222"/>
      <c r="R1403" s="222"/>
      <c r="S1403" s="222"/>
      <c r="T1403" s="223"/>
      <c r="AT1403" s="224" t="s">
        <v>191</v>
      </c>
      <c r="AU1403" s="224" t="s">
        <v>86</v>
      </c>
      <c r="AV1403" s="12" t="s">
        <v>91</v>
      </c>
      <c r="AW1403" s="12" t="s">
        <v>34</v>
      </c>
      <c r="AX1403" s="12" t="s">
        <v>79</v>
      </c>
      <c r="AY1403" s="224" t="s">
        <v>184</v>
      </c>
    </row>
    <row r="1404" spans="2:51" s="12" customFormat="1" ht="11.25">
      <c r="B1404" s="213"/>
      <c r="C1404" s="214"/>
      <c r="D1404" s="215" t="s">
        <v>191</v>
      </c>
      <c r="E1404" s="216" t="s">
        <v>1</v>
      </c>
      <c r="F1404" s="217" t="s">
        <v>569</v>
      </c>
      <c r="G1404" s="214"/>
      <c r="H1404" s="218">
        <v>-1.379</v>
      </c>
      <c r="I1404" s="219"/>
      <c r="J1404" s="214"/>
      <c r="K1404" s="214"/>
      <c r="L1404" s="220"/>
      <c r="M1404" s="221"/>
      <c r="N1404" s="222"/>
      <c r="O1404" s="222"/>
      <c r="P1404" s="222"/>
      <c r="Q1404" s="222"/>
      <c r="R1404" s="222"/>
      <c r="S1404" s="222"/>
      <c r="T1404" s="223"/>
      <c r="AT1404" s="224" t="s">
        <v>191</v>
      </c>
      <c r="AU1404" s="224" t="s">
        <v>86</v>
      </c>
      <c r="AV1404" s="12" t="s">
        <v>91</v>
      </c>
      <c r="AW1404" s="12" t="s">
        <v>34</v>
      </c>
      <c r="AX1404" s="12" t="s">
        <v>79</v>
      </c>
      <c r="AY1404" s="224" t="s">
        <v>184</v>
      </c>
    </row>
    <row r="1405" spans="2:51" s="15" customFormat="1" ht="11.25">
      <c r="B1405" s="246"/>
      <c r="C1405" s="247"/>
      <c r="D1405" s="215" t="s">
        <v>191</v>
      </c>
      <c r="E1405" s="248" t="s">
        <v>1</v>
      </c>
      <c r="F1405" s="249" t="s">
        <v>574</v>
      </c>
      <c r="G1405" s="247"/>
      <c r="H1405" s="250">
        <v>212.0215</v>
      </c>
      <c r="I1405" s="251"/>
      <c r="J1405" s="247"/>
      <c r="K1405" s="247"/>
      <c r="L1405" s="252"/>
      <c r="M1405" s="253"/>
      <c r="N1405" s="254"/>
      <c r="O1405" s="254"/>
      <c r="P1405" s="254"/>
      <c r="Q1405" s="254"/>
      <c r="R1405" s="254"/>
      <c r="S1405" s="254"/>
      <c r="T1405" s="255"/>
      <c r="AT1405" s="256" t="s">
        <v>191</v>
      </c>
      <c r="AU1405" s="256" t="s">
        <v>86</v>
      </c>
      <c r="AV1405" s="15" t="s">
        <v>96</v>
      </c>
      <c r="AW1405" s="15" t="s">
        <v>34</v>
      </c>
      <c r="AX1405" s="15" t="s">
        <v>79</v>
      </c>
      <c r="AY1405" s="256" t="s">
        <v>184</v>
      </c>
    </row>
    <row r="1406" spans="2:51" s="14" customFormat="1" ht="11.25">
      <c r="B1406" s="236"/>
      <c r="C1406" s="237"/>
      <c r="D1406" s="215" t="s">
        <v>191</v>
      </c>
      <c r="E1406" s="238" t="s">
        <v>1</v>
      </c>
      <c r="F1406" s="239" t="s">
        <v>621</v>
      </c>
      <c r="G1406" s="237"/>
      <c r="H1406" s="238" t="s">
        <v>1</v>
      </c>
      <c r="I1406" s="240"/>
      <c r="J1406" s="237"/>
      <c r="K1406" s="237"/>
      <c r="L1406" s="241"/>
      <c r="M1406" s="242"/>
      <c r="N1406" s="243"/>
      <c r="O1406" s="243"/>
      <c r="P1406" s="243"/>
      <c r="Q1406" s="243"/>
      <c r="R1406" s="243"/>
      <c r="S1406" s="243"/>
      <c r="T1406" s="244"/>
      <c r="AT1406" s="245" t="s">
        <v>191</v>
      </c>
      <c r="AU1406" s="245" t="s">
        <v>86</v>
      </c>
      <c r="AV1406" s="14" t="s">
        <v>86</v>
      </c>
      <c r="AW1406" s="14" t="s">
        <v>34</v>
      </c>
      <c r="AX1406" s="14" t="s">
        <v>79</v>
      </c>
      <c r="AY1406" s="245" t="s">
        <v>184</v>
      </c>
    </row>
    <row r="1407" spans="2:51" s="12" customFormat="1" ht="11.25">
      <c r="B1407" s="213"/>
      <c r="C1407" s="214"/>
      <c r="D1407" s="215" t="s">
        <v>191</v>
      </c>
      <c r="E1407" s="216" t="s">
        <v>1</v>
      </c>
      <c r="F1407" s="217" t="s">
        <v>622</v>
      </c>
      <c r="G1407" s="214"/>
      <c r="H1407" s="218">
        <v>212.0215</v>
      </c>
      <c r="I1407" s="219"/>
      <c r="J1407" s="214"/>
      <c r="K1407" s="214"/>
      <c r="L1407" s="220"/>
      <c r="M1407" s="221"/>
      <c r="N1407" s="222"/>
      <c r="O1407" s="222"/>
      <c r="P1407" s="222"/>
      <c r="Q1407" s="222"/>
      <c r="R1407" s="222"/>
      <c r="S1407" s="222"/>
      <c r="T1407" s="223"/>
      <c r="AT1407" s="224" t="s">
        <v>191</v>
      </c>
      <c r="AU1407" s="224" t="s">
        <v>86</v>
      </c>
      <c r="AV1407" s="12" t="s">
        <v>91</v>
      </c>
      <c r="AW1407" s="12" t="s">
        <v>34</v>
      </c>
      <c r="AX1407" s="12" t="s">
        <v>79</v>
      </c>
      <c r="AY1407" s="224" t="s">
        <v>184</v>
      </c>
    </row>
    <row r="1408" spans="2:51" s="15" customFormat="1" ht="11.25">
      <c r="B1408" s="246"/>
      <c r="C1408" s="247"/>
      <c r="D1408" s="215" t="s">
        <v>191</v>
      </c>
      <c r="E1408" s="248" t="s">
        <v>1</v>
      </c>
      <c r="F1408" s="249" t="s">
        <v>574</v>
      </c>
      <c r="G1408" s="247"/>
      <c r="H1408" s="250">
        <v>212.0215</v>
      </c>
      <c r="I1408" s="251"/>
      <c r="J1408" s="247"/>
      <c r="K1408" s="247"/>
      <c r="L1408" s="252"/>
      <c r="M1408" s="253"/>
      <c r="N1408" s="254"/>
      <c r="O1408" s="254"/>
      <c r="P1408" s="254"/>
      <c r="Q1408" s="254"/>
      <c r="R1408" s="254"/>
      <c r="S1408" s="254"/>
      <c r="T1408" s="255"/>
      <c r="AT1408" s="256" t="s">
        <v>191</v>
      </c>
      <c r="AU1408" s="256" t="s">
        <v>86</v>
      </c>
      <c r="AV1408" s="15" t="s">
        <v>96</v>
      </c>
      <c r="AW1408" s="15" t="s">
        <v>34</v>
      </c>
      <c r="AX1408" s="15" t="s">
        <v>79</v>
      </c>
      <c r="AY1408" s="256" t="s">
        <v>184</v>
      </c>
    </row>
    <row r="1409" spans="1:65" s="15" customFormat="1" ht="11.25">
      <c r="B1409" s="246"/>
      <c r="C1409" s="247"/>
      <c r="D1409" s="215" t="s">
        <v>191</v>
      </c>
      <c r="E1409" s="248" t="s">
        <v>1</v>
      </c>
      <c r="F1409" s="249" t="s">
        <v>574</v>
      </c>
      <c r="G1409" s="247"/>
      <c r="H1409" s="250">
        <v>0</v>
      </c>
      <c r="I1409" s="251"/>
      <c r="J1409" s="247"/>
      <c r="K1409" s="247"/>
      <c r="L1409" s="252"/>
      <c r="M1409" s="253"/>
      <c r="N1409" s="254"/>
      <c r="O1409" s="254"/>
      <c r="P1409" s="254"/>
      <c r="Q1409" s="254"/>
      <c r="R1409" s="254"/>
      <c r="S1409" s="254"/>
      <c r="T1409" s="255"/>
      <c r="AT1409" s="256" t="s">
        <v>191</v>
      </c>
      <c r="AU1409" s="256" t="s">
        <v>86</v>
      </c>
      <c r="AV1409" s="15" t="s">
        <v>96</v>
      </c>
      <c r="AW1409" s="15" t="s">
        <v>34</v>
      </c>
      <c r="AX1409" s="15" t="s">
        <v>79</v>
      </c>
      <c r="AY1409" s="256" t="s">
        <v>184</v>
      </c>
    </row>
    <row r="1410" spans="1:65" s="14" customFormat="1" ht="11.25">
      <c r="B1410" s="236"/>
      <c r="C1410" s="237"/>
      <c r="D1410" s="215" t="s">
        <v>191</v>
      </c>
      <c r="E1410" s="238" t="s">
        <v>1</v>
      </c>
      <c r="F1410" s="239" t="s">
        <v>623</v>
      </c>
      <c r="G1410" s="237"/>
      <c r="H1410" s="238" t="s">
        <v>1</v>
      </c>
      <c r="I1410" s="240"/>
      <c r="J1410" s="237"/>
      <c r="K1410" s="237"/>
      <c r="L1410" s="241"/>
      <c r="M1410" s="242"/>
      <c r="N1410" s="243"/>
      <c r="O1410" s="243"/>
      <c r="P1410" s="243"/>
      <c r="Q1410" s="243"/>
      <c r="R1410" s="243"/>
      <c r="S1410" s="243"/>
      <c r="T1410" s="244"/>
      <c r="AT1410" s="245" t="s">
        <v>191</v>
      </c>
      <c r="AU1410" s="245" t="s">
        <v>86</v>
      </c>
      <c r="AV1410" s="14" t="s">
        <v>86</v>
      </c>
      <c r="AW1410" s="14" t="s">
        <v>34</v>
      </c>
      <c r="AX1410" s="14" t="s">
        <v>79</v>
      </c>
      <c r="AY1410" s="245" t="s">
        <v>184</v>
      </c>
    </row>
    <row r="1411" spans="1:65" s="12" customFormat="1" ht="11.25">
      <c r="B1411" s="213"/>
      <c r="C1411" s="214"/>
      <c r="D1411" s="215" t="s">
        <v>191</v>
      </c>
      <c r="E1411" s="216" t="s">
        <v>1</v>
      </c>
      <c r="F1411" s="217" t="s">
        <v>624</v>
      </c>
      <c r="G1411" s="214"/>
      <c r="H1411" s="218">
        <v>-281.80799999999999</v>
      </c>
      <c r="I1411" s="219"/>
      <c r="J1411" s="214"/>
      <c r="K1411" s="214"/>
      <c r="L1411" s="220"/>
      <c r="M1411" s="221"/>
      <c r="N1411" s="222"/>
      <c r="O1411" s="222"/>
      <c r="P1411" s="222"/>
      <c r="Q1411" s="222"/>
      <c r="R1411" s="222"/>
      <c r="S1411" s="222"/>
      <c r="T1411" s="223"/>
      <c r="AT1411" s="224" t="s">
        <v>191</v>
      </c>
      <c r="AU1411" s="224" t="s">
        <v>86</v>
      </c>
      <c r="AV1411" s="12" t="s">
        <v>91</v>
      </c>
      <c r="AW1411" s="12" t="s">
        <v>34</v>
      </c>
      <c r="AX1411" s="12" t="s">
        <v>79</v>
      </c>
      <c r="AY1411" s="224" t="s">
        <v>184</v>
      </c>
    </row>
    <row r="1412" spans="1:65" s="13" customFormat="1" ht="11.25">
      <c r="B1412" s="225"/>
      <c r="C1412" s="226"/>
      <c r="D1412" s="215" t="s">
        <v>191</v>
      </c>
      <c r="E1412" s="227" t="s">
        <v>1</v>
      </c>
      <c r="F1412" s="228" t="s">
        <v>193</v>
      </c>
      <c r="G1412" s="226"/>
      <c r="H1412" s="229">
        <v>2136.2444000000005</v>
      </c>
      <c r="I1412" s="230"/>
      <c r="J1412" s="226"/>
      <c r="K1412" s="226"/>
      <c r="L1412" s="231"/>
      <c r="M1412" s="232"/>
      <c r="N1412" s="233"/>
      <c r="O1412" s="233"/>
      <c r="P1412" s="233"/>
      <c r="Q1412" s="233"/>
      <c r="R1412" s="233"/>
      <c r="S1412" s="233"/>
      <c r="T1412" s="234"/>
      <c r="AT1412" s="235" t="s">
        <v>191</v>
      </c>
      <c r="AU1412" s="235" t="s">
        <v>86</v>
      </c>
      <c r="AV1412" s="13" t="s">
        <v>190</v>
      </c>
      <c r="AW1412" s="13" t="s">
        <v>34</v>
      </c>
      <c r="AX1412" s="13" t="s">
        <v>86</v>
      </c>
      <c r="AY1412" s="235" t="s">
        <v>184</v>
      </c>
    </row>
    <row r="1413" spans="1:65" s="2" customFormat="1" ht="21.75" customHeight="1">
      <c r="A1413" s="34"/>
      <c r="B1413" s="35"/>
      <c r="C1413" s="200" t="s">
        <v>973</v>
      </c>
      <c r="D1413" s="200" t="s">
        <v>185</v>
      </c>
      <c r="E1413" s="201" t="s">
        <v>1499</v>
      </c>
      <c r="F1413" s="202" t="s">
        <v>1500</v>
      </c>
      <c r="G1413" s="203" t="s">
        <v>222</v>
      </c>
      <c r="H1413" s="204">
        <v>60</v>
      </c>
      <c r="I1413" s="205"/>
      <c r="J1413" s="206">
        <f>ROUND(I1413*H1413,2)</f>
        <v>0</v>
      </c>
      <c r="K1413" s="202" t="s">
        <v>189</v>
      </c>
      <c r="L1413" s="39"/>
      <c r="M1413" s="207" t="s">
        <v>1</v>
      </c>
      <c r="N1413" s="208" t="s">
        <v>45</v>
      </c>
      <c r="O1413" s="71"/>
      <c r="P1413" s="209">
        <f>O1413*H1413</f>
        <v>0</v>
      </c>
      <c r="Q1413" s="209">
        <v>0</v>
      </c>
      <c r="R1413" s="209">
        <f>Q1413*H1413</f>
        <v>0</v>
      </c>
      <c r="S1413" s="209">
        <v>0</v>
      </c>
      <c r="T1413" s="210">
        <f>S1413*H1413</f>
        <v>0</v>
      </c>
      <c r="U1413" s="34"/>
      <c r="V1413" s="34"/>
      <c r="W1413" s="34"/>
      <c r="X1413" s="34"/>
      <c r="Y1413" s="34"/>
      <c r="Z1413" s="34"/>
      <c r="AA1413" s="34"/>
      <c r="AB1413" s="34"/>
      <c r="AC1413" s="34"/>
      <c r="AD1413" s="34"/>
      <c r="AE1413" s="34"/>
      <c r="AR1413" s="211" t="s">
        <v>223</v>
      </c>
      <c r="AT1413" s="211" t="s">
        <v>185</v>
      </c>
      <c r="AU1413" s="211" t="s">
        <v>86</v>
      </c>
      <c r="AY1413" s="17" t="s">
        <v>184</v>
      </c>
      <c r="BE1413" s="212">
        <f>IF(N1413="základní",J1413,0)</f>
        <v>0</v>
      </c>
      <c r="BF1413" s="212">
        <f>IF(N1413="snížená",J1413,0)</f>
        <v>0</v>
      </c>
      <c r="BG1413" s="212">
        <f>IF(N1413="zákl. přenesená",J1413,0)</f>
        <v>0</v>
      </c>
      <c r="BH1413" s="212">
        <f>IF(N1413="sníž. přenesená",J1413,0)</f>
        <v>0</v>
      </c>
      <c r="BI1413" s="212">
        <f>IF(N1413="nulová",J1413,0)</f>
        <v>0</v>
      </c>
      <c r="BJ1413" s="17" t="s">
        <v>91</v>
      </c>
      <c r="BK1413" s="212">
        <f>ROUND(I1413*H1413,2)</f>
        <v>0</v>
      </c>
      <c r="BL1413" s="17" t="s">
        <v>223</v>
      </c>
      <c r="BM1413" s="211" t="s">
        <v>1501</v>
      </c>
    </row>
    <row r="1414" spans="1:65" s="12" customFormat="1" ht="11.25">
      <c r="B1414" s="213"/>
      <c r="C1414" s="214"/>
      <c r="D1414" s="215" t="s">
        <v>191</v>
      </c>
      <c r="E1414" s="216" t="s">
        <v>1</v>
      </c>
      <c r="F1414" s="217" t="s">
        <v>1502</v>
      </c>
      <c r="G1414" s="214"/>
      <c r="H1414" s="218">
        <v>60</v>
      </c>
      <c r="I1414" s="219"/>
      <c r="J1414" s="214"/>
      <c r="K1414" s="214"/>
      <c r="L1414" s="220"/>
      <c r="M1414" s="221"/>
      <c r="N1414" s="222"/>
      <c r="O1414" s="222"/>
      <c r="P1414" s="222"/>
      <c r="Q1414" s="222"/>
      <c r="R1414" s="222"/>
      <c r="S1414" s="222"/>
      <c r="T1414" s="223"/>
      <c r="AT1414" s="224" t="s">
        <v>191</v>
      </c>
      <c r="AU1414" s="224" t="s">
        <v>86</v>
      </c>
      <c r="AV1414" s="12" t="s">
        <v>91</v>
      </c>
      <c r="AW1414" s="12" t="s">
        <v>34</v>
      </c>
      <c r="AX1414" s="12" t="s">
        <v>79</v>
      </c>
      <c r="AY1414" s="224" t="s">
        <v>184</v>
      </c>
    </row>
    <row r="1415" spans="1:65" s="13" customFormat="1" ht="11.25">
      <c r="B1415" s="225"/>
      <c r="C1415" s="226"/>
      <c r="D1415" s="215" t="s">
        <v>191</v>
      </c>
      <c r="E1415" s="227" t="s">
        <v>1</v>
      </c>
      <c r="F1415" s="228" t="s">
        <v>193</v>
      </c>
      <c r="G1415" s="226"/>
      <c r="H1415" s="229">
        <v>60</v>
      </c>
      <c r="I1415" s="230"/>
      <c r="J1415" s="226"/>
      <c r="K1415" s="226"/>
      <c r="L1415" s="231"/>
      <c r="M1415" s="232"/>
      <c r="N1415" s="233"/>
      <c r="O1415" s="233"/>
      <c r="P1415" s="233"/>
      <c r="Q1415" s="233"/>
      <c r="R1415" s="233"/>
      <c r="S1415" s="233"/>
      <c r="T1415" s="234"/>
      <c r="AT1415" s="235" t="s">
        <v>191</v>
      </c>
      <c r="AU1415" s="235" t="s">
        <v>86</v>
      </c>
      <c r="AV1415" s="13" t="s">
        <v>190</v>
      </c>
      <c r="AW1415" s="13" t="s">
        <v>34</v>
      </c>
      <c r="AX1415" s="13" t="s">
        <v>86</v>
      </c>
      <c r="AY1415" s="235" t="s">
        <v>184</v>
      </c>
    </row>
    <row r="1416" spans="1:65" s="11" customFormat="1" ht="25.9" customHeight="1">
      <c r="B1416" s="186"/>
      <c r="C1416" s="187"/>
      <c r="D1416" s="188" t="s">
        <v>78</v>
      </c>
      <c r="E1416" s="189" t="s">
        <v>1503</v>
      </c>
      <c r="F1416" s="189" t="s">
        <v>1504</v>
      </c>
      <c r="G1416" s="187"/>
      <c r="H1416" s="187"/>
      <c r="I1416" s="190"/>
      <c r="J1416" s="191">
        <f>BK1416</f>
        <v>0</v>
      </c>
      <c r="K1416" s="187"/>
      <c r="L1416" s="192"/>
      <c r="M1416" s="193"/>
      <c r="N1416" s="194"/>
      <c r="O1416" s="194"/>
      <c r="P1416" s="195">
        <f>P1417</f>
        <v>0</v>
      </c>
      <c r="Q1416" s="194"/>
      <c r="R1416" s="195">
        <f>R1417</f>
        <v>0</v>
      </c>
      <c r="S1416" s="194"/>
      <c r="T1416" s="196">
        <f>T1417</f>
        <v>0</v>
      </c>
      <c r="AR1416" s="197" t="s">
        <v>86</v>
      </c>
      <c r="AT1416" s="198" t="s">
        <v>78</v>
      </c>
      <c r="AU1416" s="198" t="s">
        <v>79</v>
      </c>
      <c r="AY1416" s="197" t="s">
        <v>184</v>
      </c>
      <c r="BK1416" s="199">
        <f>BK1417</f>
        <v>0</v>
      </c>
    </row>
    <row r="1417" spans="1:65" s="2" customFormat="1" ht="16.5" customHeight="1">
      <c r="A1417" s="34"/>
      <c r="B1417" s="35"/>
      <c r="C1417" s="200" t="s">
        <v>1505</v>
      </c>
      <c r="D1417" s="200" t="s">
        <v>185</v>
      </c>
      <c r="E1417" s="201" t="s">
        <v>1503</v>
      </c>
      <c r="F1417" s="202" t="s">
        <v>1506</v>
      </c>
      <c r="G1417" s="203" t="s">
        <v>334</v>
      </c>
      <c r="H1417" s="204">
        <v>1</v>
      </c>
      <c r="I1417" s="205"/>
      <c r="J1417" s="206">
        <f>ROUND(I1417*H1417,2)</f>
        <v>0</v>
      </c>
      <c r="K1417" s="202" t="s">
        <v>297</v>
      </c>
      <c r="L1417" s="39"/>
      <c r="M1417" s="257" t="s">
        <v>1</v>
      </c>
      <c r="N1417" s="258" t="s">
        <v>45</v>
      </c>
      <c r="O1417" s="259"/>
      <c r="P1417" s="260">
        <f>O1417*H1417</f>
        <v>0</v>
      </c>
      <c r="Q1417" s="260">
        <v>0</v>
      </c>
      <c r="R1417" s="260">
        <f>Q1417*H1417</f>
        <v>0</v>
      </c>
      <c r="S1417" s="260">
        <v>0</v>
      </c>
      <c r="T1417" s="261">
        <f>S1417*H1417</f>
        <v>0</v>
      </c>
      <c r="U1417" s="34"/>
      <c r="V1417" s="34"/>
      <c r="W1417" s="34"/>
      <c r="X1417" s="34"/>
      <c r="Y1417" s="34"/>
      <c r="Z1417" s="34"/>
      <c r="AA1417" s="34"/>
      <c r="AB1417" s="34"/>
      <c r="AC1417" s="34"/>
      <c r="AD1417" s="34"/>
      <c r="AE1417" s="34"/>
      <c r="AR1417" s="211" t="s">
        <v>190</v>
      </c>
      <c r="AT1417" s="211" t="s">
        <v>185</v>
      </c>
      <c r="AU1417" s="211" t="s">
        <v>86</v>
      </c>
      <c r="AY1417" s="17" t="s">
        <v>184</v>
      </c>
      <c r="BE1417" s="212">
        <f>IF(N1417="základní",J1417,0)</f>
        <v>0</v>
      </c>
      <c r="BF1417" s="212">
        <f>IF(N1417="snížená",J1417,0)</f>
        <v>0</v>
      </c>
      <c r="BG1417" s="212">
        <f>IF(N1417="zákl. přenesená",J1417,0)</f>
        <v>0</v>
      </c>
      <c r="BH1417" s="212">
        <f>IF(N1417="sníž. přenesená",J1417,0)</f>
        <v>0</v>
      </c>
      <c r="BI1417" s="212">
        <f>IF(N1417="nulová",J1417,0)</f>
        <v>0</v>
      </c>
      <c r="BJ1417" s="17" t="s">
        <v>91</v>
      </c>
      <c r="BK1417" s="212">
        <f>ROUND(I1417*H1417,2)</f>
        <v>0</v>
      </c>
      <c r="BL1417" s="17" t="s">
        <v>190</v>
      </c>
      <c r="BM1417" s="211" t="s">
        <v>1507</v>
      </c>
    </row>
    <row r="1418" spans="1:65" s="2" customFormat="1" ht="6.95" customHeight="1">
      <c r="A1418" s="34"/>
      <c r="B1418" s="54"/>
      <c r="C1418" s="55"/>
      <c r="D1418" s="55"/>
      <c r="E1418" s="55"/>
      <c r="F1418" s="55"/>
      <c r="G1418" s="55"/>
      <c r="H1418" s="55"/>
      <c r="I1418" s="158"/>
      <c r="J1418" s="55"/>
      <c r="K1418" s="55"/>
      <c r="L1418" s="39"/>
      <c r="M1418" s="34"/>
      <c r="O1418" s="34"/>
      <c r="P1418" s="34"/>
      <c r="Q1418" s="34"/>
      <c r="R1418" s="34"/>
      <c r="S1418" s="34"/>
      <c r="T1418" s="34"/>
      <c r="U1418" s="34"/>
      <c r="V1418" s="34"/>
      <c r="W1418" s="34"/>
      <c r="X1418" s="34"/>
      <c r="Y1418" s="34"/>
      <c r="Z1418" s="34"/>
      <c r="AA1418" s="34"/>
      <c r="AB1418" s="34"/>
      <c r="AC1418" s="34"/>
      <c r="AD1418" s="34"/>
      <c r="AE1418" s="34"/>
    </row>
  </sheetData>
  <sheetProtection algorithmName="SHA-512" hashValue="YLoK06hZgGPJWRkDal9V4eUdkuZ9qqzDRnJ9vMDaLunJq+THgPWrWiYDzJ6KXbInrSfuJOQqoPGQyfPNEbhOhw==" saltValue="RhNXLdrSATxItGGJqy0unyJBJAuZSsCnyRxvOYvzTxXctRX+3+rUCFMm5O9FD+DQudgsF4O1irfJ82+BhyfsgQ==" spinCount="100000" sheet="1" objects="1" scenarios="1" formatColumns="0" formatRows="0" autoFilter="0"/>
  <autoFilter ref="C149:K1417"/>
  <mergeCells count="15">
    <mergeCell ref="E136:H136"/>
    <mergeCell ref="E140:H140"/>
    <mergeCell ref="E138:H138"/>
    <mergeCell ref="E142:H142"/>
    <mergeCell ref="L2:V2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229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15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5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AT2" s="17" t="s">
        <v>100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8"/>
      <c r="J3" s="117"/>
      <c r="K3" s="117"/>
      <c r="L3" s="20"/>
      <c r="AT3" s="17" t="s">
        <v>86</v>
      </c>
    </row>
    <row r="4" spans="1:46" s="1" customFormat="1" ht="24.95" customHeight="1">
      <c r="B4" s="20"/>
      <c r="D4" s="119" t="s">
        <v>132</v>
      </c>
      <c r="I4" s="115"/>
      <c r="L4" s="20"/>
      <c r="M4" s="120" t="s">
        <v>10</v>
      </c>
      <c r="AT4" s="17" t="s">
        <v>4</v>
      </c>
    </row>
    <row r="5" spans="1:46" s="1" customFormat="1" ht="6.95" customHeight="1">
      <c r="B5" s="20"/>
      <c r="I5" s="115"/>
      <c r="L5" s="20"/>
    </row>
    <row r="6" spans="1:46" s="1" customFormat="1" ht="12" customHeight="1">
      <c r="B6" s="20"/>
      <c r="D6" s="121" t="s">
        <v>16</v>
      </c>
      <c r="I6" s="115"/>
      <c r="L6" s="20"/>
    </row>
    <row r="7" spans="1:46" s="1" customFormat="1" ht="16.5" customHeight="1">
      <c r="B7" s="20"/>
      <c r="E7" s="322" t="str">
        <f>'Rekapitulace stavby'!K6</f>
        <v>NOVOSTAVBA SOCIÁLNÍCH BYTŮ NA PARC. Č. 789/2</v>
      </c>
      <c r="F7" s="323"/>
      <c r="G7" s="323"/>
      <c r="H7" s="323"/>
      <c r="I7" s="115"/>
      <c r="L7" s="20"/>
    </row>
    <row r="8" spans="1:46" ht="12.75">
      <c r="B8" s="20"/>
      <c r="D8" s="121" t="s">
        <v>133</v>
      </c>
      <c r="L8" s="20"/>
    </row>
    <row r="9" spans="1:46" s="1" customFormat="1" ht="16.5" customHeight="1">
      <c r="B9" s="20"/>
      <c r="E9" s="322" t="s">
        <v>134</v>
      </c>
      <c r="F9" s="303"/>
      <c r="G9" s="303"/>
      <c r="H9" s="303"/>
      <c r="I9" s="115"/>
      <c r="L9" s="20"/>
    </row>
    <row r="10" spans="1:46" s="1" customFormat="1" ht="12" customHeight="1">
      <c r="B10" s="20"/>
      <c r="D10" s="121" t="s">
        <v>135</v>
      </c>
      <c r="I10" s="115"/>
      <c r="L10" s="20"/>
    </row>
    <row r="11" spans="1:46" s="2" customFormat="1" ht="16.5" customHeight="1">
      <c r="A11" s="34"/>
      <c r="B11" s="39"/>
      <c r="C11" s="34"/>
      <c r="D11" s="34"/>
      <c r="E11" s="324" t="s">
        <v>136</v>
      </c>
      <c r="F11" s="325"/>
      <c r="G11" s="325"/>
      <c r="H11" s="325"/>
      <c r="I11" s="123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46" s="2" customFormat="1" ht="12" customHeight="1">
      <c r="A12" s="34"/>
      <c r="B12" s="39"/>
      <c r="C12" s="34"/>
      <c r="D12" s="121" t="s">
        <v>137</v>
      </c>
      <c r="E12" s="34"/>
      <c r="F12" s="34"/>
      <c r="G12" s="34"/>
      <c r="H12" s="34"/>
      <c r="I12" s="123"/>
      <c r="J12" s="34"/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pans="1:46" s="2" customFormat="1" ht="16.5" customHeight="1">
      <c r="A13" s="34"/>
      <c r="B13" s="39"/>
      <c r="C13" s="34"/>
      <c r="D13" s="34"/>
      <c r="E13" s="326" t="s">
        <v>1508</v>
      </c>
      <c r="F13" s="325"/>
      <c r="G13" s="325"/>
      <c r="H13" s="325"/>
      <c r="I13" s="123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pans="1:46" s="2" customFormat="1" ht="11.25">
      <c r="A14" s="34"/>
      <c r="B14" s="39"/>
      <c r="C14" s="34"/>
      <c r="D14" s="34"/>
      <c r="E14" s="34"/>
      <c r="F14" s="34"/>
      <c r="G14" s="34"/>
      <c r="H14" s="34"/>
      <c r="I14" s="123"/>
      <c r="J14" s="34"/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46" s="2" customFormat="1" ht="12" customHeight="1">
      <c r="A15" s="34"/>
      <c r="B15" s="39"/>
      <c r="C15" s="34"/>
      <c r="D15" s="121" t="s">
        <v>18</v>
      </c>
      <c r="E15" s="34"/>
      <c r="F15" s="109" t="s">
        <v>1</v>
      </c>
      <c r="G15" s="34"/>
      <c r="H15" s="34"/>
      <c r="I15" s="124" t="s">
        <v>19</v>
      </c>
      <c r="J15" s="109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46" s="2" customFormat="1" ht="12" customHeight="1">
      <c r="A16" s="34"/>
      <c r="B16" s="39"/>
      <c r="C16" s="34"/>
      <c r="D16" s="121" t="s">
        <v>20</v>
      </c>
      <c r="E16" s="34"/>
      <c r="F16" s="109" t="s">
        <v>21</v>
      </c>
      <c r="G16" s="34"/>
      <c r="H16" s="34"/>
      <c r="I16" s="124" t="s">
        <v>22</v>
      </c>
      <c r="J16" s="125" t="str">
        <f>'Rekapitulace stavby'!AN8</f>
        <v>11. 12. 2019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2" customFormat="1" ht="10.9" customHeight="1">
      <c r="A17" s="34"/>
      <c r="B17" s="39"/>
      <c r="C17" s="34"/>
      <c r="D17" s="34"/>
      <c r="E17" s="34"/>
      <c r="F17" s="34"/>
      <c r="G17" s="34"/>
      <c r="H17" s="34"/>
      <c r="I17" s="123"/>
      <c r="J17" s="34"/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2" customFormat="1" ht="12" customHeight="1">
      <c r="A18" s="34"/>
      <c r="B18" s="39"/>
      <c r="C18" s="34"/>
      <c r="D18" s="121" t="s">
        <v>24</v>
      </c>
      <c r="E18" s="34"/>
      <c r="F18" s="34"/>
      <c r="G18" s="34"/>
      <c r="H18" s="34"/>
      <c r="I18" s="124" t="s">
        <v>25</v>
      </c>
      <c r="J18" s="109" t="s">
        <v>26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2" customFormat="1" ht="18" customHeight="1">
      <c r="A19" s="34"/>
      <c r="B19" s="39"/>
      <c r="C19" s="34"/>
      <c r="D19" s="34"/>
      <c r="E19" s="109" t="s">
        <v>27</v>
      </c>
      <c r="F19" s="34"/>
      <c r="G19" s="34"/>
      <c r="H19" s="34"/>
      <c r="I19" s="124" t="s">
        <v>28</v>
      </c>
      <c r="J19" s="109" t="s">
        <v>29</v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2" customFormat="1" ht="6.95" customHeight="1">
      <c r="A20" s="34"/>
      <c r="B20" s="39"/>
      <c r="C20" s="34"/>
      <c r="D20" s="34"/>
      <c r="E20" s="34"/>
      <c r="F20" s="34"/>
      <c r="G20" s="34"/>
      <c r="H20" s="34"/>
      <c r="I20" s="123"/>
      <c r="J20" s="34"/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2" customFormat="1" ht="12" customHeight="1">
      <c r="A21" s="34"/>
      <c r="B21" s="39"/>
      <c r="C21" s="34"/>
      <c r="D21" s="121" t="s">
        <v>30</v>
      </c>
      <c r="E21" s="34"/>
      <c r="F21" s="34"/>
      <c r="G21" s="34"/>
      <c r="H21" s="34"/>
      <c r="I21" s="124" t="s">
        <v>25</v>
      </c>
      <c r="J21" s="30" t="str">
        <f>'Rekapitulace stavby'!AN13</f>
        <v>Vyplň údaj</v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2" customFormat="1" ht="18" customHeight="1">
      <c r="A22" s="34"/>
      <c r="B22" s="39"/>
      <c r="C22" s="34"/>
      <c r="D22" s="34"/>
      <c r="E22" s="327" t="str">
        <f>'Rekapitulace stavby'!E14</f>
        <v>Vyplň údaj</v>
      </c>
      <c r="F22" s="328"/>
      <c r="G22" s="328"/>
      <c r="H22" s="328"/>
      <c r="I22" s="124" t="s">
        <v>28</v>
      </c>
      <c r="J22" s="30" t="str">
        <f>'Rekapitulace stavby'!AN14</f>
        <v>Vyplň údaj</v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2" customFormat="1" ht="6.95" customHeight="1">
      <c r="A23" s="34"/>
      <c r="B23" s="39"/>
      <c r="C23" s="34"/>
      <c r="D23" s="34"/>
      <c r="E23" s="34"/>
      <c r="F23" s="34"/>
      <c r="G23" s="34"/>
      <c r="H23" s="34"/>
      <c r="I23" s="123"/>
      <c r="J23" s="34"/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2" customFormat="1" ht="12" customHeight="1">
      <c r="A24" s="34"/>
      <c r="B24" s="39"/>
      <c r="C24" s="34"/>
      <c r="D24" s="121" t="s">
        <v>32</v>
      </c>
      <c r="E24" s="34"/>
      <c r="F24" s="34"/>
      <c r="G24" s="34"/>
      <c r="H24" s="34"/>
      <c r="I24" s="124" t="s">
        <v>25</v>
      </c>
      <c r="J24" s="109" t="s">
        <v>1</v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s="2" customFormat="1" ht="18" customHeight="1">
      <c r="A25" s="34"/>
      <c r="B25" s="39"/>
      <c r="C25" s="34"/>
      <c r="D25" s="34"/>
      <c r="E25" s="109" t="s">
        <v>33</v>
      </c>
      <c r="F25" s="34"/>
      <c r="G25" s="34"/>
      <c r="H25" s="34"/>
      <c r="I25" s="124" t="s">
        <v>28</v>
      </c>
      <c r="J25" s="109" t="s">
        <v>1</v>
      </c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pans="1:31" s="2" customFormat="1" ht="6.95" customHeight="1">
      <c r="A26" s="34"/>
      <c r="B26" s="39"/>
      <c r="C26" s="34"/>
      <c r="D26" s="34"/>
      <c r="E26" s="34"/>
      <c r="F26" s="34"/>
      <c r="G26" s="34"/>
      <c r="H26" s="34"/>
      <c r="I26" s="123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s="2" customFormat="1" ht="12" customHeight="1">
      <c r="A27" s="34"/>
      <c r="B27" s="39"/>
      <c r="C27" s="34"/>
      <c r="D27" s="121" t="s">
        <v>35</v>
      </c>
      <c r="E27" s="34"/>
      <c r="F27" s="34"/>
      <c r="G27" s="34"/>
      <c r="H27" s="34"/>
      <c r="I27" s="124" t="s">
        <v>25</v>
      </c>
      <c r="J27" s="109" t="str">
        <f>IF('Rekapitulace stavby'!AN19="","",'Rekapitulace stavby'!AN19)</f>
        <v/>
      </c>
      <c r="K27" s="34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pans="1:31" s="2" customFormat="1" ht="18" customHeight="1">
      <c r="A28" s="34"/>
      <c r="B28" s="39"/>
      <c r="C28" s="34"/>
      <c r="D28" s="34"/>
      <c r="E28" s="109" t="str">
        <f>IF('Rekapitulace stavby'!E20="","",'Rekapitulace stavby'!E20)</f>
        <v xml:space="preserve"> </v>
      </c>
      <c r="F28" s="34"/>
      <c r="G28" s="34"/>
      <c r="H28" s="34"/>
      <c r="I28" s="124" t="s">
        <v>28</v>
      </c>
      <c r="J28" s="109" t="str">
        <f>IF('Rekapitulace stavby'!AN20="","",'Rekapitulace stavby'!AN20)</f>
        <v/>
      </c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pans="1:31" s="2" customFormat="1" ht="6.95" customHeight="1">
      <c r="A29" s="34"/>
      <c r="B29" s="39"/>
      <c r="C29" s="34"/>
      <c r="D29" s="34"/>
      <c r="E29" s="34"/>
      <c r="F29" s="34"/>
      <c r="G29" s="34"/>
      <c r="H29" s="34"/>
      <c r="I29" s="123"/>
      <c r="J29" s="34"/>
      <c r="K29" s="34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pans="1:31" s="2" customFormat="1" ht="12" customHeight="1">
      <c r="A30" s="34"/>
      <c r="B30" s="39"/>
      <c r="C30" s="34"/>
      <c r="D30" s="121" t="s">
        <v>37</v>
      </c>
      <c r="E30" s="34"/>
      <c r="F30" s="34"/>
      <c r="G30" s="34"/>
      <c r="H30" s="34"/>
      <c r="I30" s="123"/>
      <c r="J30" s="34"/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1:31" s="8" customFormat="1" ht="16.5" customHeight="1">
      <c r="A31" s="126"/>
      <c r="B31" s="127"/>
      <c r="C31" s="126"/>
      <c r="D31" s="126"/>
      <c r="E31" s="329" t="s">
        <v>1</v>
      </c>
      <c r="F31" s="329"/>
      <c r="G31" s="329"/>
      <c r="H31" s="329"/>
      <c r="I31" s="128"/>
      <c r="J31" s="126"/>
      <c r="K31" s="126"/>
      <c r="L31" s="129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6"/>
      <c r="AE31" s="126"/>
    </row>
    <row r="32" spans="1:31" s="2" customFormat="1" ht="6.95" customHeight="1">
      <c r="A32" s="34"/>
      <c r="B32" s="39"/>
      <c r="C32" s="34"/>
      <c r="D32" s="34"/>
      <c r="E32" s="34"/>
      <c r="F32" s="34"/>
      <c r="G32" s="34"/>
      <c r="H32" s="34"/>
      <c r="I32" s="123"/>
      <c r="J32" s="34"/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2" customFormat="1" ht="6.95" customHeight="1">
      <c r="A33" s="34"/>
      <c r="B33" s="39"/>
      <c r="C33" s="34"/>
      <c r="D33" s="130"/>
      <c r="E33" s="130"/>
      <c r="F33" s="130"/>
      <c r="G33" s="130"/>
      <c r="H33" s="130"/>
      <c r="I33" s="131"/>
      <c r="J33" s="130"/>
      <c r="K33" s="130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2" customFormat="1" ht="25.35" customHeight="1">
      <c r="A34" s="34"/>
      <c r="B34" s="39"/>
      <c r="C34" s="34"/>
      <c r="D34" s="132" t="s">
        <v>39</v>
      </c>
      <c r="E34" s="34"/>
      <c r="F34" s="34"/>
      <c r="G34" s="34"/>
      <c r="H34" s="34"/>
      <c r="I34" s="123"/>
      <c r="J34" s="133">
        <f>ROUND(J129,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s="2" customFormat="1" ht="6.95" customHeight="1">
      <c r="A35" s="34"/>
      <c r="B35" s="39"/>
      <c r="C35" s="34"/>
      <c r="D35" s="130"/>
      <c r="E35" s="130"/>
      <c r="F35" s="130"/>
      <c r="G35" s="130"/>
      <c r="H35" s="130"/>
      <c r="I35" s="131"/>
      <c r="J35" s="130"/>
      <c r="K35" s="130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 s="2" customFormat="1" ht="14.45" customHeight="1">
      <c r="A36" s="34"/>
      <c r="B36" s="39"/>
      <c r="C36" s="34"/>
      <c r="D36" s="34"/>
      <c r="E36" s="34"/>
      <c r="F36" s="134" t="s">
        <v>41</v>
      </c>
      <c r="G36" s="34"/>
      <c r="H36" s="34"/>
      <c r="I36" s="135" t="s">
        <v>40</v>
      </c>
      <c r="J36" s="134" t="s">
        <v>42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 s="2" customFormat="1" ht="14.45" customHeight="1">
      <c r="A37" s="34"/>
      <c r="B37" s="39"/>
      <c r="C37" s="34"/>
      <c r="D37" s="122" t="s">
        <v>43</v>
      </c>
      <c r="E37" s="121" t="s">
        <v>44</v>
      </c>
      <c r="F37" s="136">
        <f>ROUND((SUM(BE129:BE228)),  2)</f>
        <v>0</v>
      </c>
      <c r="G37" s="34"/>
      <c r="H37" s="34"/>
      <c r="I37" s="137">
        <v>0.21</v>
      </c>
      <c r="J37" s="136">
        <f>ROUND(((SUM(BE129:BE228))*I37),  2)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 s="2" customFormat="1" ht="14.45" customHeight="1">
      <c r="A38" s="34"/>
      <c r="B38" s="39"/>
      <c r="C38" s="34"/>
      <c r="D38" s="34"/>
      <c r="E38" s="121" t="s">
        <v>45</v>
      </c>
      <c r="F38" s="136">
        <f>ROUND((SUM(BF129:BF228)),  2)</f>
        <v>0</v>
      </c>
      <c r="G38" s="34"/>
      <c r="H38" s="34"/>
      <c r="I38" s="137">
        <v>0.15</v>
      </c>
      <c r="J38" s="136">
        <f>ROUND(((SUM(BF129:BF228))*I38),  2)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 s="2" customFormat="1" ht="14.45" hidden="1" customHeight="1">
      <c r="A39" s="34"/>
      <c r="B39" s="39"/>
      <c r="C39" s="34"/>
      <c r="D39" s="34"/>
      <c r="E39" s="121" t="s">
        <v>46</v>
      </c>
      <c r="F39" s="136">
        <f>ROUND((SUM(BG129:BG228)),  2)</f>
        <v>0</v>
      </c>
      <c r="G39" s="34"/>
      <c r="H39" s="34"/>
      <c r="I39" s="137">
        <v>0.21</v>
      </c>
      <c r="J39" s="136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 s="2" customFormat="1" ht="14.45" hidden="1" customHeight="1">
      <c r="A40" s="34"/>
      <c r="B40" s="39"/>
      <c r="C40" s="34"/>
      <c r="D40" s="34"/>
      <c r="E40" s="121" t="s">
        <v>47</v>
      </c>
      <c r="F40" s="136">
        <f>ROUND((SUM(BH129:BH228)),  2)</f>
        <v>0</v>
      </c>
      <c r="G40" s="34"/>
      <c r="H40" s="34"/>
      <c r="I40" s="137">
        <v>0.15</v>
      </c>
      <c r="J40" s="136">
        <f>0</f>
        <v>0</v>
      </c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 s="2" customFormat="1" ht="14.45" hidden="1" customHeight="1">
      <c r="A41" s="34"/>
      <c r="B41" s="39"/>
      <c r="C41" s="34"/>
      <c r="D41" s="34"/>
      <c r="E41" s="121" t="s">
        <v>48</v>
      </c>
      <c r="F41" s="136">
        <f>ROUND((SUM(BI129:BI228)),  2)</f>
        <v>0</v>
      </c>
      <c r="G41" s="34"/>
      <c r="H41" s="34"/>
      <c r="I41" s="137">
        <v>0</v>
      </c>
      <c r="J41" s="136">
        <f>0</f>
        <v>0</v>
      </c>
      <c r="K41" s="34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pans="1:31" s="2" customFormat="1" ht="6.95" customHeight="1">
      <c r="A42" s="34"/>
      <c r="B42" s="39"/>
      <c r="C42" s="34"/>
      <c r="D42" s="34"/>
      <c r="E42" s="34"/>
      <c r="F42" s="34"/>
      <c r="G42" s="34"/>
      <c r="H42" s="34"/>
      <c r="I42" s="123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pans="1:31" s="2" customFormat="1" ht="25.35" customHeight="1">
      <c r="A43" s="34"/>
      <c r="B43" s="39"/>
      <c r="C43" s="138"/>
      <c r="D43" s="139" t="s">
        <v>49</v>
      </c>
      <c r="E43" s="140"/>
      <c r="F43" s="140"/>
      <c r="G43" s="141" t="s">
        <v>50</v>
      </c>
      <c r="H43" s="142" t="s">
        <v>51</v>
      </c>
      <c r="I43" s="143"/>
      <c r="J43" s="144">
        <f>SUM(J34:J41)</f>
        <v>0</v>
      </c>
      <c r="K43" s="145"/>
      <c r="L43" s="51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</row>
    <row r="44" spans="1:31" s="2" customFormat="1" ht="14.45" customHeight="1">
      <c r="A44" s="34"/>
      <c r="B44" s="39"/>
      <c r="C44" s="34"/>
      <c r="D44" s="34"/>
      <c r="E44" s="34"/>
      <c r="F44" s="34"/>
      <c r="G44" s="34"/>
      <c r="H44" s="34"/>
      <c r="I44" s="123"/>
      <c r="J44" s="34"/>
      <c r="K44" s="34"/>
      <c r="L44" s="51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</row>
    <row r="45" spans="1:31" s="1" customFormat="1" ht="14.45" customHeight="1">
      <c r="B45" s="20"/>
      <c r="I45" s="115"/>
      <c r="L45" s="20"/>
    </row>
    <row r="46" spans="1:31" s="1" customFormat="1" ht="14.45" customHeight="1">
      <c r="B46" s="20"/>
      <c r="I46" s="115"/>
      <c r="L46" s="20"/>
    </row>
    <row r="47" spans="1:31" s="1" customFormat="1" ht="14.45" customHeight="1">
      <c r="B47" s="20"/>
      <c r="I47" s="115"/>
      <c r="L47" s="20"/>
    </row>
    <row r="48" spans="1:31" s="1" customFormat="1" ht="14.45" customHeight="1">
      <c r="B48" s="20"/>
      <c r="I48" s="115"/>
      <c r="L48" s="20"/>
    </row>
    <row r="49" spans="1:31" s="1" customFormat="1" ht="14.45" customHeight="1">
      <c r="B49" s="20"/>
      <c r="I49" s="115"/>
      <c r="L49" s="20"/>
    </row>
    <row r="50" spans="1:31" s="2" customFormat="1" ht="14.45" customHeight="1">
      <c r="B50" s="51"/>
      <c r="D50" s="146" t="s">
        <v>52</v>
      </c>
      <c r="E50" s="147"/>
      <c r="F50" s="147"/>
      <c r="G50" s="146" t="s">
        <v>53</v>
      </c>
      <c r="H50" s="147"/>
      <c r="I50" s="148"/>
      <c r="J50" s="147"/>
      <c r="K50" s="147"/>
      <c r="L50" s="51"/>
    </row>
    <row r="51" spans="1:31" ht="11.25">
      <c r="B51" s="20"/>
      <c r="L51" s="20"/>
    </row>
    <row r="52" spans="1:31" ht="11.25">
      <c r="B52" s="20"/>
      <c r="L52" s="20"/>
    </row>
    <row r="53" spans="1:31" ht="11.25">
      <c r="B53" s="20"/>
      <c r="L53" s="20"/>
    </row>
    <row r="54" spans="1:31" ht="11.25">
      <c r="B54" s="20"/>
      <c r="L54" s="20"/>
    </row>
    <row r="55" spans="1:31" ht="11.25">
      <c r="B55" s="20"/>
      <c r="L55" s="20"/>
    </row>
    <row r="56" spans="1:31" ht="11.25">
      <c r="B56" s="20"/>
      <c r="L56" s="20"/>
    </row>
    <row r="57" spans="1:31" ht="11.25">
      <c r="B57" s="20"/>
      <c r="L57" s="20"/>
    </row>
    <row r="58" spans="1:31" ht="11.25">
      <c r="B58" s="20"/>
      <c r="L58" s="20"/>
    </row>
    <row r="59" spans="1:31" ht="11.25">
      <c r="B59" s="20"/>
      <c r="L59" s="20"/>
    </row>
    <row r="60" spans="1:31" ht="11.25">
      <c r="B60" s="20"/>
      <c r="L60" s="20"/>
    </row>
    <row r="61" spans="1:31" s="2" customFormat="1" ht="12.75">
      <c r="A61" s="34"/>
      <c r="B61" s="39"/>
      <c r="C61" s="34"/>
      <c r="D61" s="149" t="s">
        <v>54</v>
      </c>
      <c r="E61" s="150"/>
      <c r="F61" s="151" t="s">
        <v>55</v>
      </c>
      <c r="G61" s="149" t="s">
        <v>54</v>
      </c>
      <c r="H61" s="150"/>
      <c r="I61" s="152"/>
      <c r="J61" s="153" t="s">
        <v>55</v>
      </c>
      <c r="K61" s="150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1:31" ht="11.25">
      <c r="B62" s="20"/>
      <c r="L62" s="20"/>
    </row>
    <row r="63" spans="1:31" ht="11.25">
      <c r="B63" s="20"/>
      <c r="L63" s="20"/>
    </row>
    <row r="64" spans="1:31" ht="11.25">
      <c r="B64" s="20"/>
      <c r="L64" s="20"/>
    </row>
    <row r="65" spans="1:31" s="2" customFormat="1" ht="12.75">
      <c r="A65" s="34"/>
      <c r="B65" s="39"/>
      <c r="C65" s="34"/>
      <c r="D65" s="146" t="s">
        <v>56</v>
      </c>
      <c r="E65" s="154"/>
      <c r="F65" s="154"/>
      <c r="G65" s="146" t="s">
        <v>57</v>
      </c>
      <c r="H65" s="154"/>
      <c r="I65" s="155"/>
      <c r="J65" s="154"/>
      <c r="K65" s="154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1:31" ht="11.25">
      <c r="B66" s="20"/>
      <c r="L66" s="20"/>
    </row>
    <row r="67" spans="1:31" ht="11.25">
      <c r="B67" s="20"/>
      <c r="L67" s="20"/>
    </row>
    <row r="68" spans="1:31" ht="11.25">
      <c r="B68" s="20"/>
      <c r="L68" s="20"/>
    </row>
    <row r="69" spans="1:31" ht="11.25">
      <c r="B69" s="20"/>
      <c r="L69" s="20"/>
    </row>
    <row r="70" spans="1:31" ht="11.25">
      <c r="B70" s="20"/>
      <c r="L70" s="20"/>
    </row>
    <row r="71" spans="1:31" ht="11.25">
      <c r="B71" s="20"/>
      <c r="L71" s="20"/>
    </row>
    <row r="72" spans="1:31" ht="11.25">
      <c r="B72" s="20"/>
      <c r="L72" s="20"/>
    </row>
    <row r="73" spans="1:31" ht="11.25">
      <c r="B73" s="20"/>
      <c r="L73" s="20"/>
    </row>
    <row r="74" spans="1:31" ht="11.25">
      <c r="B74" s="20"/>
      <c r="L74" s="20"/>
    </row>
    <row r="75" spans="1:31" ht="11.25">
      <c r="B75" s="20"/>
      <c r="L75" s="20"/>
    </row>
    <row r="76" spans="1:31" s="2" customFormat="1" ht="12.75">
      <c r="A76" s="34"/>
      <c r="B76" s="39"/>
      <c r="C76" s="34"/>
      <c r="D76" s="149" t="s">
        <v>54</v>
      </c>
      <c r="E76" s="150"/>
      <c r="F76" s="151" t="s">
        <v>55</v>
      </c>
      <c r="G76" s="149" t="s">
        <v>54</v>
      </c>
      <c r="H76" s="150"/>
      <c r="I76" s="152"/>
      <c r="J76" s="153" t="s">
        <v>55</v>
      </c>
      <c r="K76" s="150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s="2" customFormat="1" ht="14.45" customHeight="1">
      <c r="A77" s="34"/>
      <c r="B77" s="156"/>
      <c r="C77" s="157"/>
      <c r="D77" s="157"/>
      <c r="E77" s="157"/>
      <c r="F77" s="157"/>
      <c r="G77" s="157"/>
      <c r="H77" s="157"/>
      <c r="I77" s="158"/>
      <c r="J77" s="157"/>
      <c r="K77" s="1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pans="1:31" s="2" customFormat="1" ht="6.95" customHeight="1">
      <c r="A81" s="34"/>
      <c r="B81" s="159"/>
      <c r="C81" s="160"/>
      <c r="D81" s="160"/>
      <c r="E81" s="160"/>
      <c r="F81" s="160"/>
      <c r="G81" s="160"/>
      <c r="H81" s="160"/>
      <c r="I81" s="161"/>
      <c r="J81" s="160"/>
      <c r="K81" s="160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1:31" s="2" customFormat="1" ht="24.95" customHeight="1">
      <c r="A82" s="34"/>
      <c r="B82" s="35"/>
      <c r="C82" s="23" t="s">
        <v>139</v>
      </c>
      <c r="D82" s="36"/>
      <c r="E82" s="36"/>
      <c r="F82" s="36"/>
      <c r="G82" s="36"/>
      <c r="H82" s="36"/>
      <c r="I82" s="123"/>
      <c r="J82" s="36"/>
      <c r="K82" s="36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31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123"/>
      <c r="J83" s="36"/>
      <c r="K83" s="36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31" s="2" customFormat="1" ht="12" customHeight="1">
      <c r="A84" s="34"/>
      <c r="B84" s="35"/>
      <c r="C84" s="29" t="s">
        <v>16</v>
      </c>
      <c r="D84" s="36"/>
      <c r="E84" s="36"/>
      <c r="F84" s="36"/>
      <c r="G84" s="36"/>
      <c r="H84" s="36"/>
      <c r="I84" s="123"/>
      <c r="J84" s="36"/>
      <c r="K84" s="36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31" s="2" customFormat="1" ht="16.5" customHeight="1">
      <c r="A85" s="34"/>
      <c r="B85" s="35"/>
      <c r="C85" s="36"/>
      <c r="D85" s="36"/>
      <c r="E85" s="330" t="str">
        <f>E7</f>
        <v>NOVOSTAVBA SOCIÁLNÍCH BYTŮ NA PARC. Č. 789/2</v>
      </c>
      <c r="F85" s="331"/>
      <c r="G85" s="331"/>
      <c r="H85" s="331"/>
      <c r="I85" s="123"/>
      <c r="J85" s="36"/>
      <c r="K85" s="36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31" s="1" customFormat="1" ht="12" customHeight="1">
      <c r="B86" s="21"/>
      <c r="C86" s="29" t="s">
        <v>133</v>
      </c>
      <c r="D86" s="22"/>
      <c r="E86" s="22"/>
      <c r="F86" s="22"/>
      <c r="G86" s="22"/>
      <c r="H86" s="22"/>
      <c r="I86" s="115"/>
      <c r="J86" s="22"/>
      <c r="K86" s="22"/>
      <c r="L86" s="20"/>
    </row>
    <row r="87" spans="1:31" s="1" customFormat="1" ht="16.5" customHeight="1">
      <c r="B87" s="21"/>
      <c r="C87" s="22"/>
      <c r="D87" s="22"/>
      <c r="E87" s="330" t="s">
        <v>134</v>
      </c>
      <c r="F87" s="288"/>
      <c r="G87" s="288"/>
      <c r="H87" s="288"/>
      <c r="I87" s="115"/>
      <c r="J87" s="22"/>
      <c r="K87" s="22"/>
      <c r="L87" s="20"/>
    </row>
    <row r="88" spans="1:31" s="1" customFormat="1" ht="12" customHeight="1">
      <c r="B88" s="21"/>
      <c r="C88" s="29" t="s">
        <v>135</v>
      </c>
      <c r="D88" s="22"/>
      <c r="E88" s="22"/>
      <c r="F88" s="22"/>
      <c r="G88" s="22"/>
      <c r="H88" s="22"/>
      <c r="I88" s="115"/>
      <c r="J88" s="22"/>
      <c r="K88" s="22"/>
      <c r="L88" s="20"/>
    </row>
    <row r="89" spans="1:31" s="2" customFormat="1" ht="16.5" customHeight="1">
      <c r="A89" s="34"/>
      <c r="B89" s="35"/>
      <c r="C89" s="36"/>
      <c r="D89" s="36"/>
      <c r="E89" s="332" t="s">
        <v>136</v>
      </c>
      <c r="F89" s="333"/>
      <c r="G89" s="333"/>
      <c r="H89" s="333"/>
      <c r="I89" s="123"/>
      <c r="J89" s="36"/>
      <c r="K89" s="36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1:31" s="2" customFormat="1" ht="12" customHeight="1">
      <c r="A90" s="34"/>
      <c r="B90" s="35"/>
      <c r="C90" s="29" t="s">
        <v>137</v>
      </c>
      <c r="D90" s="36"/>
      <c r="E90" s="36"/>
      <c r="F90" s="36"/>
      <c r="G90" s="36"/>
      <c r="H90" s="36"/>
      <c r="I90" s="123"/>
      <c r="J90" s="36"/>
      <c r="K90" s="36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1:31" s="2" customFormat="1" ht="16.5" customHeight="1">
      <c r="A91" s="34"/>
      <c r="B91" s="35"/>
      <c r="C91" s="36"/>
      <c r="D91" s="36"/>
      <c r="E91" s="281" t="str">
        <f>E13</f>
        <v>D.1.4.1-1 - Zdravotně technické instalace - vnitřní ZTI</v>
      </c>
      <c r="F91" s="333"/>
      <c r="G91" s="333"/>
      <c r="H91" s="333"/>
      <c r="I91" s="123"/>
      <c r="J91" s="36"/>
      <c r="K91" s="36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1:31" s="2" customFormat="1" ht="6.95" customHeight="1">
      <c r="A92" s="34"/>
      <c r="B92" s="35"/>
      <c r="C92" s="36"/>
      <c r="D92" s="36"/>
      <c r="E92" s="36"/>
      <c r="F92" s="36"/>
      <c r="G92" s="36"/>
      <c r="H92" s="36"/>
      <c r="I92" s="123"/>
      <c r="J92" s="36"/>
      <c r="K92" s="3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1:31" s="2" customFormat="1" ht="12" customHeight="1">
      <c r="A93" s="34"/>
      <c r="B93" s="35"/>
      <c r="C93" s="29" t="s">
        <v>20</v>
      </c>
      <c r="D93" s="36"/>
      <c r="E93" s="36"/>
      <c r="F93" s="27" t="str">
        <f>F16</f>
        <v>Protivanov, ul.Na Balkáně</v>
      </c>
      <c r="G93" s="36"/>
      <c r="H93" s="36"/>
      <c r="I93" s="124" t="s">
        <v>22</v>
      </c>
      <c r="J93" s="66" t="str">
        <f>IF(J16="","",J16)</f>
        <v>11. 12. 2019</v>
      </c>
      <c r="K93" s="36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1:31" s="2" customFormat="1" ht="6.95" customHeight="1">
      <c r="A94" s="34"/>
      <c r="B94" s="35"/>
      <c r="C94" s="36"/>
      <c r="D94" s="36"/>
      <c r="E94" s="36"/>
      <c r="F94" s="36"/>
      <c r="G94" s="36"/>
      <c r="H94" s="36"/>
      <c r="I94" s="123"/>
      <c r="J94" s="36"/>
      <c r="K94" s="36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pans="1:31" s="2" customFormat="1" ht="25.7" customHeight="1">
      <c r="A95" s="34"/>
      <c r="B95" s="35"/>
      <c r="C95" s="29" t="s">
        <v>24</v>
      </c>
      <c r="D95" s="36"/>
      <c r="E95" s="36"/>
      <c r="F95" s="27" t="str">
        <f>E19</f>
        <v>Městys Protivanov, Náměstí 32, 798 48 Protivanov</v>
      </c>
      <c r="G95" s="36"/>
      <c r="H95" s="36"/>
      <c r="I95" s="124" t="s">
        <v>32</v>
      </c>
      <c r="J95" s="32" t="str">
        <f>E25</f>
        <v>PROMED Brno, spol. s r.o</v>
      </c>
      <c r="K95" s="36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pans="1:31" s="2" customFormat="1" ht="15.2" customHeight="1">
      <c r="A96" s="34"/>
      <c r="B96" s="35"/>
      <c r="C96" s="29" t="s">
        <v>30</v>
      </c>
      <c r="D96" s="36"/>
      <c r="E96" s="36"/>
      <c r="F96" s="27" t="str">
        <f>IF(E22="","",E22)</f>
        <v>Vyplň údaj</v>
      </c>
      <c r="G96" s="36"/>
      <c r="H96" s="36"/>
      <c r="I96" s="124" t="s">
        <v>35</v>
      </c>
      <c r="J96" s="32" t="str">
        <f>E28</f>
        <v xml:space="preserve"> </v>
      </c>
      <c r="K96" s="36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pans="1:47" s="2" customFormat="1" ht="10.35" customHeight="1">
      <c r="A97" s="34"/>
      <c r="B97" s="35"/>
      <c r="C97" s="36"/>
      <c r="D97" s="36"/>
      <c r="E97" s="36"/>
      <c r="F97" s="36"/>
      <c r="G97" s="36"/>
      <c r="H97" s="36"/>
      <c r="I97" s="123"/>
      <c r="J97" s="36"/>
      <c r="K97" s="36"/>
      <c r="L97" s="51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pans="1:47" s="2" customFormat="1" ht="29.25" customHeight="1">
      <c r="A98" s="34"/>
      <c r="B98" s="35"/>
      <c r="C98" s="162" t="s">
        <v>140</v>
      </c>
      <c r="D98" s="163"/>
      <c r="E98" s="163"/>
      <c r="F98" s="163"/>
      <c r="G98" s="163"/>
      <c r="H98" s="163"/>
      <c r="I98" s="164"/>
      <c r="J98" s="165" t="s">
        <v>141</v>
      </c>
      <c r="K98" s="163"/>
      <c r="L98" s="51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</row>
    <row r="99" spans="1:47" s="2" customFormat="1" ht="10.35" customHeight="1">
      <c r="A99" s="34"/>
      <c r="B99" s="35"/>
      <c r="C99" s="36"/>
      <c r="D99" s="36"/>
      <c r="E99" s="36"/>
      <c r="F99" s="36"/>
      <c r="G99" s="36"/>
      <c r="H99" s="36"/>
      <c r="I99" s="123"/>
      <c r="J99" s="36"/>
      <c r="K99" s="36"/>
      <c r="L99" s="51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</row>
    <row r="100" spans="1:47" s="2" customFormat="1" ht="22.9" customHeight="1">
      <c r="A100" s="34"/>
      <c r="B100" s="35"/>
      <c r="C100" s="166" t="s">
        <v>142</v>
      </c>
      <c r="D100" s="36"/>
      <c r="E100" s="36"/>
      <c r="F100" s="36"/>
      <c r="G100" s="36"/>
      <c r="H100" s="36"/>
      <c r="I100" s="123"/>
      <c r="J100" s="84">
        <f>J129</f>
        <v>0</v>
      </c>
      <c r="K100" s="36"/>
      <c r="L100" s="51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U100" s="17" t="s">
        <v>143</v>
      </c>
    </row>
    <row r="101" spans="1:47" s="9" customFormat="1" ht="24.95" customHeight="1">
      <c r="B101" s="167"/>
      <c r="C101" s="168"/>
      <c r="D101" s="169" t="s">
        <v>1509</v>
      </c>
      <c r="E101" s="170"/>
      <c r="F101" s="170"/>
      <c r="G101" s="170"/>
      <c r="H101" s="170"/>
      <c r="I101" s="171"/>
      <c r="J101" s="172">
        <f>J130</f>
        <v>0</v>
      </c>
      <c r="K101" s="168"/>
      <c r="L101" s="173"/>
    </row>
    <row r="102" spans="1:47" s="9" customFormat="1" ht="24.95" customHeight="1">
      <c r="B102" s="167"/>
      <c r="C102" s="168"/>
      <c r="D102" s="169" t="s">
        <v>1510</v>
      </c>
      <c r="E102" s="170"/>
      <c r="F102" s="170"/>
      <c r="G102" s="170"/>
      <c r="H102" s="170"/>
      <c r="I102" s="171"/>
      <c r="J102" s="172">
        <f>J151</f>
        <v>0</v>
      </c>
      <c r="K102" s="168"/>
      <c r="L102" s="173"/>
    </row>
    <row r="103" spans="1:47" s="9" customFormat="1" ht="24.95" customHeight="1">
      <c r="B103" s="167"/>
      <c r="C103" s="168"/>
      <c r="D103" s="169" t="s">
        <v>1511</v>
      </c>
      <c r="E103" s="170"/>
      <c r="F103" s="170"/>
      <c r="G103" s="170"/>
      <c r="H103" s="170"/>
      <c r="I103" s="171"/>
      <c r="J103" s="172">
        <f>J183</f>
        <v>0</v>
      </c>
      <c r="K103" s="168"/>
      <c r="L103" s="173"/>
    </row>
    <row r="104" spans="1:47" s="9" customFormat="1" ht="24.95" customHeight="1">
      <c r="B104" s="167"/>
      <c r="C104" s="168"/>
      <c r="D104" s="169" t="s">
        <v>1512</v>
      </c>
      <c r="E104" s="170"/>
      <c r="F104" s="170"/>
      <c r="G104" s="170"/>
      <c r="H104" s="170"/>
      <c r="I104" s="171"/>
      <c r="J104" s="172">
        <f>J200</f>
        <v>0</v>
      </c>
      <c r="K104" s="168"/>
      <c r="L104" s="173"/>
    </row>
    <row r="105" spans="1:47" s="9" customFormat="1" ht="24.95" customHeight="1">
      <c r="B105" s="167"/>
      <c r="C105" s="168"/>
      <c r="D105" s="169" t="s">
        <v>167</v>
      </c>
      <c r="E105" s="170"/>
      <c r="F105" s="170"/>
      <c r="G105" s="170"/>
      <c r="H105" s="170"/>
      <c r="I105" s="171"/>
      <c r="J105" s="172">
        <f>J227</f>
        <v>0</v>
      </c>
      <c r="K105" s="168"/>
      <c r="L105" s="173"/>
    </row>
    <row r="106" spans="1:47" s="2" customFormat="1" ht="21.75" customHeight="1">
      <c r="A106" s="34"/>
      <c r="B106" s="35"/>
      <c r="C106" s="36"/>
      <c r="D106" s="36"/>
      <c r="E106" s="36"/>
      <c r="F106" s="36"/>
      <c r="G106" s="36"/>
      <c r="H106" s="36"/>
      <c r="I106" s="123"/>
      <c r="J106" s="36"/>
      <c r="K106" s="36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pans="1:47" s="2" customFormat="1" ht="6.95" customHeight="1">
      <c r="A107" s="34"/>
      <c r="B107" s="54"/>
      <c r="C107" s="55"/>
      <c r="D107" s="55"/>
      <c r="E107" s="55"/>
      <c r="F107" s="55"/>
      <c r="G107" s="55"/>
      <c r="H107" s="55"/>
      <c r="I107" s="158"/>
      <c r="J107" s="55"/>
      <c r="K107" s="55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11" spans="1:47" s="2" customFormat="1" ht="6.95" customHeight="1">
      <c r="A111" s="34"/>
      <c r="B111" s="56"/>
      <c r="C111" s="57"/>
      <c r="D111" s="57"/>
      <c r="E111" s="57"/>
      <c r="F111" s="57"/>
      <c r="G111" s="57"/>
      <c r="H111" s="57"/>
      <c r="I111" s="161"/>
      <c r="J111" s="57"/>
      <c r="K111" s="57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pans="1:47" s="2" customFormat="1" ht="24.95" customHeight="1">
      <c r="A112" s="34"/>
      <c r="B112" s="35"/>
      <c r="C112" s="23" t="s">
        <v>170</v>
      </c>
      <c r="D112" s="36"/>
      <c r="E112" s="36"/>
      <c r="F112" s="36"/>
      <c r="G112" s="36"/>
      <c r="H112" s="36"/>
      <c r="I112" s="123"/>
      <c r="J112" s="36"/>
      <c r="K112" s="36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pans="1:31" s="2" customFormat="1" ht="6.95" customHeight="1">
      <c r="A113" s="34"/>
      <c r="B113" s="35"/>
      <c r="C113" s="36"/>
      <c r="D113" s="36"/>
      <c r="E113" s="36"/>
      <c r="F113" s="36"/>
      <c r="G113" s="36"/>
      <c r="H113" s="36"/>
      <c r="I113" s="123"/>
      <c r="J113" s="36"/>
      <c r="K113" s="36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pans="1:31" s="2" customFormat="1" ht="12" customHeight="1">
      <c r="A114" s="34"/>
      <c r="B114" s="35"/>
      <c r="C114" s="29" t="s">
        <v>16</v>
      </c>
      <c r="D114" s="36"/>
      <c r="E114" s="36"/>
      <c r="F114" s="36"/>
      <c r="G114" s="36"/>
      <c r="H114" s="36"/>
      <c r="I114" s="123"/>
      <c r="J114" s="36"/>
      <c r="K114" s="36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pans="1:31" s="2" customFormat="1" ht="16.5" customHeight="1">
      <c r="A115" s="34"/>
      <c r="B115" s="35"/>
      <c r="C115" s="36"/>
      <c r="D115" s="36"/>
      <c r="E115" s="330" t="str">
        <f>E7</f>
        <v>NOVOSTAVBA SOCIÁLNÍCH BYTŮ NA PARC. Č. 789/2</v>
      </c>
      <c r="F115" s="331"/>
      <c r="G115" s="331"/>
      <c r="H115" s="331"/>
      <c r="I115" s="123"/>
      <c r="J115" s="36"/>
      <c r="K115" s="36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pans="1:31" s="1" customFormat="1" ht="12" customHeight="1">
      <c r="B116" s="21"/>
      <c r="C116" s="29" t="s">
        <v>133</v>
      </c>
      <c r="D116" s="22"/>
      <c r="E116" s="22"/>
      <c r="F116" s="22"/>
      <c r="G116" s="22"/>
      <c r="H116" s="22"/>
      <c r="I116" s="115"/>
      <c r="J116" s="22"/>
      <c r="K116" s="22"/>
      <c r="L116" s="20"/>
    </row>
    <row r="117" spans="1:31" s="1" customFormat="1" ht="16.5" customHeight="1">
      <c r="B117" s="21"/>
      <c r="C117" s="22"/>
      <c r="D117" s="22"/>
      <c r="E117" s="330" t="s">
        <v>134</v>
      </c>
      <c r="F117" s="288"/>
      <c r="G117" s="288"/>
      <c r="H117" s="288"/>
      <c r="I117" s="115"/>
      <c r="J117" s="22"/>
      <c r="K117" s="22"/>
      <c r="L117" s="20"/>
    </row>
    <row r="118" spans="1:31" s="1" customFormat="1" ht="12" customHeight="1">
      <c r="B118" s="21"/>
      <c r="C118" s="29" t="s">
        <v>135</v>
      </c>
      <c r="D118" s="22"/>
      <c r="E118" s="22"/>
      <c r="F118" s="22"/>
      <c r="G118" s="22"/>
      <c r="H118" s="22"/>
      <c r="I118" s="115"/>
      <c r="J118" s="22"/>
      <c r="K118" s="22"/>
      <c r="L118" s="20"/>
    </row>
    <row r="119" spans="1:31" s="2" customFormat="1" ht="16.5" customHeight="1">
      <c r="A119" s="34"/>
      <c r="B119" s="35"/>
      <c r="C119" s="36"/>
      <c r="D119" s="36"/>
      <c r="E119" s="332" t="s">
        <v>136</v>
      </c>
      <c r="F119" s="333"/>
      <c r="G119" s="333"/>
      <c r="H119" s="333"/>
      <c r="I119" s="123"/>
      <c r="J119" s="36"/>
      <c r="K119" s="36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pans="1:31" s="2" customFormat="1" ht="12" customHeight="1">
      <c r="A120" s="34"/>
      <c r="B120" s="35"/>
      <c r="C120" s="29" t="s">
        <v>137</v>
      </c>
      <c r="D120" s="36"/>
      <c r="E120" s="36"/>
      <c r="F120" s="36"/>
      <c r="G120" s="36"/>
      <c r="H120" s="36"/>
      <c r="I120" s="123"/>
      <c r="J120" s="36"/>
      <c r="K120" s="36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pans="1:31" s="2" customFormat="1" ht="16.5" customHeight="1">
      <c r="A121" s="34"/>
      <c r="B121" s="35"/>
      <c r="C121" s="36"/>
      <c r="D121" s="36"/>
      <c r="E121" s="281" t="str">
        <f>E13</f>
        <v>D.1.4.1-1 - Zdravotně technické instalace - vnitřní ZTI</v>
      </c>
      <c r="F121" s="333"/>
      <c r="G121" s="333"/>
      <c r="H121" s="333"/>
      <c r="I121" s="123"/>
      <c r="J121" s="36"/>
      <c r="K121" s="36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pans="1:31" s="2" customFormat="1" ht="6.95" customHeight="1">
      <c r="A122" s="34"/>
      <c r="B122" s="35"/>
      <c r="C122" s="36"/>
      <c r="D122" s="36"/>
      <c r="E122" s="36"/>
      <c r="F122" s="36"/>
      <c r="G122" s="36"/>
      <c r="H122" s="36"/>
      <c r="I122" s="123"/>
      <c r="J122" s="36"/>
      <c r="K122" s="36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pans="1:31" s="2" customFormat="1" ht="12" customHeight="1">
      <c r="A123" s="34"/>
      <c r="B123" s="35"/>
      <c r="C123" s="29" t="s">
        <v>20</v>
      </c>
      <c r="D123" s="36"/>
      <c r="E123" s="36"/>
      <c r="F123" s="27" t="str">
        <f>F16</f>
        <v>Protivanov, ul.Na Balkáně</v>
      </c>
      <c r="G123" s="36"/>
      <c r="H123" s="36"/>
      <c r="I123" s="124" t="s">
        <v>22</v>
      </c>
      <c r="J123" s="66" t="str">
        <f>IF(J16="","",J16)</f>
        <v>11. 12. 2019</v>
      </c>
      <c r="K123" s="36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pans="1:31" s="2" customFormat="1" ht="6.95" customHeight="1">
      <c r="A124" s="34"/>
      <c r="B124" s="35"/>
      <c r="C124" s="36"/>
      <c r="D124" s="36"/>
      <c r="E124" s="36"/>
      <c r="F124" s="36"/>
      <c r="G124" s="36"/>
      <c r="H124" s="36"/>
      <c r="I124" s="123"/>
      <c r="J124" s="36"/>
      <c r="K124" s="36"/>
      <c r="L124" s="51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pans="1:31" s="2" customFormat="1" ht="25.7" customHeight="1">
      <c r="A125" s="34"/>
      <c r="B125" s="35"/>
      <c r="C125" s="29" t="s">
        <v>24</v>
      </c>
      <c r="D125" s="36"/>
      <c r="E125" s="36"/>
      <c r="F125" s="27" t="str">
        <f>E19</f>
        <v>Městys Protivanov, Náměstí 32, 798 48 Protivanov</v>
      </c>
      <c r="G125" s="36"/>
      <c r="H125" s="36"/>
      <c r="I125" s="124" t="s">
        <v>32</v>
      </c>
      <c r="J125" s="32" t="str">
        <f>E25</f>
        <v>PROMED Brno, spol. s r.o</v>
      </c>
      <c r="K125" s="36"/>
      <c r="L125" s="51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pans="1:31" s="2" customFormat="1" ht="15.2" customHeight="1">
      <c r="A126" s="34"/>
      <c r="B126" s="35"/>
      <c r="C126" s="29" t="s">
        <v>30</v>
      </c>
      <c r="D126" s="36"/>
      <c r="E126" s="36"/>
      <c r="F126" s="27" t="str">
        <f>IF(E22="","",E22)</f>
        <v>Vyplň údaj</v>
      </c>
      <c r="G126" s="36"/>
      <c r="H126" s="36"/>
      <c r="I126" s="124" t="s">
        <v>35</v>
      </c>
      <c r="J126" s="32" t="str">
        <f>E28</f>
        <v xml:space="preserve"> </v>
      </c>
      <c r="K126" s="36"/>
      <c r="L126" s="51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pans="1:31" s="2" customFormat="1" ht="10.35" customHeight="1">
      <c r="A127" s="34"/>
      <c r="B127" s="35"/>
      <c r="C127" s="36"/>
      <c r="D127" s="36"/>
      <c r="E127" s="36"/>
      <c r="F127" s="36"/>
      <c r="G127" s="36"/>
      <c r="H127" s="36"/>
      <c r="I127" s="123"/>
      <c r="J127" s="36"/>
      <c r="K127" s="36"/>
      <c r="L127" s="51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pans="1:31" s="10" customFormat="1" ht="29.25" customHeight="1">
      <c r="A128" s="174"/>
      <c r="B128" s="175"/>
      <c r="C128" s="176" t="s">
        <v>171</v>
      </c>
      <c r="D128" s="177" t="s">
        <v>64</v>
      </c>
      <c r="E128" s="177" t="s">
        <v>60</v>
      </c>
      <c r="F128" s="177" t="s">
        <v>61</v>
      </c>
      <c r="G128" s="177" t="s">
        <v>172</v>
      </c>
      <c r="H128" s="177" t="s">
        <v>173</v>
      </c>
      <c r="I128" s="178" t="s">
        <v>174</v>
      </c>
      <c r="J128" s="177" t="s">
        <v>141</v>
      </c>
      <c r="K128" s="179" t="s">
        <v>175</v>
      </c>
      <c r="L128" s="180"/>
      <c r="M128" s="75" t="s">
        <v>1</v>
      </c>
      <c r="N128" s="76" t="s">
        <v>43</v>
      </c>
      <c r="O128" s="76" t="s">
        <v>176</v>
      </c>
      <c r="P128" s="76" t="s">
        <v>177</v>
      </c>
      <c r="Q128" s="76" t="s">
        <v>178</v>
      </c>
      <c r="R128" s="76" t="s">
        <v>179</v>
      </c>
      <c r="S128" s="76" t="s">
        <v>180</v>
      </c>
      <c r="T128" s="77" t="s">
        <v>181</v>
      </c>
      <c r="U128" s="174"/>
      <c r="V128" s="174"/>
      <c r="W128" s="174"/>
      <c r="X128" s="174"/>
      <c r="Y128" s="174"/>
      <c r="Z128" s="174"/>
      <c r="AA128" s="174"/>
      <c r="AB128" s="174"/>
      <c r="AC128" s="174"/>
      <c r="AD128" s="174"/>
      <c r="AE128" s="174"/>
    </row>
    <row r="129" spans="1:65" s="2" customFormat="1" ht="22.9" customHeight="1">
      <c r="A129" s="34"/>
      <c r="B129" s="35"/>
      <c r="C129" s="82" t="s">
        <v>182</v>
      </c>
      <c r="D129" s="36"/>
      <c r="E129" s="36"/>
      <c r="F129" s="36"/>
      <c r="G129" s="36"/>
      <c r="H129" s="36"/>
      <c r="I129" s="123"/>
      <c r="J129" s="181">
        <f>BK129</f>
        <v>0</v>
      </c>
      <c r="K129" s="36"/>
      <c r="L129" s="39"/>
      <c r="M129" s="78"/>
      <c r="N129" s="182"/>
      <c r="O129" s="79"/>
      <c r="P129" s="183">
        <f>P130+P151+P183+P200+P227</f>
        <v>0</v>
      </c>
      <c r="Q129" s="79"/>
      <c r="R129" s="183">
        <f>R130+R151+R183+R200+R227</f>
        <v>0</v>
      </c>
      <c r="S129" s="79"/>
      <c r="T129" s="184">
        <f>T130+T151+T183+T200+T227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T129" s="17" t="s">
        <v>78</v>
      </c>
      <c r="AU129" s="17" t="s">
        <v>143</v>
      </c>
      <c r="BK129" s="185">
        <f>BK130+BK151+BK183+BK200+BK227</f>
        <v>0</v>
      </c>
    </row>
    <row r="130" spans="1:65" s="11" customFormat="1" ht="25.9" customHeight="1">
      <c r="B130" s="186"/>
      <c r="C130" s="187"/>
      <c r="D130" s="188" t="s">
        <v>78</v>
      </c>
      <c r="E130" s="189" t="s">
        <v>1513</v>
      </c>
      <c r="F130" s="189" t="s">
        <v>1514</v>
      </c>
      <c r="G130" s="187"/>
      <c r="H130" s="187"/>
      <c r="I130" s="190"/>
      <c r="J130" s="191">
        <f>BK130</f>
        <v>0</v>
      </c>
      <c r="K130" s="187"/>
      <c r="L130" s="192"/>
      <c r="M130" s="193"/>
      <c r="N130" s="194"/>
      <c r="O130" s="194"/>
      <c r="P130" s="195">
        <f>SUM(P131:P150)</f>
        <v>0</v>
      </c>
      <c r="Q130" s="194"/>
      <c r="R130" s="195">
        <f>SUM(R131:R150)</f>
        <v>0</v>
      </c>
      <c r="S130" s="194"/>
      <c r="T130" s="196">
        <f>SUM(T131:T150)</f>
        <v>0</v>
      </c>
      <c r="AR130" s="197" t="s">
        <v>91</v>
      </c>
      <c r="AT130" s="198" t="s">
        <v>78</v>
      </c>
      <c r="AU130" s="198" t="s">
        <v>79</v>
      </c>
      <c r="AY130" s="197" t="s">
        <v>184</v>
      </c>
      <c r="BK130" s="199">
        <f>SUM(BK131:BK150)</f>
        <v>0</v>
      </c>
    </row>
    <row r="131" spans="1:65" s="2" customFormat="1" ht="16.5" customHeight="1">
      <c r="A131" s="34"/>
      <c r="B131" s="35"/>
      <c r="C131" s="200" t="s">
        <v>86</v>
      </c>
      <c r="D131" s="200" t="s">
        <v>185</v>
      </c>
      <c r="E131" s="201" t="s">
        <v>1515</v>
      </c>
      <c r="F131" s="202" t="s">
        <v>1516</v>
      </c>
      <c r="G131" s="203" t="s">
        <v>334</v>
      </c>
      <c r="H131" s="204">
        <v>4</v>
      </c>
      <c r="I131" s="205"/>
      <c r="J131" s="206">
        <f t="shared" ref="J131:J150" si="0">ROUND(I131*H131,2)</f>
        <v>0</v>
      </c>
      <c r="K131" s="202" t="s">
        <v>1</v>
      </c>
      <c r="L131" s="39"/>
      <c r="M131" s="207" t="s">
        <v>1</v>
      </c>
      <c r="N131" s="208" t="s">
        <v>45</v>
      </c>
      <c r="O131" s="71"/>
      <c r="P131" s="209">
        <f t="shared" ref="P131:P150" si="1">O131*H131</f>
        <v>0</v>
      </c>
      <c r="Q131" s="209">
        <v>0</v>
      </c>
      <c r="R131" s="209">
        <f t="shared" ref="R131:R150" si="2">Q131*H131</f>
        <v>0</v>
      </c>
      <c r="S131" s="209">
        <v>0</v>
      </c>
      <c r="T131" s="210">
        <f t="shared" ref="T131:T150" si="3"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211" t="s">
        <v>223</v>
      </c>
      <c r="AT131" s="211" t="s">
        <v>185</v>
      </c>
      <c r="AU131" s="211" t="s">
        <v>86</v>
      </c>
      <c r="AY131" s="17" t="s">
        <v>184</v>
      </c>
      <c r="BE131" s="212">
        <f t="shared" ref="BE131:BE150" si="4">IF(N131="základní",J131,0)</f>
        <v>0</v>
      </c>
      <c r="BF131" s="212">
        <f t="shared" ref="BF131:BF150" si="5">IF(N131="snížená",J131,0)</f>
        <v>0</v>
      </c>
      <c r="BG131" s="212">
        <f t="shared" ref="BG131:BG150" si="6">IF(N131="zákl. přenesená",J131,0)</f>
        <v>0</v>
      </c>
      <c r="BH131" s="212">
        <f t="shared" ref="BH131:BH150" si="7">IF(N131="sníž. přenesená",J131,0)</f>
        <v>0</v>
      </c>
      <c r="BI131" s="212">
        <f t="shared" ref="BI131:BI150" si="8">IF(N131="nulová",J131,0)</f>
        <v>0</v>
      </c>
      <c r="BJ131" s="17" t="s">
        <v>91</v>
      </c>
      <c r="BK131" s="212">
        <f t="shared" ref="BK131:BK150" si="9">ROUND(I131*H131,2)</f>
        <v>0</v>
      </c>
      <c r="BL131" s="17" t="s">
        <v>223</v>
      </c>
      <c r="BM131" s="211" t="s">
        <v>1517</v>
      </c>
    </row>
    <row r="132" spans="1:65" s="2" customFormat="1" ht="16.5" customHeight="1">
      <c r="A132" s="34"/>
      <c r="B132" s="35"/>
      <c r="C132" s="200" t="s">
        <v>91</v>
      </c>
      <c r="D132" s="200" t="s">
        <v>185</v>
      </c>
      <c r="E132" s="201" t="s">
        <v>1518</v>
      </c>
      <c r="F132" s="202" t="s">
        <v>1519</v>
      </c>
      <c r="G132" s="203" t="s">
        <v>334</v>
      </c>
      <c r="H132" s="204">
        <v>4</v>
      </c>
      <c r="I132" s="205"/>
      <c r="J132" s="206">
        <f t="shared" si="0"/>
        <v>0</v>
      </c>
      <c r="K132" s="202" t="s">
        <v>1</v>
      </c>
      <c r="L132" s="39"/>
      <c r="M132" s="207" t="s">
        <v>1</v>
      </c>
      <c r="N132" s="208" t="s">
        <v>45</v>
      </c>
      <c r="O132" s="71"/>
      <c r="P132" s="209">
        <f t="shared" si="1"/>
        <v>0</v>
      </c>
      <c r="Q132" s="209">
        <v>0</v>
      </c>
      <c r="R132" s="209">
        <f t="shared" si="2"/>
        <v>0</v>
      </c>
      <c r="S132" s="209">
        <v>0</v>
      </c>
      <c r="T132" s="210">
        <f t="shared" si="3"/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211" t="s">
        <v>223</v>
      </c>
      <c r="AT132" s="211" t="s">
        <v>185</v>
      </c>
      <c r="AU132" s="211" t="s">
        <v>86</v>
      </c>
      <c r="AY132" s="17" t="s">
        <v>184</v>
      </c>
      <c r="BE132" s="212">
        <f t="shared" si="4"/>
        <v>0</v>
      </c>
      <c r="BF132" s="212">
        <f t="shared" si="5"/>
        <v>0</v>
      </c>
      <c r="BG132" s="212">
        <f t="shared" si="6"/>
        <v>0</v>
      </c>
      <c r="BH132" s="212">
        <f t="shared" si="7"/>
        <v>0</v>
      </c>
      <c r="BI132" s="212">
        <f t="shared" si="8"/>
        <v>0</v>
      </c>
      <c r="BJ132" s="17" t="s">
        <v>91</v>
      </c>
      <c r="BK132" s="212">
        <f t="shared" si="9"/>
        <v>0</v>
      </c>
      <c r="BL132" s="17" t="s">
        <v>223</v>
      </c>
      <c r="BM132" s="211" t="s">
        <v>1520</v>
      </c>
    </row>
    <row r="133" spans="1:65" s="2" customFormat="1" ht="21.75" customHeight="1">
      <c r="A133" s="34"/>
      <c r="B133" s="35"/>
      <c r="C133" s="200" t="s">
        <v>96</v>
      </c>
      <c r="D133" s="200" t="s">
        <v>185</v>
      </c>
      <c r="E133" s="201" t="s">
        <v>1521</v>
      </c>
      <c r="F133" s="202" t="s">
        <v>1522</v>
      </c>
      <c r="G133" s="203" t="s">
        <v>334</v>
      </c>
      <c r="H133" s="204">
        <v>16</v>
      </c>
      <c r="I133" s="205"/>
      <c r="J133" s="206">
        <f t="shared" si="0"/>
        <v>0</v>
      </c>
      <c r="K133" s="202" t="s">
        <v>1</v>
      </c>
      <c r="L133" s="39"/>
      <c r="M133" s="207" t="s">
        <v>1</v>
      </c>
      <c r="N133" s="208" t="s">
        <v>45</v>
      </c>
      <c r="O133" s="71"/>
      <c r="P133" s="209">
        <f t="shared" si="1"/>
        <v>0</v>
      </c>
      <c r="Q133" s="209">
        <v>0</v>
      </c>
      <c r="R133" s="209">
        <f t="shared" si="2"/>
        <v>0</v>
      </c>
      <c r="S133" s="209">
        <v>0</v>
      </c>
      <c r="T133" s="210">
        <f t="shared" si="3"/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211" t="s">
        <v>223</v>
      </c>
      <c r="AT133" s="211" t="s">
        <v>185</v>
      </c>
      <c r="AU133" s="211" t="s">
        <v>86</v>
      </c>
      <c r="AY133" s="17" t="s">
        <v>184</v>
      </c>
      <c r="BE133" s="212">
        <f t="shared" si="4"/>
        <v>0</v>
      </c>
      <c r="BF133" s="212">
        <f t="shared" si="5"/>
        <v>0</v>
      </c>
      <c r="BG133" s="212">
        <f t="shared" si="6"/>
        <v>0</v>
      </c>
      <c r="BH133" s="212">
        <f t="shared" si="7"/>
        <v>0</v>
      </c>
      <c r="BI133" s="212">
        <f t="shared" si="8"/>
        <v>0</v>
      </c>
      <c r="BJ133" s="17" t="s">
        <v>91</v>
      </c>
      <c r="BK133" s="212">
        <f t="shared" si="9"/>
        <v>0</v>
      </c>
      <c r="BL133" s="17" t="s">
        <v>223</v>
      </c>
      <c r="BM133" s="211" t="s">
        <v>1523</v>
      </c>
    </row>
    <row r="134" spans="1:65" s="2" customFormat="1" ht="21.75" customHeight="1">
      <c r="A134" s="34"/>
      <c r="B134" s="35"/>
      <c r="C134" s="200" t="s">
        <v>190</v>
      </c>
      <c r="D134" s="200" t="s">
        <v>185</v>
      </c>
      <c r="E134" s="201" t="s">
        <v>1524</v>
      </c>
      <c r="F134" s="202" t="s">
        <v>1525</v>
      </c>
      <c r="G134" s="203" t="s">
        <v>334</v>
      </c>
      <c r="H134" s="204">
        <v>16</v>
      </c>
      <c r="I134" s="205"/>
      <c r="J134" s="206">
        <f t="shared" si="0"/>
        <v>0</v>
      </c>
      <c r="K134" s="202" t="s">
        <v>1</v>
      </c>
      <c r="L134" s="39"/>
      <c r="M134" s="207" t="s">
        <v>1</v>
      </c>
      <c r="N134" s="208" t="s">
        <v>45</v>
      </c>
      <c r="O134" s="71"/>
      <c r="P134" s="209">
        <f t="shared" si="1"/>
        <v>0</v>
      </c>
      <c r="Q134" s="209">
        <v>0</v>
      </c>
      <c r="R134" s="209">
        <f t="shared" si="2"/>
        <v>0</v>
      </c>
      <c r="S134" s="209">
        <v>0</v>
      </c>
      <c r="T134" s="210">
        <f t="shared" si="3"/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211" t="s">
        <v>223</v>
      </c>
      <c r="AT134" s="211" t="s">
        <v>185</v>
      </c>
      <c r="AU134" s="211" t="s">
        <v>86</v>
      </c>
      <c r="AY134" s="17" t="s">
        <v>184</v>
      </c>
      <c r="BE134" s="212">
        <f t="shared" si="4"/>
        <v>0</v>
      </c>
      <c r="BF134" s="212">
        <f t="shared" si="5"/>
        <v>0</v>
      </c>
      <c r="BG134" s="212">
        <f t="shared" si="6"/>
        <v>0</v>
      </c>
      <c r="BH134" s="212">
        <f t="shared" si="7"/>
        <v>0</v>
      </c>
      <c r="BI134" s="212">
        <f t="shared" si="8"/>
        <v>0</v>
      </c>
      <c r="BJ134" s="17" t="s">
        <v>91</v>
      </c>
      <c r="BK134" s="212">
        <f t="shared" si="9"/>
        <v>0</v>
      </c>
      <c r="BL134" s="17" t="s">
        <v>223</v>
      </c>
      <c r="BM134" s="211" t="s">
        <v>1526</v>
      </c>
    </row>
    <row r="135" spans="1:65" s="2" customFormat="1" ht="16.5" customHeight="1">
      <c r="A135" s="34"/>
      <c r="B135" s="35"/>
      <c r="C135" s="200" t="s">
        <v>208</v>
      </c>
      <c r="D135" s="200" t="s">
        <v>185</v>
      </c>
      <c r="E135" s="201" t="s">
        <v>1527</v>
      </c>
      <c r="F135" s="202" t="s">
        <v>1528</v>
      </c>
      <c r="G135" s="203" t="s">
        <v>334</v>
      </c>
      <c r="H135" s="204">
        <v>4</v>
      </c>
      <c r="I135" s="205"/>
      <c r="J135" s="206">
        <f t="shared" si="0"/>
        <v>0</v>
      </c>
      <c r="K135" s="202" t="s">
        <v>1</v>
      </c>
      <c r="L135" s="39"/>
      <c r="M135" s="207" t="s">
        <v>1</v>
      </c>
      <c r="N135" s="208" t="s">
        <v>45</v>
      </c>
      <c r="O135" s="71"/>
      <c r="P135" s="209">
        <f t="shared" si="1"/>
        <v>0</v>
      </c>
      <c r="Q135" s="209">
        <v>0</v>
      </c>
      <c r="R135" s="209">
        <f t="shared" si="2"/>
        <v>0</v>
      </c>
      <c r="S135" s="209">
        <v>0</v>
      </c>
      <c r="T135" s="210">
        <f t="shared" si="3"/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211" t="s">
        <v>223</v>
      </c>
      <c r="AT135" s="211" t="s">
        <v>185</v>
      </c>
      <c r="AU135" s="211" t="s">
        <v>86</v>
      </c>
      <c r="AY135" s="17" t="s">
        <v>184</v>
      </c>
      <c r="BE135" s="212">
        <f t="shared" si="4"/>
        <v>0</v>
      </c>
      <c r="BF135" s="212">
        <f t="shared" si="5"/>
        <v>0</v>
      </c>
      <c r="BG135" s="212">
        <f t="shared" si="6"/>
        <v>0</v>
      </c>
      <c r="BH135" s="212">
        <f t="shared" si="7"/>
        <v>0</v>
      </c>
      <c r="BI135" s="212">
        <f t="shared" si="8"/>
        <v>0</v>
      </c>
      <c r="BJ135" s="17" t="s">
        <v>91</v>
      </c>
      <c r="BK135" s="212">
        <f t="shared" si="9"/>
        <v>0</v>
      </c>
      <c r="BL135" s="17" t="s">
        <v>223</v>
      </c>
      <c r="BM135" s="211" t="s">
        <v>1529</v>
      </c>
    </row>
    <row r="136" spans="1:65" s="2" customFormat="1" ht="16.5" customHeight="1">
      <c r="A136" s="34"/>
      <c r="B136" s="35"/>
      <c r="C136" s="200" t="s">
        <v>199</v>
      </c>
      <c r="D136" s="200" t="s">
        <v>185</v>
      </c>
      <c r="E136" s="201" t="s">
        <v>1530</v>
      </c>
      <c r="F136" s="202" t="s">
        <v>1531</v>
      </c>
      <c r="G136" s="203" t="s">
        <v>334</v>
      </c>
      <c r="H136" s="204">
        <v>4</v>
      </c>
      <c r="I136" s="205"/>
      <c r="J136" s="206">
        <f t="shared" si="0"/>
        <v>0</v>
      </c>
      <c r="K136" s="202" t="s">
        <v>1</v>
      </c>
      <c r="L136" s="39"/>
      <c r="M136" s="207" t="s">
        <v>1</v>
      </c>
      <c r="N136" s="208" t="s">
        <v>45</v>
      </c>
      <c r="O136" s="71"/>
      <c r="P136" s="209">
        <f t="shared" si="1"/>
        <v>0</v>
      </c>
      <c r="Q136" s="209">
        <v>0</v>
      </c>
      <c r="R136" s="209">
        <f t="shared" si="2"/>
        <v>0</v>
      </c>
      <c r="S136" s="209">
        <v>0</v>
      </c>
      <c r="T136" s="210">
        <f t="shared" si="3"/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211" t="s">
        <v>223</v>
      </c>
      <c r="AT136" s="211" t="s">
        <v>185</v>
      </c>
      <c r="AU136" s="211" t="s">
        <v>86</v>
      </c>
      <c r="AY136" s="17" t="s">
        <v>184</v>
      </c>
      <c r="BE136" s="212">
        <f t="shared" si="4"/>
        <v>0</v>
      </c>
      <c r="BF136" s="212">
        <f t="shared" si="5"/>
        <v>0</v>
      </c>
      <c r="BG136" s="212">
        <f t="shared" si="6"/>
        <v>0</v>
      </c>
      <c r="BH136" s="212">
        <f t="shared" si="7"/>
        <v>0</v>
      </c>
      <c r="BI136" s="212">
        <f t="shared" si="8"/>
        <v>0</v>
      </c>
      <c r="BJ136" s="17" t="s">
        <v>91</v>
      </c>
      <c r="BK136" s="212">
        <f t="shared" si="9"/>
        <v>0</v>
      </c>
      <c r="BL136" s="17" t="s">
        <v>223</v>
      </c>
      <c r="BM136" s="211" t="s">
        <v>1532</v>
      </c>
    </row>
    <row r="137" spans="1:65" s="2" customFormat="1" ht="16.5" customHeight="1">
      <c r="A137" s="34"/>
      <c r="B137" s="35"/>
      <c r="C137" s="200" t="s">
        <v>216</v>
      </c>
      <c r="D137" s="200" t="s">
        <v>185</v>
      </c>
      <c r="E137" s="201" t="s">
        <v>1533</v>
      </c>
      <c r="F137" s="202" t="s">
        <v>1534</v>
      </c>
      <c r="G137" s="203" t="s">
        <v>334</v>
      </c>
      <c r="H137" s="204">
        <v>8</v>
      </c>
      <c r="I137" s="205"/>
      <c r="J137" s="206">
        <f t="shared" si="0"/>
        <v>0</v>
      </c>
      <c r="K137" s="202" t="s">
        <v>1</v>
      </c>
      <c r="L137" s="39"/>
      <c r="M137" s="207" t="s">
        <v>1</v>
      </c>
      <c r="N137" s="208" t="s">
        <v>45</v>
      </c>
      <c r="O137" s="71"/>
      <c r="P137" s="209">
        <f t="shared" si="1"/>
        <v>0</v>
      </c>
      <c r="Q137" s="209">
        <v>0</v>
      </c>
      <c r="R137" s="209">
        <f t="shared" si="2"/>
        <v>0</v>
      </c>
      <c r="S137" s="209">
        <v>0</v>
      </c>
      <c r="T137" s="210">
        <f t="shared" si="3"/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211" t="s">
        <v>223</v>
      </c>
      <c r="AT137" s="211" t="s">
        <v>185</v>
      </c>
      <c r="AU137" s="211" t="s">
        <v>86</v>
      </c>
      <c r="AY137" s="17" t="s">
        <v>184</v>
      </c>
      <c r="BE137" s="212">
        <f t="shared" si="4"/>
        <v>0</v>
      </c>
      <c r="BF137" s="212">
        <f t="shared" si="5"/>
        <v>0</v>
      </c>
      <c r="BG137" s="212">
        <f t="shared" si="6"/>
        <v>0</v>
      </c>
      <c r="BH137" s="212">
        <f t="shared" si="7"/>
        <v>0</v>
      </c>
      <c r="BI137" s="212">
        <f t="shared" si="8"/>
        <v>0</v>
      </c>
      <c r="BJ137" s="17" t="s">
        <v>91</v>
      </c>
      <c r="BK137" s="212">
        <f t="shared" si="9"/>
        <v>0</v>
      </c>
      <c r="BL137" s="17" t="s">
        <v>223</v>
      </c>
      <c r="BM137" s="211" t="s">
        <v>1535</v>
      </c>
    </row>
    <row r="138" spans="1:65" s="2" customFormat="1" ht="21.75" customHeight="1">
      <c r="A138" s="34"/>
      <c r="B138" s="35"/>
      <c r="C138" s="200" t="s">
        <v>202</v>
      </c>
      <c r="D138" s="200" t="s">
        <v>185</v>
      </c>
      <c r="E138" s="201" t="s">
        <v>1536</v>
      </c>
      <c r="F138" s="202" t="s">
        <v>1537</v>
      </c>
      <c r="G138" s="203" t="s">
        <v>334</v>
      </c>
      <c r="H138" s="204">
        <v>12</v>
      </c>
      <c r="I138" s="205"/>
      <c r="J138" s="206">
        <f t="shared" si="0"/>
        <v>0</v>
      </c>
      <c r="K138" s="202" t="s">
        <v>1</v>
      </c>
      <c r="L138" s="39"/>
      <c r="M138" s="207" t="s">
        <v>1</v>
      </c>
      <c r="N138" s="208" t="s">
        <v>45</v>
      </c>
      <c r="O138" s="71"/>
      <c r="P138" s="209">
        <f t="shared" si="1"/>
        <v>0</v>
      </c>
      <c r="Q138" s="209">
        <v>0</v>
      </c>
      <c r="R138" s="209">
        <f t="shared" si="2"/>
        <v>0</v>
      </c>
      <c r="S138" s="209">
        <v>0</v>
      </c>
      <c r="T138" s="210">
        <f t="shared" si="3"/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11" t="s">
        <v>223</v>
      </c>
      <c r="AT138" s="211" t="s">
        <v>185</v>
      </c>
      <c r="AU138" s="211" t="s">
        <v>86</v>
      </c>
      <c r="AY138" s="17" t="s">
        <v>184</v>
      </c>
      <c r="BE138" s="212">
        <f t="shared" si="4"/>
        <v>0</v>
      </c>
      <c r="BF138" s="212">
        <f t="shared" si="5"/>
        <v>0</v>
      </c>
      <c r="BG138" s="212">
        <f t="shared" si="6"/>
        <v>0</v>
      </c>
      <c r="BH138" s="212">
        <f t="shared" si="7"/>
        <v>0</v>
      </c>
      <c r="BI138" s="212">
        <f t="shared" si="8"/>
        <v>0</v>
      </c>
      <c r="BJ138" s="17" t="s">
        <v>91</v>
      </c>
      <c r="BK138" s="212">
        <f t="shared" si="9"/>
        <v>0</v>
      </c>
      <c r="BL138" s="17" t="s">
        <v>223</v>
      </c>
      <c r="BM138" s="211" t="s">
        <v>1538</v>
      </c>
    </row>
    <row r="139" spans="1:65" s="2" customFormat="1" ht="16.5" customHeight="1">
      <c r="A139" s="34"/>
      <c r="B139" s="35"/>
      <c r="C139" s="200" t="s">
        <v>225</v>
      </c>
      <c r="D139" s="200" t="s">
        <v>185</v>
      </c>
      <c r="E139" s="201" t="s">
        <v>1539</v>
      </c>
      <c r="F139" s="202" t="s">
        <v>1540</v>
      </c>
      <c r="G139" s="203" t="s">
        <v>252</v>
      </c>
      <c r="H139" s="204">
        <v>40</v>
      </c>
      <c r="I139" s="205"/>
      <c r="J139" s="206">
        <f t="shared" si="0"/>
        <v>0</v>
      </c>
      <c r="K139" s="202" t="s">
        <v>1</v>
      </c>
      <c r="L139" s="39"/>
      <c r="M139" s="207" t="s">
        <v>1</v>
      </c>
      <c r="N139" s="208" t="s">
        <v>45</v>
      </c>
      <c r="O139" s="71"/>
      <c r="P139" s="209">
        <f t="shared" si="1"/>
        <v>0</v>
      </c>
      <c r="Q139" s="209">
        <v>0</v>
      </c>
      <c r="R139" s="209">
        <f t="shared" si="2"/>
        <v>0</v>
      </c>
      <c r="S139" s="209">
        <v>0</v>
      </c>
      <c r="T139" s="210">
        <f t="shared" si="3"/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211" t="s">
        <v>223</v>
      </c>
      <c r="AT139" s="211" t="s">
        <v>185</v>
      </c>
      <c r="AU139" s="211" t="s">
        <v>86</v>
      </c>
      <c r="AY139" s="17" t="s">
        <v>184</v>
      </c>
      <c r="BE139" s="212">
        <f t="shared" si="4"/>
        <v>0</v>
      </c>
      <c r="BF139" s="212">
        <f t="shared" si="5"/>
        <v>0</v>
      </c>
      <c r="BG139" s="212">
        <f t="shared" si="6"/>
        <v>0</v>
      </c>
      <c r="BH139" s="212">
        <f t="shared" si="7"/>
        <v>0</v>
      </c>
      <c r="BI139" s="212">
        <f t="shared" si="8"/>
        <v>0</v>
      </c>
      <c r="BJ139" s="17" t="s">
        <v>91</v>
      </c>
      <c r="BK139" s="212">
        <f t="shared" si="9"/>
        <v>0</v>
      </c>
      <c r="BL139" s="17" t="s">
        <v>223</v>
      </c>
      <c r="BM139" s="211" t="s">
        <v>1541</v>
      </c>
    </row>
    <row r="140" spans="1:65" s="2" customFormat="1" ht="16.5" customHeight="1">
      <c r="A140" s="34"/>
      <c r="B140" s="35"/>
      <c r="C140" s="200" t="s">
        <v>211</v>
      </c>
      <c r="D140" s="200" t="s">
        <v>185</v>
      </c>
      <c r="E140" s="201" t="s">
        <v>1542</v>
      </c>
      <c r="F140" s="202" t="s">
        <v>1543</v>
      </c>
      <c r="G140" s="203" t="s">
        <v>252</v>
      </c>
      <c r="H140" s="204">
        <v>80</v>
      </c>
      <c r="I140" s="205"/>
      <c r="J140" s="206">
        <f t="shared" si="0"/>
        <v>0</v>
      </c>
      <c r="K140" s="202" t="s">
        <v>1</v>
      </c>
      <c r="L140" s="39"/>
      <c r="M140" s="207" t="s">
        <v>1</v>
      </c>
      <c r="N140" s="208" t="s">
        <v>45</v>
      </c>
      <c r="O140" s="71"/>
      <c r="P140" s="209">
        <f t="shared" si="1"/>
        <v>0</v>
      </c>
      <c r="Q140" s="209">
        <v>0</v>
      </c>
      <c r="R140" s="209">
        <f t="shared" si="2"/>
        <v>0</v>
      </c>
      <c r="S140" s="209">
        <v>0</v>
      </c>
      <c r="T140" s="210">
        <f t="shared" si="3"/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11" t="s">
        <v>223</v>
      </c>
      <c r="AT140" s="211" t="s">
        <v>185</v>
      </c>
      <c r="AU140" s="211" t="s">
        <v>86</v>
      </c>
      <c r="AY140" s="17" t="s">
        <v>184</v>
      </c>
      <c r="BE140" s="212">
        <f t="shared" si="4"/>
        <v>0</v>
      </c>
      <c r="BF140" s="212">
        <f t="shared" si="5"/>
        <v>0</v>
      </c>
      <c r="BG140" s="212">
        <f t="shared" si="6"/>
        <v>0</v>
      </c>
      <c r="BH140" s="212">
        <f t="shared" si="7"/>
        <v>0</v>
      </c>
      <c r="BI140" s="212">
        <f t="shared" si="8"/>
        <v>0</v>
      </c>
      <c r="BJ140" s="17" t="s">
        <v>91</v>
      </c>
      <c r="BK140" s="212">
        <f t="shared" si="9"/>
        <v>0</v>
      </c>
      <c r="BL140" s="17" t="s">
        <v>223</v>
      </c>
      <c r="BM140" s="211" t="s">
        <v>1544</v>
      </c>
    </row>
    <row r="141" spans="1:65" s="2" customFormat="1" ht="16.5" customHeight="1">
      <c r="A141" s="34"/>
      <c r="B141" s="35"/>
      <c r="C141" s="200" t="s">
        <v>236</v>
      </c>
      <c r="D141" s="200" t="s">
        <v>185</v>
      </c>
      <c r="E141" s="201" t="s">
        <v>1545</v>
      </c>
      <c r="F141" s="202" t="s">
        <v>1546</v>
      </c>
      <c r="G141" s="203" t="s">
        <v>252</v>
      </c>
      <c r="H141" s="204">
        <v>30</v>
      </c>
      <c r="I141" s="205"/>
      <c r="J141" s="206">
        <f t="shared" si="0"/>
        <v>0</v>
      </c>
      <c r="K141" s="202" t="s">
        <v>1</v>
      </c>
      <c r="L141" s="39"/>
      <c r="M141" s="207" t="s">
        <v>1</v>
      </c>
      <c r="N141" s="208" t="s">
        <v>45</v>
      </c>
      <c r="O141" s="71"/>
      <c r="P141" s="209">
        <f t="shared" si="1"/>
        <v>0</v>
      </c>
      <c r="Q141" s="209">
        <v>0</v>
      </c>
      <c r="R141" s="209">
        <f t="shared" si="2"/>
        <v>0</v>
      </c>
      <c r="S141" s="209">
        <v>0</v>
      </c>
      <c r="T141" s="210">
        <f t="shared" si="3"/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211" t="s">
        <v>223</v>
      </c>
      <c r="AT141" s="211" t="s">
        <v>185</v>
      </c>
      <c r="AU141" s="211" t="s">
        <v>86</v>
      </c>
      <c r="AY141" s="17" t="s">
        <v>184</v>
      </c>
      <c r="BE141" s="212">
        <f t="shared" si="4"/>
        <v>0</v>
      </c>
      <c r="BF141" s="212">
        <f t="shared" si="5"/>
        <v>0</v>
      </c>
      <c r="BG141" s="212">
        <f t="shared" si="6"/>
        <v>0</v>
      </c>
      <c r="BH141" s="212">
        <f t="shared" si="7"/>
        <v>0</v>
      </c>
      <c r="BI141" s="212">
        <f t="shared" si="8"/>
        <v>0</v>
      </c>
      <c r="BJ141" s="17" t="s">
        <v>91</v>
      </c>
      <c r="BK141" s="212">
        <f t="shared" si="9"/>
        <v>0</v>
      </c>
      <c r="BL141" s="17" t="s">
        <v>223</v>
      </c>
      <c r="BM141" s="211" t="s">
        <v>1547</v>
      </c>
    </row>
    <row r="142" spans="1:65" s="2" customFormat="1" ht="16.5" customHeight="1">
      <c r="A142" s="34"/>
      <c r="B142" s="35"/>
      <c r="C142" s="200" t="s">
        <v>215</v>
      </c>
      <c r="D142" s="200" t="s">
        <v>185</v>
      </c>
      <c r="E142" s="201" t="s">
        <v>1548</v>
      </c>
      <c r="F142" s="202" t="s">
        <v>1549</v>
      </c>
      <c r="G142" s="203" t="s">
        <v>252</v>
      </c>
      <c r="H142" s="204">
        <v>60</v>
      </c>
      <c r="I142" s="205"/>
      <c r="J142" s="206">
        <f t="shared" si="0"/>
        <v>0</v>
      </c>
      <c r="K142" s="202" t="s">
        <v>1</v>
      </c>
      <c r="L142" s="39"/>
      <c r="M142" s="207" t="s">
        <v>1</v>
      </c>
      <c r="N142" s="208" t="s">
        <v>45</v>
      </c>
      <c r="O142" s="71"/>
      <c r="P142" s="209">
        <f t="shared" si="1"/>
        <v>0</v>
      </c>
      <c r="Q142" s="209">
        <v>0</v>
      </c>
      <c r="R142" s="209">
        <f t="shared" si="2"/>
        <v>0</v>
      </c>
      <c r="S142" s="209">
        <v>0</v>
      </c>
      <c r="T142" s="210">
        <f t="shared" si="3"/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1" t="s">
        <v>223</v>
      </c>
      <c r="AT142" s="211" t="s">
        <v>185</v>
      </c>
      <c r="AU142" s="211" t="s">
        <v>86</v>
      </c>
      <c r="AY142" s="17" t="s">
        <v>184</v>
      </c>
      <c r="BE142" s="212">
        <f t="shared" si="4"/>
        <v>0</v>
      </c>
      <c r="BF142" s="212">
        <f t="shared" si="5"/>
        <v>0</v>
      </c>
      <c r="BG142" s="212">
        <f t="shared" si="6"/>
        <v>0</v>
      </c>
      <c r="BH142" s="212">
        <f t="shared" si="7"/>
        <v>0</v>
      </c>
      <c r="BI142" s="212">
        <f t="shared" si="8"/>
        <v>0</v>
      </c>
      <c r="BJ142" s="17" t="s">
        <v>91</v>
      </c>
      <c r="BK142" s="212">
        <f t="shared" si="9"/>
        <v>0</v>
      </c>
      <c r="BL142" s="17" t="s">
        <v>223</v>
      </c>
      <c r="BM142" s="211" t="s">
        <v>1550</v>
      </c>
    </row>
    <row r="143" spans="1:65" s="2" customFormat="1" ht="16.5" customHeight="1">
      <c r="A143" s="34"/>
      <c r="B143" s="35"/>
      <c r="C143" s="200" t="s">
        <v>249</v>
      </c>
      <c r="D143" s="200" t="s">
        <v>185</v>
      </c>
      <c r="E143" s="201" t="s">
        <v>1551</v>
      </c>
      <c r="F143" s="202" t="s">
        <v>1552</v>
      </c>
      <c r="G143" s="203" t="s">
        <v>334</v>
      </c>
      <c r="H143" s="204">
        <v>8</v>
      </c>
      <c r="I143" s="205"/>
      <c r="J143" s="206">
        <f t="shared" si="0"/>
        <v>0</v>
      </c>
      <c r="K143" s="202" t="s">
        <v>1</v>
      </c>
      <c r="L143" s="39"/>
      <c r="M143" s="207" t="s">
        <v>1</v>
      </c>
      <c r="N143" s="208" t="s">
        <v>45</v>
      </c>
      <c r="O143" s="71"/>
      <c r="P143" s="209">
        <f t="shared" si="1"/>
        <v>0</v>
      </c>
      <c r="Q143" s="209">
        <v>0</v>
      </c>
      <c r="R143" s="209">
        <f t="shared" si="2"/>
        <v>0</v>
      </c>
      <c r="S143" s="209">
        <v>0</v>
      </c>
      <c r="T143" s="210">
        <f t="shared" si="3"/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211" t="s">
        <v>223</v>
      </c>
      <c r="AT143" s="211" t="s">
        <v>185</v>
      </c>
      <c r="AU143" s="211" t="s">
        <v>86</v>
      </c>
      <c r="AY143" s="17" t="s">
        <v>184</v>
      </c>
      <c r="BE143" s="212">
        <f t="shared" si="4"/>
        <v>0</v>
      </c>
      <c r="BF143" s="212">
        <f t="shared" si="5"/>
        <v>0</v>
      </c>
      <c r="BG143" s="212">
        <f t="shared" si="6"/>
        <v>0</v>
      </c>
      <c r="BH143" s="212">
        <f t="shared" si="7"/>
        <v>0</v>
      </c>
      <c r="BI143" s="212">
        <f t="shared" si="8"/>
        <v>0</v>
      </c>
      <c r="BJ143" s="17" t="s">
        <v>91</v>
      </c>
      <c r="BK143" s="212">
        <f t="shared" si="9"/>
        <v>0</v>
      </c>
      <c r="BL143" s="17" t="s">
        <v>223</v>
      </c>
      <c r="BM143" s="211" t="s">
        <v>1553</v>
      </c>
    </row>
    <row r="144" spans="1:65" s="2" customFormat="1" ht="16.5" customHeight="1">
      <c r="A144" s="34"/>
      <c r="B144" s="35"/>
      <c r="C144" s="200" t="s">
        <v>219</v>
      </c>
      <c r="D144" s="200" t="s">
        <v>185</v>
      </c>
      <c r="E144" s="201" t="s">
        <v>1554</v>
      </c>
      <c r="F144" s="202" t="s">
        <v>1555</v>
      </c>
      <c r="G144" s="203" t="s">
        <v>334</v>
      </c>
      <c r="H144" s="204">
        <v>32</v>
      </c>
      <c r="I144" s="205"/>
      <c r="J144" s="206">
        <f t="shared" si="0"/>
        <v>0</v>
      </c>
      <c r="K144" s="202" t="s">
        <v>1</v>
      </c>
      <c r="L144" s="39"/>
      <c r="M144" s="207" t="s">
        <v>1</v>
      </c>
      <c r="N144" s="208" t="s">
        <v>45</v>
      </c>
      <c r="O144" s="71"/>
      <c r="P144" s="209">
        <f t="shared" si="1"/>
        <v>0</v>
      </c>
      <c r="Q144" s="209">
        <v>0</v>
      </c>
      <c r="R144" s="209">
        <f t="shared" si="2"/>
        <v>0</v>
      </c>
      <c r="S144" s="209">
        <v>0</v>
      </c>
      <c r="T144" s="210">
        <f t="shared" si="3"/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11" t="s">
        <v>223</v>
      </c>
      <c r="AT144" s="211" t="s">
        <v>185</v>
      </c>
      <c r="AU144" s="211" t="s">
        <v>86</v>
      </c>
      <c r="AY144" s="17" t="s">
        <v>184</v>
      </c>
      <c r="BE144" s="212">
        <f t="shared" si="4"/>
        <v>0</v>
      </c>
      <c r="BF144" s="212">
        <f t="shared" si="5"/>
        <v>0</v>
      </c>
      <c r="BG144" s="212">
        <f t="shared" si="6"/>
        <v>0</v>
      </c>
      <c r="BH144" s="212">
        <f t="shared" si="7"/>
        <v>0</v>
      </c>
      <c r="BI144" s="212">
        <f t="shared" si="8"/>
        <v>0</v>
      </c>
      <c r="BJ144" s="17" t="s">
        <v>91</v>
      </c>
      <c r="BK144" s="212">
        <f t="shared" si="9"/>
        <v>0</v>
      </c>
      <c r="BL144" s="17" t="s">
        <v>223</v>
      </c>
      <c r="BM144" s="211" t="s">
        <v>1556</v>
      </c>
    </row>
    <row r="145" spans="1:65" s="2" customFormat="1" ht="16.5" customHeight="1">
      <c r="A145" s="34"/>
      <c r="B145" s="35"/>
      <c r="C145" s="200" t="s">
        <v>8</v>
      </c>
      <c r="D145" s="200" t="s">
        <v>185</v>
      </c>
      <c r="E145" s="201" t="s">
        <v>1557</v>
      </c>
      <c r="F145" s="202" t="s">
        <v>1558</v>
      </c>
      <c r="G145" s="203" t="s">
        <v>334</v>
      </c>
      <c r="H145" s="204">
        <v>8</v>
      </c>
      <c r="I145" s="205"/>
      <c r="J145" s="206">
        <f t="shared" si="0"/>
        <v>0</v>
      </c>
      <c r="K145" s="202" t="s">
        <v>1</v>
      </c>
      <c r="L145" s="39"/>
      <c r="M145" s="207" t="s">
        <v>1</v>
      </c>
      <c r="N145" s="208" t="s">
        <v>45</v>
      </c>
      <c r="O145" s="71"/>
      <c r="P145" s="209">
        <f t="shared" si="1"/>
        <v>0</v>
      </c>
      <c r="Q145" s="209">
        <v>0</v>
      </c>
      <c r="R145" s="209">
        <f t="shared" si="2"/>
        <v>0</v>
      </c>
      <c r="S145" s="209">
        <v>0</v>
      </c>
      <c r="T145" s="210">
        <f t="shared" si="3"/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211" t="s">
        <v>223</v>
      </c>
      <c r="AT145" s="211" t="s">
        <v>185</v>
      </c>
      <c r="AU145" s="211" t="s">
        <v>86</v>
      </c>
      <c r="AY145" s="17" t="s">
        <v>184</v>
      </c>
      <c r="BE145" s="212">
        <f t="shared" si="4"/>
        <v>0</v>
      </c>
      <c r="BF145" s="212">
        <f t="shared" si="5"/>
        <v>0</v>
      </c>
      <c r="BG145" s="212">
        <f t="shared" si="6"/>
        <v>0</v>
      </c>
      <c r="BH145" s="212">
        <f t="shared" si="7"/>
        <v>0</v>
      </c>
      <c r="BI145" s="212">
        <f t="shared" si="8"/>
        <v>0</v>
      </c>
      <c r="BJ145" s="17" t="s">
        <v>91</v>
      </c>
      <c r="BK145" s="212">
        <f t="shared" si="9"/>
        <v>0</v>
      </c>
      <c r="BL145" s="17" t="s">
        <v>223</v>
      </c>
      <c r="BM145" s="211" t="s">
        <v>1559</v>
      </c>
    </row>
    <row r="146" spans="1:65" s="2" customFormat="1" ht="16.5" customHeight="1">
      <c r="A146" s="34"/>
      <c r="B146" s="35"/>
      <c r="C146" s="200" t="s">
        <v>223</v>
      </c>
      <c r="D146" s="200" t="s">
        <v>185</v>
      </c>
      <c r="E146" s="201" t="s">
        <v>1560</v>
      </c>
      <c r="F146" s="202" t="s">
        <v>1561</v>
      </c>
      <c r="G146" s="203" t="s">
        <v>252</v>
      </c>
      <c r="H146" s="204">
        <v>10</v>
      </c>
      <c r="I146" s="205"/>
      <c r="J146" s="206">
        <f t="shared" si="0"/>
        <v>0</v>
      </c>
      <c r="K146" s="202" t="s">
        <v>1</v>
      </c>
      <c r="L146" s="39"/>
      <c r="M146" s="207" t="s">
        <v>1</v>
      </c>
      <c r="N146" s="208" t="s">
        <v>45</v>
      </c>
      <c r="O146" s="71"/>
      <c r="P146" s="209">
        <f t="shared" si="1"/>
        <v>0</v>
      </c>
      <c r="Q146" s="209">
        <v>0</v>
      </c>
      <c r="R146" s="209">
        <f t="shared" si="2"/>
        <v>0</v>
      </c>
      <c r="S146" s="209">
        <v>0</v>
      </c>
      <c r="T146" s="210">
        <f t="shared" si="3"/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11" t="s">
        <v>223</v>
      </c>
      <c r="AT146" s="211" t="s">
        <v>185</v>
      </c>
      <c r="AU146" s="211" t="s">
        <v>86</v>
      </c>
      <c r="AY146" s="17" t="s">
        <v>184</v>
      </c>
      <c r="BE146" s="212">
        <f t="shared" si="4"/>
        <v>0</v>
      </c>
      <c r="BF146" s="212">
        <f t="shared" si="5"/>
        <v>0</v>
      </c>
      <c r="BG146" s="212">
        <f t="shared" si="6"/>
        <v>0</v>
      </c>
      <c r="BH146" s="212">
        <f t="shared" si="7"/>
        <v>0</v>
      </c>
      <c r="BI146" s="212">
        <f t="shared" si="8"/>
        <v>0</v>
      </c>
      <c r="BJ146" s="17" t="s">
        <v>91</v>
      </c>
      <c r="BK146" s="212">
        <f t="shared" si="9"/>
        <v>0</v>
      </c>
      <c r="BL146" s="17" t="s">
        <v>223</v>
      </c>
      <c r="BM146" s="211" t="s">
        <v>1562</v>
      </c>
    </row>
    <row r="147" spans="1:65" s="2" customFormat="1" ht="16.5" customHeight="1">
      <c r="A147" s="34"/>
      <c r="B147" s="35"/>
      <c r="C147" s="200" t="s">
        <v>265</v>
      </c>
      <c r="D147" s="200" t="s">
        <v>185</v>
      </c>
      <c r="E147" s="201" t="s">
        <v>1563</v>
      </c>
      <c r="F147" s="202" t="s">
        <v>1564</v>
      </c>
      <c r="G147" s="203" t="s">
        <v>252</v>
      </c>
      <c r="H147" s="204">
        <v>100</v>
      </c>
      <c r="I147" s="205"/>
      <c r="J147" s="206">
        <f t="shared" si="0"/>
        <v>0</v>
      </c>
      <c r="K147" s="202" t="s">
        <v>1</v>
      </c>
      <c r="L147" s="39"/>
      <c r="M147" s="207" t="s">
        <v>1</v>
      </c>
      <c r="N147" s="208" t="s">
        <v>45</v>
      </c>
      <c r="O147" s="71"/>
      <c r="P147" s="209">
        <f t="shared" si="1"/>
        <v>0</v>
      </c>
      <c r="Q147" s="209">
        <v>0</v>
      </c>
      <c r="R147" s="209">
        <f t="shared" si="2"/>
        <v>0</v>
      </c>
      <c r="S147" s="209">
        <v>0</v>
      </c>
      <c r="T147" s="210">
        <f t="shared" si="3"/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211" t="s">
        <v>223</v>
      </c>
      <c r="AT147" s="211" t="s">
        <v>185</v>
      </c>
      <c r="AU147" s="211" t="s">
        <v>86</v>
      </c>
      <c r="AY147" s="17" t="s">
        <v>184</v>
      </c>
      <c r="BE147" s="212">
        <f t="shared" si="4"/>
        <v>0</v>
      </c>
      <c r="BF147" s="212">
        <f t="shared" si="5"/>
        <v>0</v>
      </c>
      <c r="BG147" s="212">
        <f t="shared" si="6"/>
        <v>0</v>
      </c>
      <c r="BH147" s="212">
        <f t="shared" si="7"/>
        <v>0</v>
      </c>
      <c r="BI147" s="212">
        <f t="shared" si="8"/>
        <v>0</v>
      </c>
      <c r="BJ147" s="17" t="s">
        <v>91</v>
      </c>
      <c r="BK147" s="212">
        <f t="shared" si="9"/>
        <v>0</v>
      </c>
      <c r="BL147" s="17" t="s">
        <v>223</v>
      </c>
      <c r="BM147" s="211" t="s">
        <v>1565</v>
      </c>
    </row>
    <row r="148" spans="1:65" s="2" customFormat="1" ht="21.75" customHeight="1">
      <c r="A148" s="34"/>
      <c r="B148" s="35"/>
      <c r="C148" s="200" t="s">
        <v>228</v>
      </c>
      <c r="D148" s="200" t="s">
        <v>185</v>
      </c>
      <c r="E148" s="201" t="s">
        <v>1566</v>
      </c>
      <c r="F148" s="202" t="s">
        <v>1567</v>
      </c>
      <c r="G148" s="203" t="s">
        <v>252</v>
      </c>
      <c r="H148" s="204">
        <v>20</v>
      </c>
      <c r="I148" s="205"/>
      <c r="J148" s="206">
        <f t="shared" si="0"/>
        <v>0</v>
      </c>
      <c r="K148" s="202" t="s">
        <v>1</v>
      </c>
      <c r="L148" s="39"/>
      <c r="M148" s="207" t="s">
        <v>1</v>
      </c>
      <c r="N148" s="208" t="s">
        <v>45</v>
      </c>
      <c r="O148" s="71"/>
      <c r="P148" s="209">
        <f t="shared" si="1"/>
        <v>0</v>
      </c>
      <c r="Q148" s="209">
        <v>0</v>
      </c>
      <c r="R148" s="209">
        <f t="shared" si="2"/>
        <v>0</v>
      </c>
      <c r="S148" s="209">
        <v>0</v>
      </c>
      <c r="T148" s="210">
        <f t="shared" si="3"/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11" t="s">
        <v>223</v>
      </c>
      <c r="AT148" s="211" t="s">
        <v>185</v>
      </c>
      <c r="AU148" s="211" t="s">
        <v>86</v>
      </c>
      <c r="AY148" s="17" t="s">
        <v>184</v>
      </c>
      <c r="BE148" s="212">
        <f t="shared" si="4"/>
        <v>0</v>
      </c>
      <c r="BF148" s="212">
        <f t="shared" si="5"/>
        <v>0</v>
      </c>
      <c r="BG148" s="212">
        <f t="shared" si="6"/>
        <v>0</v>
      </c>
      <c r="BH148" s="212">
        <f t="shared" si="7"/>
        <v>0</v>
      </c>
      <c r="BI148" s="212">
        <f t="shared" si="8"/>
        <v>0</v>
      </c>
      <c r="BJ148" s="17" t="s">
        <v>91</v>
      </c>
      <c r="BK148" s="212">
        <f t="shared" si="9"/>
        <v>0</v>
      </c>
      <c r="BL148" s="17" t="s">
        <v>223</v>
      </c>
      <c r="BM148" s="211" t="s">
        <v>1568</v>
      </c>
    </row>
    <row r="149" spans="1:65" s="2" customFormat="1" ht="21.75" customHeight="1">
      <c r="A149" s="34"/>
      <c r="B149" s="35"/>
      <c r="C149" s="200" t="s">
        <v>279</v>
      </c>
      <c r="D149" s="200" t="s">
        <v>185</v>
      </c>
      <c r="E149" s="201" t="s">
        <v>1569</v>
      </c>
      <c r="F149" s="202" t="s">
        <v>1570</v>
      </c>
      <c r="G149" s="203" t="s">
        <v>252</v>
      </c>
      <c r="H149" s="204">
        <v>20</v>
      </c>
      <c r="I149" s="205"/>
      <c r="J149" s="206">
        <f t="shared" si="0"/>
        <v>0</v>
      </c>
      <c r="K149" s="202" t="s">
        <v>1</v>
      </c>
      <c r="L149" s="39"/>
      <c r="M149" s="207" t="s">
        <v>1</v>
      </c>
      <c r="N149" s="208" t="s">
        <v>45</v>
      </c>
      <c r="O149" s="71"/>
      <c r="P149" s="209">
        <f t="shared" si="1"/>
        <v>0</v>
      </c>
      <c r="Q149" s="209">
        <v>0</v>
      </c>
      <c r="R149" s="209">
        <f t="shared" si="2"/>
        <v>0</v>
      </c>
      <c r="S149" s="209">
        <v>0</v>
      </c>
      <c r="T149" s="210">
        <f t="shared" si="3"/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211" t="s">
        <v>223</v>
      </c>
      <c r="AT149" s="211" t="s">
        <v>185</v>
      </c>
      <c r="AU149" s="211" t="s">
        <v>86</v>
      </c>
      <c r="AY149" s="17" t="s">
        <v>184</v>
      </c>
      <c r="BE149" s="212">
        <f t="shared" si="4"/>
        <v>0</v>
      </c>
      <c r="BF149" s="212">
        <f t="shared" si="5"/>
        <v>0</v>
      </c>
      <c r="BG149" s="212">
        <f t="shared" si="6"/>
        <v>0</v>
      </c>
      <c r="BH149" s="212">
        <f t="shared" si="7"/>
        <v>0</v>
      </c>
      <c r="BI149" s="212">
        <f t="shared" si="8"/>
        <v>0</v>
      </c>
      <c r="BJ149" s="17" t="s">
        <v>91</v>
      </c>
      <c r="BK149" s="212">
        <f t="shared" si="9"/>
        <v>0</v>
      </c>
      <c r="BL149" s="17" t="s">
        <v>223</v>
      </c>
      <c r="BM149" s="211" t="s">
        <v>1571</v>
      </c>
    </row>
    <row r="150" spans="1:65" s="2" customFormat="1" ht="16.5" customHeight="1">
      <c r="A150" s="34"/>
      <c r="B150" s="35"/>
      <c r="C150" s="200" t="s">
        <v>231</v>
      </c>
      <c r="D150" s="200" t="s">
        <v>185</v>
      </c>
      <c r="E150" s="201" t="s">
        <v>1572</v>
      </c>
      <c r="F150" s="202" t="s">
        <v>1573</v>
      </c>
      <c r="G150" s="203" t="s">
        <v>939</v>
      </c>
      <c r="H150" s="204">
        <v>1</v>
      </c>
      <c r="I150" s="205"/>
      <c r="J150" s="206">
        <f t="shared" si="0"/>
        <v>0</v>
      </c>
      <c r="K150" s="202" t="s">
        <v>1</v>
      </c>
      <c r="L150" s="39"/>
      <c r="M150" s="207" t="s">
        <v>1</v>
      </c>
      <c r="N150" s="208" t="s">
        <v>45</v>
      </c>
      <c r="O150" s="71"/>
      <c r="P150" s="209">
        <f t="shared" si="1"/>
        <v>0</v>
      </c>
      <c r="Q150" s="209">
        <v>0</v>
      </c>
      <c r="R150" s="209">
        <f t="shared" si="2"/>
        <v>0</v>
      </c>
      <c r="S150" s="209">
        <v>0</v>
      </c>
      <c r="T150" s="210">
        <f t="shared" si="3"/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211" t="s">
        <v>223</v>
      </c>
      <c r="AT150" s="211" t="s">
        <v>185</v>
      </c>
      <c r="AU150" s="211" t="s">
        <v>86</v>
      </c>
      <c r="AY150" s="17" t="s">
        <v>184</v>
      </c>
      <c r="BE150" s="212">
        <f t="shared" si="4"/>
        <v>0</v>
      </c>
      <c r="BF150" s="212">
        <f t="shared" si="5"/>
        <v>0</v>
      </c>
      <c r="BG150" s="212">
        <f t="shared" si="6"/>
        <v>0</v>
      </c>
      <c r="BH150" s="212">
        <f t="shared" si="7"/>
        <v>0</v>
      </c>
      <c r="BI150" s="212">
        <f t="shared" si="8"/>
        <v>0</v>
      </c>
      <c r="BJ150" s="17" t="s">
        <v>91</v>
      </c>
      <c r="BK150" s="212">
        <f t="shared" si="9"/>
        <v>0</v>
      </c>
      <c r="BL150" s="17" t="s">
        <v>223</v>
      </c>
      <c r="BM150" s="211" t="s">
        <v>1574</v>
      </c>
    </row>
    <row r="151" spans="1:65" s="11" customFormat="1" ht="25.9" customHeight="1">
      <c r="B151" s="186"/>
      <c r="C151" s="187"/>
      <c r="D151" s="188" t="s">
        <v>78</v>
      </c>
      <c r="E151" s="189" t="s">
        <v>1575</v>
      </c>
      <c r="F151" s="189" t="s">
        <v>1576</v>
      </c>
      <c r="G151" s="187"/>
      <c r="H151" s="187"/>
      <c r="I151" s="190"/>
      <c r="J151" s="191">
        <f>BK151</f>
        <v>0</v>
      </c>
      <c r="K151" s="187"/>
      <c r="L151" s="192"/>
      <c r="M151" s="193"/>
      <c r="N151" s="194"/>
      <c r="O151" s="194"/>
      <c r="P151" s="195">
        <f>SUM(P152:P182)</f>
        <v>0</v>
      </c>
      <c r="Q151" s="194"/>
      <c r="R151" s="195">
        <f>SUM(R152:R182)</f>
        <v>0</v>
      </c>
      <c r="S151" s="194"/>
      <c r="T151" s="196">
        <f>SUM(T152:T182)</f>
        <v>0</v>
      </c>
      <c r="AR151" s="197" t="s">
        <v>91</v>
      </c>
      <c r="AT151" s="198" t="s">
        <v>78</v>
      </c>
      <c r="AU151" s="198" t="s">
        <v>79</v>
      </c>
      <c r="AY151" s="197" t="s">
        <v>184</v>
      </c>
      <c r="BK151" s="199">
        <f>SUM(BK152:BK182)</f>
        <v>0</v>
      </c>
    </row>
    <row r="152" spans="1:65" s="2" customFormat="1" ht="16.5" customHeight="1">
      <c r="A152" s="34"/>
      <c r="B152" s="35"/>
      <c r="C152" s="200" t="s">
        <v>7</v>
      </c>
      <c r="D152" s="200" t="s">
        <v>185</v>
      </c>
      <c r="E152" s="201" t="s">
        <v>1577</v>
      </c>
      <c r="F152" s="202" t="s">
        <v>1578</v>
      </c>
      <c r="G152" s="203" t="s">
        <v>334</v>
      </c>
      <c r="H152" s="204">
        <v>8</v>
      </c>
      <c r="I152" s="205"/>
      <c r="J152" s="206">
        <f t="shared" ref="J152:J182" si="10">ROUND(I152*H152,2)</f>
        <v>0</v>
      </c>
      <c r="K152" s="202" t="s">
        <v>1</v>
      </c>
      <c r="L152" s="39"/>
      <c r="M152" s="207" t="s">
        <v>1</v>
      </c>
      <c r="N152" s="208" t="s">
        <v>45</v>
      </c>
      <c r="O152" s="71"/>
      <c r="P152" s="209">
        <f t="shared" ref="P152:P182" si="11">O152*H152</f>
        <v>0</v>
      </c>
      <c r="Q152" s="209">
        <v>0</v>
      </c>
      <c r="R152" s="209">
        <f t="shared" ref="R152:R182" si="12">Q152*H152</f>
        <v>0</v>
      </c>
      <c r="S152" s="209">
        <v>0</v>
      </c>
      <c r="T152" s="210">
        <f t="shared" ref="T152:T182" si="13"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211" t="s">
        <v>223</v>
      </c>
      <c r="AT152" s="211" t="s">
        <v>185</v>
      </c>
      <c r="AU152" s="211" t="s">
        <v>86</v>
      </c>
      <c r="AY152" s="17" t="s">
        <v>184</v>
      </c>
      <c r="BE152" s="212">
        <f t="shared" ref="BE152:BE182" si="14">IF(N152="základní",J152,0)</f>
        <v>0</v>
      </c>
      <c r="BF152" s="212">
        <f t="shared" ref="BF152:BF182" si="15">IF(N152="snížená",J152,0)</f>
        <v>0</v>
      </c>
      <c r="BG152" s="212">
        <f t="shared" ref="BG152:BG182" si="16">IF(N152="zákl. přenesená",J152,0)</f>
        <v>0</v>
      </c>
      <c r="BH152" s="212">
        <f t="shared" ref="BH152:BH182" si="17">IF(N152="sníž. přenesená",J152,0)</f>
        <v>0</v>
      </c>
      <c r="BI152" s="212">
        <f t="shared" ref="BI152:BI182" si="18">IF(N152="nulová",J152,0)</f>
        <v>0</v>
      </c>
      <c r="BJ152" s="17" t="s">
        <v>91</v>
      </c>
      <c r="BK152" s="212">
        <f t="shared" ref="BK152:BK182" si="19">ROUND(I152*H152,2)</f>
        <v>0</v>
      </c>
      <c r="BL152" s="17" t="s">
        <v>223</v>
      </c>
      <c r="BM152" s="211" t="s">
        <v>1579</v>
      </c>
    </row>
    <row r="153" spans="1:65" s="2" customFormat="1" ht="16.5" customHeight="1">
      <c r="A153" s="34"/>
      <c r="B153" s="35"/>
      <c r="C153" s="200" t="s">
        <v>239</v>
      </c>
      <c r="D153" s="200" t="s">
        <v>185</v>
      </c>
      <c r="E153" s="201" t="s">
        <v>1580</v>
      </c>
      <c r="F153" s="202" t="s">
        <v>1581</v>
      </c>
      <c r="G153" s="203" t="s">
        <v>334</v>
      </c>
      <c r="H153" s="204">
        <v>6</v>
      </c>
      <c r="I153" s="205"/>
      <c r="J153" s="206">
        <f t="shared" si="10"/>
        <v>0</v>
      </c>
      <c r="K153" s="202" t="s">
        <v>1</v>
      </c>
      <c r="L153" s="39"/>
      <c r="M153" s="207" t="s">
        <v>1</v>
      </c>
      <c r="N153" s="208" t="s">
        <v>45</v>
      </c>
      <c r="O153" s="71"/>
      <c r="P153" s="209">
        <f t="shared" si="11"/>
        <v>0</v>
      </c>
      <c r="Q153" s="209">
        <v>0</v>
      </c>
      <c r="R153" s="209">
        <f t="shared" si="12"/>
        <v>0</v>
      </c>
      <c r="S153" s="209">
        <v>0</v>
      </c>
      <c r="T153" s="210">
        <f t="shared" si="13"/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211" t="s">
        <v>223</v>
      </c>
      <c r="AT153" s="211" t="s">
        <v>185</v>
      </c>
      <c r="AU153" s="211" t="s">
        <v>86</v>
      </c>
      <c r="AY153" s="17" t="s">
        <v>184</v>
      </c>
      <c r="BE153" s="212">
        <f t="shared" si="14"/>
        <v>0</v>
      </c>
      <c r="BF153" s="212">
        <f t="shared" si="15"/>
        <v>0</v>
      </c>
      <c r="BG153" s="212">
        <f t="shared" si="16"/>
        <v>0</v>
      </c>
      <c r="BH153" s="212">
        <f t="shared" si="17"/>
        <v>0</v>
      </c>
      <c r="BI153" s="212">
        <f t="shared" si="18"/>
        <v>0</v>
      </c>
      <c r="BJ153" s="17" t="s">
        <v>91</v>
      </c>
      <c r="BK153" s="212">
        <f t="shared" si="19"/>
        <v>0</v>
      </c>
      <c r="BL153" s="17" t="s">
        <v>223</v>
      </c>
      <c r="BM153" s="211" t="s">
        <v>1582</v>
      </c>
    </row>
    <row r="154" spans="1:65" s="2" customFormat="1" ht="16.5" customHeight="1">
      <c r="A154" s="34"/>
      <c r="B154" s="35"/>
      <c r="C154" s="200" t="s">
        <v>301</v>
      </c>
      <c r="D154" s="200" t="s">
        <v>185</v>
      </c>
      <c r="E154" s="201" t="s">
        <v>1583</v>
      </c>
      <c r="F154" s="202" t="s">
        <v>1584</v>
      </c>
      <c r="G154" s="203" t="s">
        <v>334</v>
      </c>
      <c r="H154" s="204">
        <v>8</v>
      </c>
      <c r="I154" s="205"/>
      <c r="J154" s="206">
        <f t="shared" si="10"/>
        <v>0</v>
      </c>
      <c r="K154" s="202" t="s">
        <v>1</v>
      </c>
      <c r="L154" s="39"/>
      <c r="M154" s="207" t="s">
        <v>1</v>
      </c>
      <c r="N154" s="208" t="s">
        <v>45</v>
      </c>
      <c r="O154" s="71"/>
      <c r="P154" s="209">
        <f t="shared" si="11"/>
        <v>0</v>
      </c>
      <c r="Q154" s="209">
        <v>0</v>
      </c>
      <c r="R154" s="209">
        <f t="shared" si="12"/>
        <v>0</v>
      </c>
      <c r="S154" s="209">
        <v>0</v>
      </c>
      <c r="T154" s="210">
        <f t="shared" si="13"/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211" t="s">
        <v>223</v>
      </c>
      <c r="AT154" s="211" t="s">
        <v>185</v>
      </c>
      <c r="AU154" s="211" t="s">
        <v>86</v>
      </c>
      <c r="AY154" s="17" t="s">
        <v>184</v>
      </c>
      <c r="BE154" s="212">
        <f t="shared" si="14"/>
        <v>0</v>
      </c>
      <c r="BF154" s="212">
        <f t="shared" si="15"/>
        <v>0</v>
      </c>
      <c r="BG154" s="212">
        <f t="shared" si="16"/>
        <v>0</v>
      </c>
      <c r="BH154" s="212">
        <f t="shared" si="17"/>
        <v>0</v>
      </c>
      <c r="BI154" s="212">
        <f t="shared" si="18"/>
        <v>0</v>
      </c>
      <c r="BJ154" s="17" t="s">
        <v>91</v>
      </c>
      <c r="BK154" s="212">
        <f t="shared" si="19"/>
        <v>0</v>
      </c>
      <c r="BL154" s="17" t="s">
        <v>223</v>
      </c>
      <c r="BM154" s="211" t="s">
        <v>1585</v>
      </c>
    </row>
    <row r="155" spans="1:65" s="2" customFormat="1" ht="16.5" customHeight="1">
      <c r="A155" s="34"/>
      <c r="B155" s="35"/>
      <c r="C155" s="200" t="s">
        <v>247</v>
      </c>
      <c r="D155" s="200" t="s">
        <v>185</v>
      </c>
      <c r="E155" s="201" t="s">
        <v>1586</v>
      </c>
      <c r="F155" s="202" t="s">
        <v>1587</v>
      </c>
      <c r="G155" s="203" t="s">
        <v>252</v>
      </c>
      <c r="H155" s="204">
        <v>25</v>
      </c>
      <c r="I155" s="205"/>
      <c r="J155" s="206">
        <f t="shared" si="10"/>
        <v>0</v>
      </c>
      <c r="K155" s="202" t="s">
        <v>1</v>
      </c>
      <c r="L155" s="39"/>
      <c r="M155" s="207" t="s">
        <v>1</v>
      </c>
      <c r="N155" s="208" t="s">
        <v>45</v>
      </c>
      <c r="O155" s="71"/>
      <c r="P155" s="209">
        <f t="shared" si="11"/>
        <v>0</v>
      </c>
      <c r="Q155" s="209">
        <v>0</v>
      </c>
      <c r="R155" s="209">
        <f t="shared" si="12"/>
        <v>0</v>
      </c>
      <c r="S155" s="209">
        <v>0</v>
      </c>
      <c r="T155" s="210">
        <f t="shared" si="13"/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211" t="s">
        <v>223</v>
      </c>
      <c r="AT155" s="211" t="s">
        <v>185</v>
      </c>
      <c r="AU155" s="211" t="s">
        <v>86</v>
      </c>
      <c r="AY155" s="17" t="s">
        <v>184</v>
      </c>
      <c r="BE155" s="212">
        <f t="shared" si="14"/>
        <v>0</v>
      </c>
      <c r="BF155" s="212">
        <f t="shared" si="15"/>
        <v>0</v>
      </c>
      <c r="BG155" s="212">
        <f t="shared" si="16"/>
        <v>0</v>
      </c>
      <c r="BH155" s="212">
        <f t="shared" si="17"/>
        <v>0</v>
      </c>
      <c r="BI155" s="212">
        <f t="shared" si="18"/>
        <v>0</v>
      </c>
      <c r="BJ155" s="17" t="s">
        <v>91</v>
      </c>
      <c r="BK155" s="212">
        <f t="shared" si="19"/>
        <v>0</v>
      </c>
      <c r="BL155" s="17" t="s">
        <v>223</v>
      </c>
      <c r="BM155" s="211" t="s">
        <v>1588</v>
      </c>
    </row>
    <row r="156" spans="1:65" s="2" customFormat="1" ht="16.5" customHeight="1">
      <c r="A156" s="34"/>
      <c r="B156" s="35"/>
      <c r="C156" s="200" t="s">
        <v>321</v>
      </c>
      <c r="D156" s="200" t="s">
        <v>185</v>
      </c>
      <c r="E156" s="201" t="s">
        <v>1589</v>
      </c>
      <c r="F156" s="202" t="s">
        <v>1590</v>
      </c>
      <c r="G156" s="203" t="s">
        <v>252</v>
      </c>
      <c r="H156" s="204">
        <v>240</v>
      </c>
      <c r="I156" s="205"/>
      <c r="J156" s="206">
        <f t="shared" si="10"/>
        <v>0</v>
      </c>
      <c r="K156" s="202" t="s">
        <v>1</v>
      </c>
      <c r="L156" s="39"/>
      <c r="M156" s="207" t="s">
        <v>1</v>
      </c>
      <c r="N156" s="208" t="s">
        <v>45</v>
      </c>
      <c r="O156" s="71"/>
      <c r="P156" s="209">
        <f t="shared" si="11"/>
        <v>0</v>
      </c>
      <c r="Q156" s="209">
        <v>0</v>
      </c>
      <c r="R156" s="209">
        <f t="shared" si="12"/>
        <v>0</v>
      </c>
      <c r="S156" s="209">
        <v>0</v>
      </c>
      <c r="T156" s="210">
        <f t="shared" si="13"/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211" t="s">
        <v>223</v>
      </c>
      <c r="AT156" s="211" t="s">
        <v>185</v>
      </c>
      <c r="AU156" s="211" t="s">
        <v>86</v>
      </c>
      <c r="AY156" s="17" t="s">
        <v>184</v>
      </c>
      <c r="BE156" s="212">
        <f t="shared" si="14"/>
        <v>0</v>
      </c>
      <c r="BF156" s="212">
        <f t="shared" si="15"/>
        <v>0</v>
      </c>
      <c r="BG156" s="212">
        <f t="shared" si="16"/>
        <v>0</v>
      </c>
      <c r="BH156" s="212">
        <f t="shared" si="17"/>
        <v>0</v>
      </c>
      <c r="BI156" s="212">
        <f t="shared" si="18"/>
        <v>0</v>
      </c>
      <c r="BJ156" s="17" t="s">
        <v>91</v>
      </c>
      <c r="BK156" s="212">
        <f t="shared" si="19"/>
        <v>0</v>
      </c>
      <c r="BL156" s="17" t="s">
        <v>223</v>
      </c>
      <c r="BM156" s="211" t="s">
        <v>1591</v>
      </c>
    </row>
    <row r="157" spans="1:65" s="2" customFormat="1" ht="16.5" customHeight="1">
      <c r="A157" s="34"/>
      <c r="B157" s="35"/>
      <c r="C157" s="200" t="s">
        <v>253</v>
      </c>
      <c r="D157" s="200" t="s">
        <v>185</v>
      </c>
      <c r="E157" s="201" t="s">
        <v>1592</v>
      </c>
      <c r="F157" s="202" t="s">
        <v>1593</v>
      </c>
      <c r="G157" s="203" t="s">
        <v>252</v>
      </c>
      <c r="H157" s="204">
        <v>130</v>
      </c>
      <c r="I157" s="205"/>
      <c r="J157" s="206">
        <f t="shared" si="10"/>
        <v>0</v>
      </c>
      <c r="K157" s="202" t="s">
        <v>1</v>
      </c>
      <c r="L157" s="39"/>
      <c r="M157" s="207" t="s">
        <v>1</v>
      </c>
      <c r="N157" s="208" t="s">
        <v>45</v>
      </c>
      <c r="O157" s="71"/>
      <c r="P157" s="209">
        <f t="shared" si="11"/>
        <v>0</v>
      </c>
      <c r="Q157" s="209">
        <v>0</v>
      </c>
      <c r="R157" s="209">
        <f t="shared" si="12"/>
        <v>0</v>
      </c>
      <c r="S157" s="209">
        <v>0</v>
      </c>
      <c r="T157" s="210">
        <f t="shared" si="13"/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211" t="s">
        <v>223</v>
      </c>
      <c r="AT157" s="211" t="s">
        <v>185</v>
      </c>
      <c r="AU157" s="211" t="s">
        <v>86</v>
      </c>
      <c r="AY157" s="17" t="s">
        <v>184</v>
      </c>
      <c r="BE157" s="212">
        <f t="shared" si="14"/>
        <v>0</v>
      </c>
      <c r="BF157" s="212">
        <f t="shared" si="15"/>
        <v>0</v>
      </c>
      <c r="BG157" s="212">
        <f t="shared" si="16"/>
        <v>0</v>
      </c>
      <c r="BH157" s="212">
        <f t="shared" si="17"/>
        <v>0</v>
      </c>
      <c r="BI157" s="212">
        <f t="shared" si="18"/>
        <v>0</v>
      </c>
      <c r="BJ157" s="17" t="s">
        <v>91</v>
      </c>
      <c r="BK157" s="212">
        <f t="shared" si="19"/>
        <v>0</v>
      </c>
      <c r="BL157" s="17" t="s">
        <v>223</v>
      </c>
      <c r="BM157" s="211" t="s">
        <v>1594</v>
      </c>
    </row>
    <row r="158" spans="1:65" s="2" customFormat="1" ht="16.5" customHeight="1">
      <c r="A158" s="34"/>
      <c r="B158" s="35"/>
      <c r="C158" s="200" t="s">
        <v>331</v>
      </c>
      <c r="D158" s="200" t="s">
        <v>185</v>
      </c>
      <c r="E158" s="201" t="s">
        <v>1595</v>
      </c>
      <c r="F158" s="202" t="s">
        <v>1596</v>
      </c>
      <c r="G158" s="203" t="s">
        <v>252</v>
      </c>
      <c r="H158" s="204">
        <v>20</v>
      </c>
      <c r="I158" s="205"/>
      <c r="J158" s="206">
        <f t="shared" si="10"/>
        <v>0</v>
      </c>
      <c r="K158" s="202" t="s">
        <v>1</v>
      </c>
      <c r="L158" s="39"/>
      <c r="M158" s="207" t="s">
        <v>1</v>
      </c>
      <c r="N158" s="208" t="s">
        <v>45</v>
      </c>
      <c r="O158" s="71"/>
      <c r="P158" s="209">
        <f t="shared" si="11"/>
        <v>0</v>
      </c>
      <c r="Q158" s="209">
        <v>0</v>
      </c>
      <c r="R158" s="209">
        <f t="shared" si="12"/>
        <v>0</v>
      </c>
      <c r="S158" s="209">
        <v>0</v>
      </c>
      <c r="T158" s="210">
        <f t="shared" si="13"/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211" t="s">
        <v>223</v>
      </c>
      <c r="AT158" s="211" t="s">
        <v>185</v>
      </c>
      <c r="AU158" s="211" t="s">
        <v>86</v>
      </c>
      <c r="AY158" s="17" t="s">
        <v>184</v>
      </c>
      <c r="BE158" s="212">
        <f t="shared" si="14"/>
        <v>0</v>
      </c>
      <c r="BF158" s="212">
        <f t="shared" si="15"/>
        <v>0</v>
      </c>
      <c r="BG158" s="212">
        <f t="shared" si="16"/>
        <v>0</v>
      </c>
      <c r="BH158" s="212">
        <f t="shared" si="17"/>
        <v>0</v>
      </c>
      <c r="BI158" s="212">
        <f t="shared" si="18"/>
        <v>0</v>
      </c>
      <c r="BJ158" s="17" t="s">
        <v>91</v>
      </c>
      <c r="BK158" s="212">
        <f t="shared" si="19"/>
        <v>0</v>
      </c>
      <c r="BL158" s="17" t="s">
        <v>223</v>
      </c>
      <c r="BM158" s="211" t="s">
        <v>1597</v>
      </c>
    </row>
    <row r="159" spans="1:65" s="2" customFormat="1" ht="21.75" customHeight="1">
      <c r="A159" s="34"/>
      <c r="B159" s="35"/>
      <c r="C159" s="200" t="s">
        <v>257</v>
      </c>
      <c r="D159" s="200" t="s">
        <v>185</v>
      </c>
      <c r="E159" s="201" t="s">
        <v>1598</v>
      </c>
      <c r="F159" s="202" t="s">
        <v>1599</v>
      </c>
      <c r="G159" s="203" t="s">
        <v>252</v>
      </c>
      <c r="H159" s="204">
        <v>295</v>
      </c>
      <c r="I159" s="205"/>
      <c r="J159" s="206">
        <f t="shared" si="10"/>
        <v>0</v>
      </c>
      <c r="K159" s="202" t="s">
        <v>1</v>
      </c>
      <c r="L159" s="39"/>
      <c r="M159" s="207" t="s">
        <v>1</v>
      </c>
      <c r="N159" s="208" t="s">
        <v>45</v>
      </c>
      <c r="O159" s="71"/>
      <c r="P159" s="209">
        <f t="shared" si="11"/>
        <v>0</v>
      </c>
      <c r="Q159" s="209">
        <v>0</v>
      </c>
      <c r="R159" s="209">
        <f t="shared" si="12"/>
        <v>0</v>
      </c>
      <c r="S159" s="209">
        <v>0</v>
      </c>
      <c r="T159" s="210">
        <f t="shared" si="13"/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11" t="s">
        <v>223</v>
      </c>
      <c r="AT159" s="211" t="s">
        <v>185</v>
      </c>
      <c r="AU159" s="211" t="s">
        <v>86</v>
      </c>
      <c r="AY159" s="17" t="s">
        <v>184</v>
      </c>
      <c r="BE159" s="212">
        <f t="shared" si="14"/>
        <v>0</v>
      </c>
      <c r="BF159" s="212">
        <f t="shared" si="15"/>
        <v>0</v>
      </c>
      <c r="BG159" s="212">
        <f t="shared" si="16"/>
        <v>0</v>
      </c>
      <c r="BH159" s="212">
        <f t="shared" si="17"/>
        <v>0</v>
      </c>
      <c r="BI159" s="212">
        <f t="shared" si="18"/>
        <v>0</v>
      </c>
      <c r="BJ159" s="17" t="s">
        <v>91</v>
      </c>
      <c r="BK159" s="212">
        <f t="shared" si="19"/>
        <v>0</v>
      </c>
      <c r="BL159" s="17" t="s">
        <v>223</v>
      </c>
      <c r="BM159" s="211" t="s">
        <v>1600</v>
      </c>
    </row>
    <row r="160" spans="1:65" s="2" customFormat="1" ht="21.75" customHeight="1">
      <c r="A160" s="34"/>
      <c r="B160" s="35"/>
      <c r="C160" s="200" t="s">
        <v>340</v>
      </c>
      <c r="D160" s="200" t="s">
        <v>185</v>
      </c>
      <c r="E160" s="201" t="s">
        <v>1601</v>
      </c>
      <c r="F160" s="202" t="s">
        <v>1602</v>
      </c>
      <c r="G160" s="203" t="s">
        <v>252</v>
      </c>
      <c r="H160" s="204">
        <v>120</v>
      </c>
      <c r="I160" s="205"/>
      <c r="J160" s="206">
        <f t="shared" si="10"/>
        <v>0</v>
      </c>
      <c r="K160" s="202" t="s">
        <v>1</v>
      </c>
      <c r="L160" s="39"/>
      <c r="M160" s="207" t="s">
        <v>1</v>
      </c>
      <c r="N160" s="208" t="s">
        <v>45</v>
      </c>
      <c r="O160" s="71"/>
      <c r="P160" s="209">
        <f t="shared" si="11"/>
        <v>0</v>
      </c>
      <c r="Q160" s="209">
        <v>0</v>
      </c>
      <c r="R160" s="209">
        <f t="shared" si="12"/>
        <v>0</v>
      </c>
      <c r="S160" s="209">
        <v>0</v>
      </c>
      <c r="T160" s="210">
        <f t="shared" si="13"/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211" t="s">
        <v>223</v>
      </c>
      <c r="AT160" s="211" t="s">
        <v>185</v>
      </c>
      <c r="AU160" s="211" t="s">
        <v>86</v>
      </c>
      <c r="AY160" s="17" t="s">
        <v>184</v>
      </c>
      <c r="BE160" s="212">
        <f t="shared" si="14"/>
        <v>0</v>
      </c>
      <c r="BF160" s="212">
        <f t="shared" si="15"/>
        <v>0</v>
      </c>
      <c r="BG160" s="212">
        <f t="shared" si="16"/>
        <v>0</v>
      </c>
      <c r="BH160" s="212">
        <f t="shared" si="17"/>
        <v>0</v>
      </c>
      <c r="BI160" s="212">
        <f t="shared" si="18"/>
        <v>0</v>
      </c>
      <c r="BJ160" s="17" t="s">
        <v>91</v>
      </c>
      <c r="BK160" s="212">
        <f t="shared" si="19"/>
        <v>0</v>
      </c>
      <c r="BL160" s="17" t="s">
        <v>223</v>
      </c>
      <c r="BM160" s="211" t="s">
        <v>1603</v>
      </c>
    </row>
    <row r="161" spans="1:65" s="2" customFormat="1" ht="16.5" customHeight="1">
      <c r="A161" s="34"/>
      <c r="B161" s="35"/>
      <c r="C161" s="200" t="s">
        <v>260</v>
      </c>
      <c r="D161" s="200" t="s">
        <v>185</v>
      </c>
      <c r="E161" s="201" t="s">
        <v>1604</v>
      </c>
      <c r="F161" s="202" t="s">
        <v>1605</v>
      </c>
      <c r="G161" s="203" t="s">
        <v>334</v>
      </c>
      <c r="H161" s="204">
        <v>74</v>
      </c>
      <c r="I161" s="205"/>
      <c r="J161" s="206">
        <f t="shared" si="10"/>
        <v>0</v>
      </c>
      <c r="K161" s="202" t="s">
        <v>1</v>
      </c>
      <c r="L161" s="39"/>
      <c r="M161" s="207" t="s">
        <v>1</v>
      </c>
      <c r="N161" s="208" t="s">
        <v>45</v>
      </c>
      <c r="O161" s="71"/>
      <c r="P161" s="209">
        <f t="shared" si="11"/>
        <v>0</v>
      </c>
      <c r="Q161" s="209">
        <v>0</v>
      </c>
      <c r="R161" s="209">
        <f t="shared" si="12"/>
        <v>0</v>
      </c>
      <c r="S161" s="209">
        <v>0</v>
      </c>
      <c r="T161" s="210">
        <f t="shared" si="13"/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211" t="s">
        <v>223</v>
      </c>
      <c r="AT161" s="211" t="s">
        <v>185</v>
      </c>
      <c r="AU161" s="211" t="s">
        <v>86</v>
      </c>
      <c r="AY161" s="17" t="s">
        <v>184</v>
      </c>
      <c r="BE161" s="212">
        <f t="shared" si="14"/>
        <v>0</v>
      </c>
      <c r="BF161" s="212">
        <f t="shared" si="15"/>
        <v>0</v>
      </c>
      <c r="BG161" s="212">
        <f t="shared" si="16"/>
        <v>0</v>
      </c>
      <c r="BH161" s="212">
        <f t="shared" si="17"/>
        <v>0</v>
      </c>
      <c r="BI161" s="212">
        <f t="shared" si="18"/>
        <v>0</v>
      </c>
      <c r="BJ161" s="17" t="s">
        <v>91</v>
      </c>
      <c r="BK161" s="212">
        <f t="shared" si="19"/>
        <v>0</v>
      </c>
      <c r="BL161" s="17" t="s">
        <v>223</v>
      </c>
      <c r="BM161" s="211" t="s">
        <v>1606</v>
      </c>
    </row>
    <row r="162" spans="1:65" s="2" customFormat="1" ht="16.5" customHeight="1">
      <c r="A162" s="34"/>
      <c r="B162" s="35"/>
      <c r="C162" s="200" t="s">
        <v>347</v>
      </c>
      <c r="D162" s="200" t="s">
        <v>185</v>
      </c>
      <c r="E162" s="201" t="s">
        <v>1607</v>
      </c>
      <c r="F162" s="202" t="s">
        <v>1608</v>
      </c>
      <c r="G162" s="203" t="s">
        <v>334</v>
      </c>
      <c r="H162" s="204">
        <v>4</v>
      </c>
      <c r="I162" s="205"/>
      <c r="J162" s="206">
        <f t="shared" si="10"/>
        <v>0</v>
      </c>
      <c r="K162" s="202" t="s">
        <v>1</v>
      </c>
      <c r="L162" s="39"/>
      <c r="M162" s="207" t="s">
        <v>1</v>
      </c>
      <c r="N162" s="208" t="s">
        <v>45</v>
      </c>
      <c r="O162" s="71"/>
      <c r="P162" s="209">
        <f t="shared" si="11"/>
        <v>0</v>
      </c>
      <c r="Q162" s="209">
        <v>0</v>
      </c>
      <c r="R162" s="209">
        <f t="shared" si="12"/>
        <v>0</v>
      </c>
      <c r="S162" s="209">
        <v>0</v>
      </c>
      <c r="T162" s="210">
        <f t="shared" si="13"/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211" t="s">
        <v>223</v>
      </c>
      <c r="AT162" s="211" t="s">
        <v>185</v>
      </c>
      <c r="AU162" s="211" t="s">
        <v>86</v>
      </c>
      <c r="AY162" s="17" t="s">
        <v>184</v>
      </c>
      <c r="BE162" s="212">
        <f t="shared" si="14"/>
        <v>0</v>
      </c>
      <c r="BF162" s="212">
        <f t="shared" si="15"/>
        <v>0</v>
      </c>
      <c r="BG162" s="212">
        <f t="shared" si="16"/>
        <v>0</v>
      </c>
      <c r="BH162" s="212">
        <f t="shared" si="17"/>
        <v>0</v>
      </c>
      <c r="BI162" s="212">
        <f t="shared" si="18"/>
        <v>0</v>
      </c>
      <c r="BJ162" s="17" t="s">
        <v>91</v>
      </c>
      <c r="BK162" s="212">
        <f t="shared" si="19"/>
        <v>0</v>
      </c>
      <c r="BL162" s="17" t="s">
        <v>223</v>
      </c>
      <c r="BM162" s="211" t="s">
        <v>1609</v>
      </c>
    </row>
    <row r="163" spans="1:65" s="2" customFormat="1" ht="16.5" customHeight="1">
      <c r="A163" s="34"/>
      <c r="B163" s="35"/>
      <c r="C163" s="200" t="s">
        <v>264</v>
      </c>
      <c r="D163" s="200" t="s">
        <v>185</v>
      </c>
      <c r="E163" s="201" t="s">
        <v>1610</v>
      </c>
      <c r="F163" s="202" t="s">
        <v>1611</v>
      </c>
      <c r="G163" s="203" t="s">
        <v>334</v>
      </c>
      <c r="H163" s="204">
        <v>8</v>
      </c>
      <c r="I163" s="205"/>
      <c r="J163" s="206">
        <f t="shared" si="10"/>
        <v>0</v>
      </c>
      <c r="K163" s="202" t="s">
        <v>1</v>
      </c>
      <c r="L163" s="39"/>
      <c r="M163" s="207" t="s">
        <v>1</v>
      </c>
      <c r="N163" s="208" t="s">
        <v>45</v>
      </c>
      <c r="O163" s="71"/>
      <c r="P163" s="209">
        <f t="shared" si="11"/>
        <v>0</v>
      </c>
      <c r="Q163" s="209">
        <v>0</v>
      </c>
      <c r="R163" s="209">
        <f t="shared" si="12"/>
        <v>0</v>
      </c>
      <c r="S163" s="209">
        <v>0</v>
      </c>
      <c r="T163" s="210">
        <f t="shared" si="13"/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211" t="s">
        <v>223</v>
      </c>
      <c r="AT163" s="211" t="s">
        <v>185</v>
      </c>
      <c r="AU163" s="211" t="s">
        <v>86</v>
      </c>
      <c r="AY163" s="17" t="s">
        <v>184</v>
      </c>
      <c r="BE163" s="212">
        <f t="shared" si="14"/>
        <v>0</v>
      </c>
      <c r="BF163" s="212">
        <f t="shared" si="15"/>
        <v>0</v>
      </c>
      <c r="BG163" s="212">
        <f t="shared" si="16"/>
        <v>0</v>
      </c>
      <c r="BH163" s="212">
        <f t="shared" si="17"/>
        <v>0</v>
      </c>
      <c r="BI163" s="212">
        <f t="shared" si="18"/>
        <v>0</v>
      </c>
      <c r="BJ163" s="17" t="s">
        <v>91</v>
      </c>
      <c r="BK163" s="212">
        <f t="shared" si="19"/>
        <v>0</v>
      </c>
      <c r="BL163" s="17" t="s">
        <v>223</v>
      </c>
      <c r="BM163" s="211" t="s">
        <v>1612</v>
      </c>
    </row>
    <row r="164" spans="1:65" s="2" customFormat="1" ht="16.5" customHeight="1">
      <c r="A164" s="34"/>
      <c r="B164" s="35"/>
      <c r="C164" s="200" t="s">
        <v>354</v>
      </c>
      <c r="D164" s="200" t="s">
        <v>185</v>
      </c>
      <c r="E164" s="201" t="s">
        <v>1613</v>
      </c>
      <c r="F164" s="202" t="s">
        <v>1614</v>
      </c>
      <c r="G164" s="203" t="s">
        <v>334</v>
      </c>
      <c r="H164" s="204">
        <v>32</v>
      </c>
      <c r="I164" s="205"/>
      <c r="J164" s="206">
        <f t="shared" si="10"/>
        <v>0</v>
      </c>
      <c r="K164" s="202" t="s">
        <v>1</v>
      </c>
      <c r="L164" s="39"/>
      <c r="M164" s="207" t="s">
        <v>1</v>
      </c>
      <c r="N164" s="208" t="s">
        <v>45</v>
      </c>
      <c r="O164" s="71"/>
      <c r="P164" s="209">
        <f t="shared" si="11"/>
        <v>0</v>
      </c>
      <c r="Q164" s="209">
        <v>0</v>
      </c>
      <c r="R164" s="209">
        <f t="shared" si="12"/>
        <v>0</v>
      </c>
      <c r="S164" s="209">
        <v>0</v>
      </c>
      <c r="T164" s="210">
        <f t="shared" si="13"/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211" t="s">
        <v>223</v>
      </c>
      <c r="AT164" s="211" t="s">
        <v>185</v>
      </c>
      <c r="AU164" s="211" t="s">
        <v>86</v>
      </c>
      <c r="AY164" s="17" t="s">
        <v>184</v>
      </c>
      <c r="BE164" s="212">
        <f t="shared" si="14"/>
        <v>0</v>
      </c>
      <c r="BF164" s="212">
        <f t="shared" si="15"/>
        <v>0</v>
      </c>
      <c r="BG164" s="212">
        <f t="shared" si="16"/>
        <v>0</v>
      </c>
      <c r="BH164" s="212">
        <f t="shared" si="17"/>
        <v>0</v>
      </c>
      <c r="BI164" s="212">
        <f t="shared" si="18"/>
        <v>0</v>
      </c>
      <c r="BJ164" s="17" t="s">
        <v>91</v>
      </c>
      <c r="BK164" s="212">
        <f t="shared" si="19"/>
        <v>0</v>
      </c>
      <c r="BL164" s="17" t="s">
        <v>223</v>
      </c>
      <c r="BM164" s="211" t="s">
        <v>1615</v>
      </c>
    </row>
    <row r="165" spans="1:65" s="2" customFormat="1" ht="16.5" customHeight="1">
      <c r="A165" s="34"/>
      <c r="B165" s="35"/>
      <c r="C165" s="200" t="s">
        <v>268</v>
      </c>
      <c r="D165" s="200" t="s">
        <v>185</v>
      </c>
      <c r="E165" s="201" t="s">
        <v>1616</v>
      </c>
      <c r="F165" s="202" t="s">
        <v>1617</v>
      </c>
      <c r="G165" s="203" t="s">
        <v>334</v>
      </c>
      <c r="H165" s="204">
        <v>7</v>
      </c>
      <c r="I165" s="205"/>
      <c r="J165" s="206">
        <f t="shared" si="10"/>
        <v>0</v>
      </c>
      <c r="K165" s="202" t="s">
        <v>1</v>
      </c>
      <c r="L165" s="39"/>
      <c r="M165" s="207" t="s">
        <v>1</v>
      </c>
      <c r="N165" s="208" t="s">
        <v>45</v>
      </c>
      <c r="O165" s="71"/>
      <c r="P165" s="209">
        <f t="shared" si="11"/>
        <v>0</v>
      </c>
      <c r="Q165" s="209">
        <v>0</v>
      </c>
      <c r="R165" s="209">
        <f t="shared" si="12"/>
        <v>0</v>
      </c>
      <c r="S165" s="209">
        <v>0</v>
      </c>
      <c r="T165" s="210">
        <f t="shared" si="13"/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211" t="s">
        <v>223</v>
      </c>
      <c r="AT165" s="211" t="s">
        <v>185</v>
      </c>
      <c r="AU165" s="211" t="s">
        <v>86</v>
      </c>
      <c r="AY165" s="17" t="s">
        <v>184</v>
      </c>
      <c r="BE165" s="212">
        <f t="shared" si="14"/>
        <v>0</v>
      </c>
      <c r="BF165" s="212">
        <f t="shared" si="15"/>
        <v>0</v>
      </c>
      <c r="BG165" s="212">
        <f t="shared" si="16"/>
        <v>0</v>
      </c>
      <c r="BH165" s="212">
        <f t="shared" si="17"/>
        <v>0</v>
      </c>
      <c r="BI165" s="212">
        <f t="shared" si="18"/>
        <v>0</v>
      </c>
      <c r="BJ165" s="17" t="s">
        <v>91</v>
      </c>
      <c r="BK165" s="212">
        <f t="shared" si="19"/>
        <v>0</v>
      </c>
      <c r="BL165" s="17" t="s">
        <v>223</v>
      </c>
      <c r="BM165" s="211" t="s">
        <v>1618</v>
      </c>
    </row>
    <row r="166" spans="1:65" s="2" customFormat="1" ht="16.5" customHeight="1">
      <c r="A166" s="34"/>
      <c r="B166" s="35"/>
      <c r="C166" s="200" t="s">
        <v>367</v>
      </c>
      <c r="D166" s="200" t="s">
        <v>185</v>
      </c>
      <c r="E166" s="201" t="s">
        <v>1619</v>
      </c>
      <c r="F166" s="202" t="s">
        <v>1620</v>
      </c>
      <c r="G166" s="203" t="s">
        <v>334</v>
      </c>
      <c r="H166" s="204">
        <v>8</v>
      </c>
      <c r="I166" s="205"/>
      <c r="J166" s="206">
        <f t="shared" si="10"/>
        <v>0</v>
      </c>
      <c r="K166" s="202" t="s">
        <v>1</v>
      </c>
      <c r="L166" s="39"/>
      <c r="M166" s="207" t="s">
        <v>1</v>
      </c>
      <c r="N166" s="208" t="s">
        <v>45</v>
      </c>
      <c r="O166" s="71"/>
      <c r="P166" s="209">
        <f t="shared" si="11"/>
        <v>0</v>
      </c>
      <c r="Q166" s="209">
        <v>0</v>
      </c>
      <c r="R166" s="209">
        <f t="shared" si="12"/>
        <v>0</v>
      </c>
      <c r="S166" s="209">
        <v>0</v>
      </c>
      <c r="T166" s="210">
        <f t="shared" si="13"/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211" t="s">
        <v>223</v>
      </c>
      <c r="AT166" s="211" t="s">
        <v>185</v>
      </c>
      <c r="AU166" s="211" t="s">
        <v>86</v>
      </c>
      <c r="AY166" s="17" t="s">
        <v>184</v>
      </c>
      <c r="BE166" s="212">
        <f t="shared" si="14"/>
        <v>0</v>
      </c>
      <c r="BF166" s="212">
        <f t="shared" si="15"/>
        <v>0</v>
      </c>
      <c r="BG166" s="212">
        <f t="shared" si="16"/>
        <v>0</v>
      </c>
      <c r="BH166" s="212">
        <f t="shared" si="17"/>
        <v>0</v>
      </c>
      <c r="BI166" s="212">
        <f t="shared" si="18"/>
        <v>0</v>
      </c>
      <c r="BJ166" s="17" t="s">
        <v>91</v>
      </c>
      <c r="BK166" s="212">
        <f t="shared" si="19"/>
        <v>0</v>
      </c>
      <c r="BL166" s="17" t="s">
        <v>223</v>
      </c>
      <c r="BM166" s="211" t="s">
        <v>1621</v>
      </c>
    </row>
    <row r="167" spans="1:65" s="2" customFormat="1" ht="16.5" customHeight="1">
      <c r="A167" s="34"/>
      <c r="B167" s="35"/>
      <c r="C167" s="200" t="s">
        <v>273</v>
      </c>
      <c r="D167" s="200" t="s">
        <v>185</v>
      </c>
      <c r="E167" s="201" t="s">
        <v>1622</v>
      </c>
      <c r="F167" s="202" t="s">
        <v>1623</v>
      </c>
      <c r="G167" s="203" t="s">
        <v>334</v>
      </c>
      <c r="H167" s="204">
        <v>8</v>
      </c>
      <c r="I167" s="205"/>
      <c r="J167" s="206">
        <f t="shared" si="10"/>
        <v>0</v>
      </c>
      <c r="K167" s="202" t="s">
        <v>1</v>
      </c>
      <c r="L167" s="39"/>
      <c r="M167" s="207" t="s">
        <v>1</v>
      </c>
      <c r="N167" s="208" t="s">
        <v>45</v>
      </c>
      <c r="O167" s="71"/>
      <c r="P167" s="209">
        <f t="shared" si="11"/>
        <v>0</v>
      </c>
      <c r="Q167" s="209">
        <v>0</v>
      </c>
      <c r="R167" s="209">
        <f t="shared" si="12"/>
        <v>0</v>
      </c>
      <c r="S167" s="209">
        <v>0</v>
      </c>
      <c r="T167" s="210">
        <f t="shared" si="13"/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211" t="s">
        <v>223</v>
      </c>
      <c r="AT167" s="211" t="s">
        <v>185</v>
      </c>
      <c r="AU167" s="211" t="s">
        <v>86</v>
      </c>
      <c r="AY167" s="17" t="s">
        <v>184</v>
      </c>
      <c r="BE167" s="212">
        <f t="shared" si="14"/>
        <v>0</v>
      </c>
      <c r="BF167" s="212">
        <f t="shared" si="15"/>
        <v>0</v>
      </c>
      <c r="BG167" s="212">
        <f t="shared" si="16"/>
        <v>0</v>
      </c>
      <c r="BH167" s="212">
        <f t="shared" si="17"/>
        <v>0</v>
      </c>
      <c r="BI167" s="212">
        <f t="shared" si="18"/>
        <v>0</v>
      </c>
      <c r="BJ167" s="17" t="s">
        <v>91</v>
      </c>
      <c r="BK167" s="212">
        <f t="shared" si="19"/>
        <v>0</v>
      </c>
      <c r="BL167" s="17" t="s">
        <v>223</v>
      </c>
      <c r="BM167" s="211" t="s">
        <v>1624</v>
      </c>
    </row>
    <row r="168" spans="1:65" s="2" customFormat="1" ht="16.5" customHeight="1">
      <c r="A168" s="34"/>
      <c r="B168" s="35"/>
      <c r="C168" s="200" t="s">
        <v>378</v>
      </c>
      <c r="D168" s="200" t="s">
        <v>185</v>
      </c>
      <c r="E168" s="201" t="s">
        <v>1625</v>
      </c>
      <c r="F168" s="202" t="s">
        <v>1626</v>
      </c>
      <c r="G168" s="203" t="s">
        <v>252</v>
      </c>
      <c r="H168" s="204">
        <v>415</v>
      </c>
      <c r="I168" s="205"/>
      <c r="J168" s="206">
        <f t="shared" si="10"/>
        <v>0</v>
      </c>
      <c r="K168" s="202" t="s">
        <v>1</v>
      </c>
      <c r="L168" s="39"/>
      <c r="M168" s="207" t="s">
        <v>1</v>
      </c>
      <c r="N168" s="208" t="s">
        <v>45</v>
      </c>
      <c r="O168" s="71"/>
      <c r="P168" s="209">
        <f t="shared" si="11"/>
        <v>0</v>
      </c>
      <c r="Q168" s="209">
        <v>0</v>
      </c>
      <c r="R168" s="209">
        <f t="shared" si="12"/>
        <v>0</v>
      </c>
      <c r="S168" s="209">
        <v>0</v>
      </c>
      <c r="T168" s="210">
        <f t="shared" si="13"/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211" t="s">
        <v>223</v>
      </c>
      <c r="AT168" s="211" t="s">
        <v>185</v>
      </c>
      <c r="AU168" s="211" t="s">
        <v>86</v>
      </c>
      <c r="AY168" s="17" t="s">
        <v>184</v>
      </c>
      <c r="BE168" s="212">
        <f t="shared" si="14"/>
        <v>0</v>
      </c>
      <c r="BF168" s="212">
        <f t="shared" si="15"/>
        <v>0</v>
      </c>
      <c r="BG168" s="212">
        <f t="shared" si="16"/>
        <v>0</v>
      </c>
      <c r="BH168" s="212">
        <f t="shared" si="17"/>
        <v>0</v>
      </c>
      <c r="BI168" s="212">
        <f t="shared" si="18"/>
        <v>0</v>
      </c>
      <c r="BJ168" s="17" t="s">
        <v>91</v>
      </c>
      <c r="BK168" s="212">
        <f t="shared" si="19"/>
        <v>0</v>
      </c>
      <c r="BL168" s="17" t="s">
        <v>223</v>
      </c>
      <c r="BM168" s="211" t="s">
        <v>1627</v>
      </c>
    </row>
    <row r="169" spans="1:65" s="2" customFormat="1" ht="16.5" customHeight="1">
      <c r="A169" s="34"/>
      <c r="B169" s="35"/>
      <c r="C169" s="200" t="s">
        <v>282</v>
      </c>
      <c r="D169" s="200" t="s">
        <v>185</v>
      </c>
      <c r="E169" s="201" t="s">
        <v>1628</v>
      </c>
      <c r="F169" s="202" t="s">
        <v>1629</v>
      </c>
      <c r="G169" s="203" t="s">
        <v>252</v>
      </c>
      <c r="H169" s="204">
        <v>415</v>
      </c>
      <c r="I169" s="205"/>
      <c r="J169" s="206">
        <f t="shared" si="10"/>
        <v>0</v>
      </c>
      <c r="K169" s="202" t="s">
        <v>1</v>
      </c>
      <c r="L169" s="39"/>
      <c r="M169" s="207" t="s">
        <v>1</v>
      </c>
      <c r="N169" s="208" t="s">
        <v>45</v>
      </c>
      <c r="O169" s="71"/>
      <c r="P169" s="209">
        <f t="shared" si="11"/>
        <v>0</v>
      </c>
      <c r="Q169" s="209">
        <v>0</v>
      </c>
      <c r="R169" s="209">
        <f t="shared" si="12"/>
        <v>0</v>
      </c>
      <c r="S169" s="209">
        <v>0</v>
      </c>
      <c r="T169" s="210">
        <f t="shared" si="13"/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211" t="s">
        <v>223</v>
      </c>
      <c r="AT169" s="211" t="s">
        <v>185</v>
      </c>
      <c r="AU169" s="211" t="s">
        <v>86</v>
      </c>
      <c r="AY169" s="17" t="s">
        <v>184</v>
      </c>
      <c r="BE169" s="212">
        <f t="shared" si="14"/>
        <v>0</v>
      </c>
      <c r="BF169" s="212">
        <f t="shared" si="15"/>
        <v>0</v>
      </c>
      <c r="BG169" s="212">
        <f t="shared" si="16"/>
        <v>0</v>
      </c>
      <c r="BH169" s="212">
        <f t="shared" si="17"/>
        <v>0</v>
      </c>
      <c r="BI169" s="212">
        <f t="shared" si="18"/>
        <v>0</v>
      </c>
      <c r="BJ169" s="17" t="s">
        <v>91</v>
      </c>
      <c r="BK169" s="212">
        <f t="shared" si="19"/>
        <v>0</v>
      </c>
      <c r="BL169" s="17" t="s">
        <v>223</v>
      </c>
      <c r="BM169" s="211" t="s">
        <v>1630</v>
      </c>
    </row>
    <row r="170" spans="1:65" s="2" customFormat="1" ht="16.5" customHeight="1">
      <c r="A170" s="34"/>
      <c r="B170" s="35"/>
      <c r="C170" s="200" t="s">
        <v>390</v>
      </c>
      <c r="D170" s="200" t="s">
        <v>185</v>
      </c>
      <c r="E170" s="201" t="s">
        <v>1631</v>
      </c>
      <c r="F170" s="202" t="s">
        <v>1632</v>
      </c>
      <c r="G170" s="203" t="s">
        <v>334</v>
      </c>
      <c r="H170" s="204">
        <v>16</v>
      </c>
      <c r="I170" s="205"/>
      <c r="J170" s="206">
        <f t="shared" si="10"/>
        <v>0</v>
      </c>
      <c r="K170" s="202" t="s">
        <v>1</v>
      </c>
      <c r="L170" s="39"/>
      <c r="M170" s="207" t="s">
        <v>1</v>
      </c>
      <c r="N170" s="208" t="s">
        <v>45</v>
      </c>
      <c r="O170" s="71"/>
      <c r="P170" s="209">
        <f t="shared" si="11"/>
        <v>0</v>
      </c>
      <c r="Q170" s="209">
        <v>0</v>
      </c>
      <c r="R170" s="209">
        <f t="shared" si="12"/>
        <v>0</v>
      </c>
      <c r="S170" s="209">
        <v>0</v>
      </c>
      <c r="T170" s="210">
        <f t="shared" si="13"/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211" t="s">
        <v>223</v>
      </c>
      <c r="AT170" s="211" t="s">
        <v>185</v>
      </c>
      <c r="AU170" s="211" t="s">
        <v>86</v>
      </c>
      <c r="AY170" s="17" t="s">
        <v>184</v>
      </c>
      <c r="BE170" s="212">
        <f t="shared" si="14"/>
        <v>0</v>
      </c>
      <c r="BF170" s="212">
        <f t="shared" si="15"/>
        <v>0</v>
      </c>
      <c r="BG170" s="212">
        <f t="shared" si="16"/>
        <v>0</v>
      </c>
      <c r="BH170" s="212">
        <f t="shared" si="17"/>
        <v>0</v>
      </c>
      <c r="BI170" s="212">
        <f t="shared" si="18"/>
        <v>0</v>
      </c>
      <c r="BJ170" s="17" t="s">
        <v>91</v>
      </c>
      <c r="BK170" s="212">
        <f t="shared" si="19"/>
        <v>0</v>
      </c>
      <c r="BL170" s="17" t="s">
        <v>223</v>
      </c>
      <c r="BM170" s="211" t="s">
        <v>1633</v>
      </c>
    </row>
    <row r="171" spans="1:65" s="2" customFormat="1" ht="16.5" customHeight="1">
      <c r="A171" s="34"/>
      <c r="B171" s="35"/>
      <c r="C171" s="200" t="s">
        <v>289</v>
      </c>
      <c r="D171" s="200" t="s">
        <v>185</v>
      </c>
      <c r="E171" s="201" t="s">
        <v>1634</v>
      </c>
      <c r="F171" s="202" t="s">
        <v>1635</v>
      </c>
      <c r="G171" s="203" t="s">
        <v>252</v>
      </c>
      <c r="H171" s="204">
        <v>120</v>
      </c>
      <c r="I171" s="205"/>
      <c r="J171" s="206">
        <f t="shared" si="10"/>
        <v>0</v>
      </c>
      <c r="K171" s="202" t="s">
        <v>1</v>
      </c>
      <c r="L171" s="39"/>
      <c r="M171" s="207" t="s">
        <v>1</v>
      </c>
      <c r="N171" s="208" t="s">
        <v>45</v>
      </c>
      <c r="O171" s="71"/>
      <c r="P171" s="209">
        <f t="shared" si="11"/>
        <v>0</v>
      </c>
      <c r="Q171" s="209">
        <v>0</v>
      </c>
      <c r="R171" s="209">
        <f t="shared" si="12"/>
        <v>0</v>
      </c>
      <c r="S171" s="209">
        <v>0</v>
      </c>
      <c r="T171" s="210">
        <f t="shared" si="13"/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211" t="s">
        <v>223</v>
      </c>
      <c r="AT171" s="211" t="s">
        <v>185</v>
      </c>
      <c r="AU171" s="211" t="s">
        <v>86</v>
      </c>
      <c r="AY171" s="17" t="s">
        <v>184</v>
      </c>
      <c r="BE171" s="212">
        <f t="shared" si="14"/>
        <v>0</v>
      </c>
      <c r="BF171" s="212">
        <f t="shared" si="15"/>
        <v>0</v>
      </c>
      <c r="BG171" s="212">
        <f t="shared" si="16"/>
        <v>0</v>
      </c>
      <c r="BH171" s="212">
        <f t="shared" si="17"/>
        <v>0</v>
      </c>
      <c r="BI171" s="212">
        <f t="shared" si="18"/>
        <v>0</v>
      </c>
      <c r="BJ171" s="17" t="s">
        <v>91</v>
      </c>
      <c r="BK171" s="212">
        <f t="shared" si="19"/>
        <v>0</v>
      </c>
      <c r="BL171" s="17" t="s">
        <v>223</v>
      </c>
      <c r="BM171" s="211" t="s">
        <v>1636</v>
      </c>
    </row>
    <row r="172" spans="1:65" s="2" customFormat="1" ht="16.5" customHeight="1">
      <c r="A172" s="34"/>
      <c r="B172" s="35"/>
      <c r="C172" s="200" t="s">
        <v>399</v>
      </c>
      <c r="D172" s="200" t="s">
        <v>185</v>
      </c>
      <c r="E172" s="201" t="s">
        <v>1637</v>
      </c>
      <c r="F172" s="202" t="s">
        <v>1638</v>
      </c>
      <c r="G172" s="203" t="s">
        <v>334</v>
      </c>
      <c r="H172" s="204">
        <v>1</v>
      </c>
      <c r="I172" s="205"/>
      <c r="J172" s="206">
        <f t="shared" si="10"/>
        <v>0</v>
      </c>
      <c r="K172" s="202" t="s">
        <v>1</v>
      </c>
      <c r="L172" s="39"/>
      <c r="M172" s="207" t="s">
        <v>1</v>
      </c>
      <c r="N172" s="208" t="s">
        <v>45</v>
      </c>
      <c r="O172" s="71"/>
      <c r="P172" s="209">
        <f t="shared" si="11"/>
        <v>0</v>
      </c>
      <c r="Q172" s="209">
        <v>0</v>
      </c>
      <c r="R172" s="209">
        <f t="shared" si="12"/>
        <v>0</v>
      </c>
      <c r="S172" s="209">
        <v>0</v>
      </c>
      <c r="T172" s="210">
        <f t="shared" si="13"/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211" t="s">
        <v>223</v>
      </c>
      <c r="AT172" s="211" t="s">
        <v>185</v>
      </c>
      <c r="AU172" s="211" t="s">
        <v>86</v>
      </c>
      <c r="AY172" s="17" t="s">
        <v>184</v>
      </c>
      <c r="BE172" s="212">
        <f t="shared" si="14"/>
        <v>0</v>
      </c>
      <c r="BF172" s="212">
        <f t="shared" si="15"/>
        <v>0</v>
      </c>
      <c r="BG172" s="212">
        <f t="shared" si="16"/>
        <v>0</v>
      </c>
      <c r="BH172" s="212">
        <f t="shared" si="17"/>
        <v>0</v>
      </c>
      <c r="BI172" s="212">
        <f t="shared" si="18"/>
        <v>0</v>
      </c>
      <c r="BJ172" s="17" t="s">
        <v>91</v>
      </c>
      <c r="BK172" s="212">
        <f t="shared" si="19"/>
        <v>0</v>
      </c>
      <c r="BL172" s="17" t="s">
        <v>223</v>
      </c>
      <c r="BM172" s="211" t="s">
        <v>1639</v>
      </c>
    </row>
    <row r="173" spans="1:65" s="2" customFormat="1" ht="16.5" customHeight="1">
      <c r="A173" s="34"/>
      <c r="B173" s="35"/>
      <c r="C173" s="200" t="s">
        <v>292</v>
      </c>
      <c r="D173" s="200" t="s">
        <v>185</v>
      </c>
      <c r="E173" s="201" t="s">
        <v>1640</v>
      </c>
      <c r="F173" s="202" t="s">
        <v>1641</v>
      </c>
      <c r="G173" s="203" t="s">
        <v>252</v>
      </c>
      <c r="H173" s="204">
        <v>100</v>
      </c>
      <c r="I173" s="205"/>
      <c r="J173" s="206">
        <f t="shared" si="10"/>
        <v>0</v>
      </c>
      <c r="K173" s="202" t="s">
        <v>1</v>
      </c>
      <c r="L173" s="39"/>
      <c r="M173" s="207" t="s">
        <v>1</v>
      </c>
      <c r="N173" s="208" t="s">
        <v>45</v>
      </c>
      <c r="O173" s="71"/>
      <c r="P173" s="209">
        <f t="shared" si="11"/>
        <v>0</v>
      </c>
      <c r="Q173" s="209">
        <v>0</v>
      </c>
      <c r="R173" s="209">
        <f t="shared" si="12"/>
        <v>0</v>
      </c>
      <c r="S173" s="209">
        <v>0</v>
      </c>
      <c r="T173" s="210">
        <f t="shared" si="13"/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211" t="s">
        <v>223</v>
      </c>
      <c r="AT173" s="211" t="s">
        <v>185</v>
      </c>
      <c r="AU173" s="211" t="s">
        <v>86</v>
      </c>
      <c r="AY173" s="17" t="s">
        <v>184</v>
      </c>
      <c r="BE173" s="212">
        <f t="shared" si="14"/>
        <v>0</v>
      </c>
      <c r="BF173" s="212">
        <f t="shared" si="15"/>
        <v>0</v>
      </c>
      <c r="BG173" s="212">
        <f t="shared" si="16"/>
        <v>0</v>
      </c>
      <c r="BH173" s="212">
        <f t="shared" si="17"/>
        <v>0</v>
      </c>
      <c r="BI173" s="212">
        <f t="shared" si="18"/>
        <v>0</v>
      </c>
      <c r="BJ173" s="17" t="s">
        <v>91</v>
      </c>
      <c r="BK173" s="212">
        <f t="shared" si="19"/>
        <v>0</v>
      </c>
      <c r="BL173" s="17" t="s">
        <v>223</v>
      </c>
      <c r="BM173" s="211" t="s">
        <v>1642</v>
      </c>
    </row>
    <row r="174" spans="1:65" s="2" customFormat="1" ht="16.5" customHeight="1">
      <c r="A174" s="34"/>
      <c r="B174" s="35"/>
      <c r="C174" s="200" t="s">
        <v>413</v>
      </c>
      <c r="D174" s="200" t="s">
        <v>185</v>
      </c>
      <c r="E174" s="201" t="s">
        <v>1643</v>
      </c>
      <c r="F174" s="202" t="s">
        <v>1644</v>
      </c>
      <c r="G174" s="203" t="s">
        <v>252</v>
      </c>
      <c r="H174" s="204">
        <v>55</v>
      </c>
      <c r="I174" s="205"/>
      <c r="J174" s="206">
        <f t="shared" si="10"/>
        <v>0</v>
      </c>
      <c r="K174" s="202" t="s">
        <v>1</v>
      </c>
      <c r="L174" s="39"/>
      <c r="M174" s="207" t="s">
        <v>1</v>
      </c>
      <c r="N174" s="208" t="s">
        <v>45</v>
      </c>
      <c r="O174" s="71"/>
      <c r="P174" s="209">
        <f t="shared" si="11"/>
        <v>0</v>
      </c>
      <c r="Q174" s="209">
        <v>0</v>
      </c>
      <c r="R174" s="209">
        <f t="shared" si="12"/>
        <v>0</v>
      </c>
      <c r="S174" s="209">
        <v>0</v>
      </c>
      <c r="T174" s="210">
        <f t="shared" si="13"/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211" t="s">
        <v>223</v>
      </c>
      <c r="AT174" s="211" t="s">
        <v>185</v>
      </c>
      <c r="AU174" s="211" t="s">
        <v>86</v>
      </c>
      <c r="AY174" s="17" t="s">
        <v>184</v>
      </c>
      <c r="BE174" s="212">
        <f t="shared" si="14"/>
        <v>0</v>
      </c>
      <c r="BF174" s="212">
        <f t="shared" si="15"/>
        <v>0</v>
      </c>
      <c r="BG174" s="212">
        <f t="shared" si="16"/>
        <v>0</v>
      </c>
      <c r="BH174" s="212">
        <f t="shared" si="17"/>
        <v>0</v>
      </c>
      <c r="BI174" s="212">
        <f t="shared" si="18"/>
        <v>0</v>
      </c>
      <c r="BJ174" s="17" t="s">
        <v>91</v>
      </c>
      <c r="BK174" s="212">
        <f t="shared" si="19"/>
        <v>0</v>
      </c>
      <c r="BL174" s="17" t="s">
        <v>223</v>
      </c>
      <c r="BM174" s="211" t="s">
        <v>1645</v>
      </c>
    </row>
    <row r="175" spans="1:65" s="2" customFormat="1" ht="16.5" customHeight="1">
      <c r="A175" s="34"/>
      <c r="B175" s="35"/>
      <c r="C175" s="200" t="s">
        <v>298</v>
      </c>
      <c r="D175" s="200" t="s">
        <v>185</v>
      </c>
      <c r="E175" s="201" t="s">
        <v>1646</v>
      </c>
      <c r="F175" s="202" t="s">
        <v>1647</v>
      </c>
      <c r="G175" s="203" t="s">
        <v>252</v>
      </c>
      <c r="H175" s="204">
        <v>20</v>
      </c>
      <c r="I175" s="205"/>
      <c r="J175" s="206">
        <f t="shared" si="10"/>
        <v>0</v>
      </c>
      <c r="K175" s="202" t="s">
        <v>1</v>
      </c>
      <c r="L175" s="39"/>
      <c r="M175" s="207" t="s">
        <v>1</v>
      </c>
      <c r="N175" s="208" t="s">
        <v>45</v>
      </c>
      <c r="O175" s="71"/>
      <c r="P175" s="209">
        <f t="shared" si="11"/>
        <v>0</v>
      </c>
      <c r="Q175" s="209">
        <v>0</v>
      </c>
      <c r="R175" s="209">
        <f t="shared" si="12"/>
        <v>0</v>
      </c>
      <c r="S175" s="209">
        <v>0</v>
      </c>
      <c r="T175" s="210">
        <f t="shared" si="13"/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211" t="s">
        <v>223</v>
      </c>
      <c r="AT175" s="211" t="s">
        <v>185</v>
      </c>
      <c r="AU175" s="211" t="s">
        <v>86</v>
      </c>
      <c r="AY175" s="17" t="s">
        <v>184</v>
      </c>
      <c r="BE175" s="212">
        <f t="shared" si="14"/>
        <v>0</v>
      </c>
      <c r="BF175" s="212">
        <f t="shared" si="15"/>
        <v>0</v>
      </c>
      <c r="BG175" s="212">
        <f t="shared" si="16"/>
        <v>0</v>
      </c>
      <c r="BH175" s="212">
        <f t="shared" si="17"/>
        <v>0</v>
      </c>
      <c r="BI175" s="212">
        <f t="shared" si="18"/>
        <v>0</v>
      </c>
      <c r="BJ175" s="17" t="s">
        <v>91</v>
      </c>
      <c r="BK175" s="212">
        <f t="shared" si="19"/>
        <v>0</v>
      </c>
      <c r="BL175" s="17" t="s">
        <v>223</v>
      </c>
      <c r="BM175" s="211" t="s">
        <v>1648</v>
      </c>
    </row>
    <row r="176" spans="1:65" s="2" customFormat="1" ht="16.5" customHeight="1">
      <c r="A176" s="34"/>
      <c r="B176" s="35"/>
      <c r="C176" s="200" t="s">
        <v>425</v>
      </c>
      <c r="D176" s="200" t="s">
        <v>185</v>
      </c>
      <c r="E176" s="201" t="s">
        <v>1649</v>
      </c>
      <c r="F176" s="202" t="s">
        <v>1650</v>
      </c>
      <c r="G176" s="203" t="s">
        <v>252</v>
      </c>
      <c r="H176" s="204">
        <v>120</v>
      </c>
      <c r="I176" s="205"/>
      <c r="J176" s="206">
        <f t="shared" si="10"/>
        <v>0</v>
      </c>
      <c r="K176" s="202" t="s">
        <v>1</v>
      </c>
      <c r="L176" s="39"/>
      <c r="M176" s="207" t="s">
        <v>1</v>
      </c>
      <c r="N176" s="208" t="s">
        <v>45</v>
      </c>
      <c r="O176" s="71"/>
      <c r="P176" s="209">
        <f t="shared" si="11"/>
        <v>0</v>
      </c>
      <c r="Q176" s="209">
        <v>0</v>
      </c>
      <c r="R176" s="209">
        <f t="shared" si="12"/>
        <v>0</v>
      </c>
      <c r="S176" s="209">
        <v>0</v>
      </c>
      <c r="T176" s="210">
        <f t="shared" si="13"/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211" t="s">
        <v>223</v>
      </c>
      <c r="AT176" s="211" t="s">
        <v>185</v>
      </c>
      <c r="AU176" s="211" t="s">
        <v>86</v>
      </c>
      <c r="AY176" s="17" t="s">
        <v>184</v>
      </c>
      <c r="BE176" s="212">
        <f t="shared" si="14"/>
        <v>0</v>
      </c>
      <c r="BF176" s="212">
        <f t="shared" si="15"/>
        <v>0</v>
      </c>
      <c r="BG176" s="212">
        <f t="shared" si="16"/>
        <v>0</v>
      </c>
      <c r="BH176" s="212">
        <f t="shared" si="17"/>
        <v>0</v>
      </c>
      <c r="BI176" s="212">
        <f t="shared" si="18"/>
        <v>0</v>
      </c>
      <c r="BJ176" s="17" t="s">
        <v>91</v>
      </c>
      <c r="BK176" s="212">
        <f t="shared" si="19"/>
        <v>0</v>
      </c>
      <c r="BL176" s="17" t="s">
        <v>223</v>
      </c>
      <c r="BM176" s="211" t="s">
        <v>1651</v>
      </c>
    </row>
    <row r="177" spans="1:65" s="2" customFormat="1" ht="16.5" customHeight="1">
      <c r="A177" s="34"/>
      <c r="B177" s="35"/>
      <c r="C177" s="200" t="s">
        <v>304</v>
      </c>
      <c r="D177" s="200" t="s">
        <v>185</v>
      </c>
      <c r="E177" s="201" t="s">
        <v>1652</v>
      </c>
      <c r="F177" s="202" t="s">
        <v>1653</v>
      </c>
      <c r="G177" s="203" t="s">
        <v>252</v>
      </c>
      <c r="H177" s="204">
        <v>240</v>
      </c>
      <c r="I177" s="205"/>
      <c r="J177" s="206">
        <f t="shared" si="10"/>
        <v>0</v>
      </c>
      <c r="K177" s="202" t="s">
        <v>1</v>
      </c>
      <c r="L177" s="39"/>
      <c r="M177" s="207" t="s">
        <v>1</v>
      </c>
      <c r="N177" s="208" t="s">
        <v>45</v>
      </c>
      <c r="O177" s="71"/>
      <c r="P177" s="209">
        <f t="shared" si="11"/>
        <v>0</v>
      </c>
      <c r="Q177" s="209">
        <v>0</v>
      </c>
      <c r="R177" s="209">
        <f t="shared" si="12"/>
        <v>0</v>
      </c>
      <c r="S177" s="209">
        <v>0</v>
      </c>
      <c r="T177" s="210">
        <f t="shared" si="13"/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211" t="s">
        <v>223</v>
      </c>
      <c r="AT177" s="211" t="s">
        <v>185</v>
      </c>
      <c r="AU177" s="211" t="s">
        <v>86</v>
      </c>
      <c r="AY177" s="17" t="s">
        <v>184</v>
      </c>
      <c r="BE177" s="212">
        <f t="shared" si="14"/>
        <v>0</v>
      </c>
      <c r="BF177" s="212">
        <f t="shared" si="15"/>
        <v>0</v>
      </c>
      <c r="BG177" s="212">
        <f t="shared" si="16"/>
        <v>0</v>
      </c>
      <c r="BH177" s="212">
        <f t="shared" si="17"/>
        <v>0</v>
      </c>
      <c r="BI177" s="212">
        <f t="shared" si="18"/>
        <v>0</v>
      </c>
      <c r="BJ177" s="17" t="s">
        <v>91</v>
      </c>
      <c r="BK177" s="212">
        <f t="shared" si="19"/>
        <v>0</v>
      </c>
      <c r="BL177" s="17" t="s">
        <v>223</v>
      </c>
      <c r="BM177" s="211" t="s">
        <v>1654</v>
      </c>
    </row>
    <row r="178" spans="1:65" s="2" customFormat="1" ht="16.5" customHeight="1">
      <c r="A178" s="34"/>
      <c r="B178" s="35"/>
      <c r="C178" s="200" t="s">
        <v>439</v>
      </c>
      <c r="D178" s="200" t="s">
        <v>185</v>
      </c>
      <c r="E178" s="201" t="s">
        <v>1655</v>
      </c>
      <c r="F178" s="202" t="s">
        <v>1656</v>
      </c>
      <c r="G178" s="203" t="s">
        <v>252</v>
      </c>
      <c r="H178" s="204">
        <v>130</v>
      </c>
      <c r="I178" s="205"/>
      <c r="J178" s="206">
        <f t="shared" si="10"/>
        <v>0</v>
      </c>
      <c r="K178" s="202" t="s">
        <v>1</v>
      </c>
      <c r="L178" s="39"/>
      <c r="M178" s="207" t="s">
        <v>1</v>
      </c>
      <c r="N178" s="208" t="s">
        <v>45</v>
      </c>
      <c r="O178" s="71"/>
      <c r="P178" s="209">
        <f t="shared" si="11"/>
        <v>0</v>
      </c>
      <c r="Q178" s="209">
        <v>0</v>
      </c>
      <c r="R178" s="209">
        <f t="shared" si="12"/>
        <v>0</v>
      </c>
      <c r="S178" s="209">
        <v>0</v>
      </c>
      <c r="T178" s="210">
        <f t="shared" si="13"/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211" t="s">
        <v>223</v>
      </c>
      <c r="AT178" s="211" t="s">
        <v>185</v>
      </c>
      <c r="AU178" s="211" t="s">
        <v>86</v>
      </c>
      <c r="AY178" s="17" t="s">
        <v>184</v>
      </c>
      <c r="BE178" s="212">
        <f t="shared" si="14"/>
        <v>0</v>
      </c>
      <c r="BF178" s="212">
        <f t="shared" si="15"/>
        <v>0</v>
      </c>
      <c r="BG178" s="212">
        <f t="shared" si="16"/>
        <v>0</v>
      </c>
      <c r="BH178" s="212">
        <f t="shared" si="17"/>
        <v>0</v>
      </c>
      <c r="BI178" s="212">
        <f t="shared" si="18"/>
        <v>0</v>
      </c>
      <c r="BJ178" s="17" t="s">
        <v>91</v>
      </c>
      <c r="BK178" s="212">
        <f t="shared" si="19"/>
        <v>0</v>
      </c>
      <c r="BL178" s="17" t="s">
        <v>223</v>
      </c>
      <c r="BM178" s="211" t="s">
        <v>1657</v>
      </c>
    </row>
    <row r="179" spans="1:65" s="2" customFormat="1" ht="16.5" customHeight="1">
      <c r="A179" s="34"/>
      <c r="B179" s="35"/>
      <c r="C179" s="200" t="s">
        <v>310</v>
      </c>
      <c r="D179" s="200" t="s">
        <v>185</v>
      </c>
      <c r="E179" s="201" t="s">
        <v>1658</v>
      </c>
      <c r="F179" s="202" t="s">
        <v>1659</v>
      </c>
      <c r="G179" s="203" t="s">
        <v>252</v>
      </c>
      <c r="H179" s="204">
        <v>20</v>
      </c>
      <c r="I179" s="205"/>
      <c r="J179" s="206">
        <f t="shared" si="10"/>
        <v>0</v>
      </c>
      <c r="K179" s="202" t="s">
        <v>1</v>
      </c>
      <c r="L179" s="39"/>
      <c r="M179" s="207" t="s">
        <v>1</v>
      </c>
      <c r="N179" s="208" t="s">
        <v>45</v>
      </c>
      <c r="O179" s="71"/>
      <c r="P179" s="209">
        <f t="shared" si="11"/>
        <v>0</v>
      </c>
      <c r="Q179" s="209">
        <v>0</v>
      </c>
      <c r="R179" s="209">
        <f t="shared" si="12"/>
        <v>0</v>
      </c>
      <c r="S179" s="209">
        <v>0</v>
      </c>
      <c r="T179" s="210">
        <f t="shared" si="13"/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211" t="s">
        <v>223</v>
      </c>
      <c r="AT179" s="211" t="s">
        <v>185</v>
      </c>
      <c r="AU179" s="211" t="s">
        <v>86</v>
      </c>
      <c r="AY179" s="17" t="s">
        <v>184</v>
      </c>
      <c r="BE179" s="212">
        <f t="shared" si="14"/>
        <v>0</v>
      </c>
      <c r="BF179" s="212">
        <f t="shared" si="15"/>
        <v>0</v>
      </c>
      <c r="BG179" s="212">
        <f t="shared" si="16"/>
        <v>0</v>
      </c>
      <c r="BH179" s="212">
        <f t="shared" si="17"/>
        <v>0</v>
      </c>
      <c r="BI179" s="212">
        <f t="shared" si="18"/>
        <v>0</v>
      </c>
      <c r="BJ179" s="17" t="s">
        <v>91</v>
      </c>
      <c r="BK179" s="212">
        <f t="shared" si="19"/>
        <v>0</v>
      </c>
      <c r="BL179" s="17" t="s">
        <v>223</v>
      </c>
      <c r="BM179" s="211" t="s">
        <v>1660</v>
      </c>
    </row>
    <row r="180" spans="1:65" s="2" customFormat="1" ht="21.75" customHeight="1">
      <c r="A180" s="34"/>
      <c r="B180" s="35"/>
      <c r="C180" s="200" t="s">
        <v>451</v>
      </c>
      <c r="D180" s="200" t="s">
        <v>185</v>
      </c>
      <c r="E180" s="201" t="s">
        <v>1661</v>
      </c>
      <c r="F180" s="202" t="s">
        <v>1662</v>
      </c>
      <c r="G180" s="203" t="s">
        <v>334</v>
      </c>
      <c r="H180" s="204">
        <v>8</v>
      </c>
      <c r="I180" s="205"/>
      <c r="J180" s="206">
        <f t="shared" si="10"/>
        <v>0</v>
      </c>
      <c r="K180" s="202" t="s">
        <v>1</v>
      </c>
      <c r="L180" s="39"/>
      <c r="M180" s="207" t="s">
        <v>1</v>
      </c>
      <c r="N180" s="208" t="s">
        <v>45</v>
      </c>
      <c r="O180" s="71"/>
      <c r="P180" s="209">
        <f t="shared" si="11"/>
        <v>0</v>
      </c>
      <c r="Q180" s="209">
        <v>0</v>
      </c>
      <c r="R180" s="209">
        <f t="shared" si="12"/>
        <v>0</v>
      </c>
      <c r="S180" s="209">
        <v>0</v>
      </c>
      <c r="T180" s="210">
        <f t="shared" si="13"/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211" t="s">
        <v>223</v>
      </c>
      <c r="AT180" s="211" t="s">
        <v>185</v>
      </c>
      <c r="AU180" s="211" t="s">
        <v>86</v>
      </c>
      <c r="AY180" s="17" t="s">
        <v>184</v>
      </c>
      <c r="BE180" s="212">
        <f t="shared" si="14"/>
        <v>0</v>
      </c>
      <c r="BF180" s="212">
        <f t="shared" si="15"/>
        <v>0</v>
      </c>
      <c r="BG180" s="212">
        <f t="shared" si="16"/>
        <v>0</v>
      </c>
      <c r="BH180" s="212">
        <f t="shared" si="17"/>
        <v>0</v>
      </c>
      <c r="BI180" s="212">
        <f t="shared" si="18"/>
        <v>0</v>
      </c>
      <c r="BJ180" s="17" t="s">
        <v>91</v>
      </c>
      <c r="BK180" s="212">
        <f t="shared" si="19"/>
        <v>0</v>
      </c>
      <c r="BL180" s="17" t="s">
        <v>223</v>
      </c>
      <c r="BM180" s="211" t="s">
        <v>1663</v>
      </c>
    </row>
    <row r="181" spans="1:65" s="2" customFormat="1" ht="16.5" customHeight="1">
      <c r="A181" s="34"/>
      <c r="B181" s="35"/>
      <c r="C181" s="200" t="s">
        <v>324</v>
      </c>
      <c r="D181" s="200" t="s">
        <v>185</v>
      </c>
      <c r="E181" s="201" t="s">
        <v>1664</v>
      </c>
      <c r="F181" s="202" t="s">
        <v>1665</v>
      </c>
      <c r="G181" s="203" t="s">
        <v>334</v>
      </c>
      <c r="H181" s="204">
        <v>8</v>
      </c>
      <c r="I181" s="205"/>
      <c r="J181" s="206">
        <f t="shared" si="10"/>
        <v>0</v>
      </c>
      <c r="K181" s="202" t="s">
        <v>1</v>
      </c>
      <c r="L181" s="39"/>
      <c r="M181" s="207" t="s">
        <v>1</v>
      </c>
      <c r="N181" s="208" t="s">
        <v>45</v>
      </c>
      <c r="O181" s="71"/>
      <c r="P181" s="209">
        <f t="shared" si="11"/>
        <v>0</v>
      </c>
      <c r="Q181" s="209">
        <v>0</v>
      </c>
      <c r="R181" s="209">
        <f t="shared" si="12"/>
        <v>0</v>
      </c>
      <c r="S181" s="209">
        <v>0</v>
      </c>
      <c r="T181" s="210">
        <f t="shared" si="13"/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211" t="s">
        <v>223</v>
      </c>
      <c r="AT181" s="211" t="s">
        <v>185</v>
      </c>
      <c r="AU181" s="211" t="s">
        <v>86</v>
      </c>
      <c r="AY181" s="17" t="s">
        <v>184</v>
      </c>
      <c r="BE181" s="212">
        <f t="shared" si="14"/>
        <v>0</v>
      </c>
      <c r="BF181" s="212">
        <f t="shared" si="15"/>
        <v>0</v>
      </c>
      <c r="BG181" s="212">
        <f t="shared" si="16"/>
        <v>0</v>
      </c>
      <c r="BH181" s="212">
        <f t="shared" si="17"/>
        <v>0</v>
      </c>
      <c r="BI181" s="212">
        <f t="shared" si="18"/>
        <v>0</v>
      </c>
      <c r="BJ181" s="17" t="s">
        <v>91</v>
      </c>
      <c r="BK181" s="212">
        <f t="shared" si="19"/>
        <v>0</v>
      </c>
      <c r="BL181" s="17" t="s">
        <v>223</v>
      </c>
      <c r="BM181" s="211" t="s">
        <v>1666</v>
      </c>
    </row>
    <row r="182" spans="1:65" s="2" customFormat="1" ht="16.5" customHeight="1">
      <c r="A182" s="34"/>
      <c r="B182" s="35"/>
      <c r="C182" s="200" t="s">
        <v>463</v>
      </c>
      <c r="D182" s="200" t="s">
        <v>185</v>
      </c>
      <c r="E182" s="201" t="s">
        <v>1667</v>
      </c>
      <c r="F182" s="202" t="s">
        <v>1668</v>
      </c>
      <c r="G182" s="203" t="s">
        <v>939</v>
      </c>
      <c r="H182" s="204">
        <v>1</v>
      </c>
      <c r="I182" s="205"/>
      <c r="J182" s="206">
        <f t="shared" si="10"/>
        <v>0</v>
      </c>
      <c r="K182" s="202" t="s">
        <v>1</v>
      </c>
      <c r="L182" s="39"/>
      <c r="M182" s="207" t="s">
        <v>1</v>
      </c>
      <c r="N182" s="208" t="s">
        <v>45</v>
      </c>
      <c r="O182" s="71"/>
      <c r="P182" s="209">
        <f t="shared" si="11"/>
        <v>0</v>
      </c>
      <c r="Q182" s="209">
        <v>0</v>
      </c>
      <c r="R182" s="209">
        <f t="shared" si="12"/>
        <v>0</v>
      </c>
      <c r="S182" s="209">
        <v>0</v>
      </c>
      <c r="T182" s="210">
        <f t="shared" si="13"/>
        <v>0</v>
      </c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R182" s="211" t="s">
        <v>223</v>
      </c>
      <c r="AT182" s="211" t="s">
        <v>185</v>
      </c>
      <c r="AU182" s="211" t="s">
        <v>86</v>
      </c>
      <c r="AY182" s="17" t="s">
        <v>184</v>
      </c>
      <c r="BE182" s="212">
        <f t="shared" si="14"/>
        <v>0</v>
      </c>
      <c r="BF182" s="212">
        <f t="shared" si="15"/>
        <v>0</v>
      </c>
      <c r="BG182" s="212">
        <f t="shared" si="16"/>
        <v>0</v>
      </c>
      <c r="BH182" s="212">
        <f t="shared" si="17"/>
        <v>0</v>
      </c>
      <c r="BI182" s="212">
        <f t="shared" si="18"/>
        <v>0</v>
      </c>
      <c r="BJ182" s="17" t="s">
        <v>91</v>
      </c>
      <c r="BK182" s="212">
        <f t="shared" si="19"/>
        <v>0</v>
      </c>
      <c r="BL182" s="17" t="s">
        <v>223</v>
      </c>
      <c r="BM182" s="211" t="s">
        <v>1669</v>
      </c>
    </row>
    <row r="183" spans="1:65" s="11" customFormat="1" ht="25.9" customHeight="1">
      <c r="B183" s="186"/>
      <c r="C183" s="187"/>
      <c r="D183" s="188" t="s">
        <v>78</v>
      </c>
      <c r="E183" s="189" t="s">
        <v>1670</v>
      </c>
      <c r="F183" s="189" t="s">
        <v>1671</v>
      </c>
      <c r="G183" s="187"/>
      <c r="H183" s="187"/>
      <c r="I183" s="190"/>
      <c r="J183" s="191">
        <f>BK183</f>
        <v>0</v>
      </c>
      <c r="K183" s="187"/>
      <c r="L183" s="192"/>
      <c r="M183" s="193"/>
      <c r="N183" s="194"/>
      <c r="O183" s="194"/>
      <c r="P183" s="195">
        <f>SUM(P184:P199)</f>
        <v>0</v>
      </c>
      <c r="Q183" s="194"/>
      <c r="R183" s="195">
        <f>SUM(R184:R199)</f>
        <v>0</v>
      </c>
      <c r="S183" s="194"/>
      <c r="T183" s="196">
        <f>SUM(T184:T199)</f>
        <v>0</v>
      </c>
      <c r="AR183" s="197" t="s">
        <v>91</v>
      </c>
      <c r="AT183" s="198" t="s">
        <v>78</v>
      </c>
      <c r="AU183" s="198" t="s">
        <v>79</v>
      </c>
      <c r="AY183" s="197" t="s">
        <v>184</v>
      </c>
      <c r="BK183" s="199">
        <f>SUM(BK184:BK199)</f>
        <v>0</v>
      </c>
    </row>
    <row r="184" spans="1:65" s="2" customFormat="1" ht="16.5" customHeight="1">
      <c r="A184" s="34"/>
      <c r="B184" s="35"/>
      <c r="C184" s="200" t="s">
        <v>329</v>
      </c>
      <c r="D184" s="200" t="s">
        <v>185</v>
      </c>
      <c r="E184" s="201" t="s">
        <v>1672</v>
      </c>
      <c r="F184" s="202" t="s">
        <v>1673</v>
      </c>
      <c r="G184" s="203" t="s">
        <v>334</v>
      </c>
      <c r="H184" s="204">
        <v>8</v>
      </c>
      <c r="I184" s="205"/>
      <c r="J184" s="206">
        <f t="shared" ref="J184:J199" si="20">ROUND(I184*H184,2)</f>
        <v>0</v>
      </c>
      <c r="K184" s="202" t="s">
        <v>1</v>
      </c>
      <c r="L184" s="39"/>
      <c r="M184" s="207" t="s">
        <v>1</v>
      </c>
      <c r="N184" s="208" t="s">
        <v>45</v>
      </c>
      <c r="O184" s="71"/>
      <c r="P184" s="209">
        <f t="shared" ref="P184:P199" si="21">O184*H184</f>
        <v>0</v>
      </c>
      <c r="Q184" s="209">
        <v>0</v>
      </c>
      <c r="R184" s="209">
        <f t="shared" ref="R184:R199" si="22">Q184*H184</f>
        <v>0</v>
      </c>
      <c r="S184" s="209">
        <v>0</v>
      </c>
      <c r="T184" s="210">
        <f t="shared" ref="T184:T199" si="23"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211" t="s">
        <v>223</v>
      </c>
      <c r="AT184" s="211" t="s">
        <v>185</v>
      </c>
      <c r="AU184" s="211" t="s">
        <v>86</v>
      </c>
      <c r="AY184" s="17" t="s">
        <v>184</v>
      </c>
      <c r="BE184" s="212">
        <f t="shared" ref="BE184:BE199" si="24">IF(N184="základní",J184,0)</f>
        <v>0</v>
      </c>
      <c r="BF184" s="212">
        <f t="shared" ref="BF184:BF199" si="25">IF(N184="snížená",J184,0)</f>
        <v>0</v>
      </c>
      <c r="BG184" s="212">
        <f t="shared" ref="BG184:BG199" si="26">IF(N184="zákl. přenesená",J184,0)</f>
        <v>0</v>
      </c>
      <c r="BH184" s="212">
        <f t="shared" ref="BH184:BH199" si="27">IF(N184="sníž. přenesená",J184,0)</f>
        <v>0</v>
      </c>
      <c r="BI184" s="212">
        <f t="shared" ref="BI184:BI199" si="28">IF(N184="nulová",J184,0)</f>
        <v>0</v>
      </c>
      <c r="BJ184" s="17" t="s">
        <v>91</v>
      </c>
      <c r="BK184" s="212">
        <f t="shared" ref="BK184:BK199" si="29">ROUND(I184*H184,2)</f>
        <v>0</v>
      </c>
      <c r="BL184" s="17" t="s">
        <v>223</v>
      </c>
      <c r="BM184" s="211" t="s">
        <v>1674</v>
      </c>
    </row>
    <row r="185" spans="1:65" s="2" customFormat="1" ht="16.5" customHeight="1">
      <c r="A185" s="34"/>
      <c r="B185" s="35"/>
      <c r="C185" s="200" t="s">
        <v>471</v>
      </c>
      <c r="D185" s="200" t="s">
        <v>185</v>
      </c>
      <c r="E185" s="201" t="s">
        <v>1675</v>
      </c>
      <c r="F185" s="202" t="s">
        <v>1676</v>
      </c>
      <c r="G185" s="203" t="s">
        <v>334</v>
      </c>
      <c r="H185" s="204">
        <v>8</v>
      </c>
      <c r="I185" s="205"/>
      <c r="J185" s="206">
        <f t="shared" si="20"/>
        <v>0</v>
      </c>
      <c r="K185" s="202" t="s">
        <v>1</v>
      </c>
      <c r="L185" s="39"/>
      <c r="M185" s="207" t="s">
        <v>1</v>
      </c>
      <c r="N185" s="208" t="s">
        <v>45</v>
      </c>
      <c r="O185" s="71"/>
      <c r="P185" s="209">
        <f t="shared" si="21"/>
        <v>0</v>
      </c>
      <c r="Q185" s="209">
        <v>0</v>
      </c>
      <c r="R185" s="209">
        <f t="shared" si="22"/>
        <v>0</v>
      </c>
      <c r="S185" s="209">
        <v>0</v>
      </c>
      <c r="T185" s="210">
        <f t="shared" si="23"/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211" t="s">
        <v>223</v>
      </c>
      <c r="AT185" s="211" t="s">
        <v>185</v>
      </c>
      <c r="AU185" s="211" t="s">
        <v>86</v>
      </c>
      <c r="AY185" s="17" t="s">
        <v>184</v>
      </c>
      <c r="BE185" s="212">
        <f t="shared" si="24"/>
        <v>0</v>
      </c>
      <c r="BF185" s="212">
        <f t="shared" si="25"/>
        <v>0</v>
      </c>
      <c r="BG185" s="212">
        <f t="shared" si="26"/>
        <v>0</v>
      </c>
      <c r="BH185" s="212">
        <f t="shared" si="27"/>
        <v>0</v>
      </c>
      <c r="BI185" s="212">
        <f t="shared" si="28"/>
        <v>0</v>
      </c>
      <c r="BJ185" s="17" t="s">
        <v>91</v>
      </c>
      <c r="BK185" s="212">
        <f t="shared" si="29"/>
        <v>0</v>
      </c>
      <c r="BL185" s="17" t="s">
        <v>223</v>
      </c>
      <c r="BM185" s="211" t="s">
        <v>1677</v>
      </c>
    </row>
    <row r="186" spans="1:65" s="2" customFormat="1" ht="16.5" customHeight="1">
      <c r="A186" s="34"/>
      <c r="B186" s="35"/>
      <c r="C186" s="200" t="s">
        <v>335</v>
      </c>
      <c r="D186" s="200" t="s">
        <v>185</v>
      </c>
      <c r="E186" s="201" t="s">
        <v>1678</v>
      </c>
      <c r="F186" s="202" t="s">
        <v>1679</v>
      </c>
      <c r="G186" s="203" t="s">
        <v>334</v>
      </c>
      <c r="H186" s="204">
        <v>16</v>
      </c>
      <c r="I186" s="205"/>
      <c r="J186" s="206">
        <f t="shared" si="20"/>
        <v>0</v>
      </c>
      <c r="K186" s="202" t="s">
        <v>1</v>
      </c>
      <c r="L186" s="39"/>
      <c r="M186" s="207" t="s">
        <v>1</v>
      </c>
      <c r="N186" s="208" t="s">
        <v>45</v>
      </c>
      <c r="O186" s="71"/>
      <c r="P186" s="209">
        <f t="shared" si="21"/>
        <v>0</v>
      </c>
      <c r="Q186" s="209">
        <v>0</v>
      </c>
      <c r="R186" s="209">
        <f t="shared" si="22"/>
        <v>0</v>
      </c>
      <c r="S186" s="209">
        <v>0</v>
      </c>
      <c r="T186" s="210">
        <f t="shared" si="23"/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211" t="s">
        <v>223</v>
      </c>
      <c r="AT186" s="211" t="s">
        <v>185</v>
      </c>
      <c r="AU186" s="211" t="s">
        <v>86</v>
      </c>
      <c r="AY186" s="17" t="s">
        <v>184</v>
      </c>
      <c r="BE186" s="212">
        <f t="shared" si="24"/>
        <v>0</v>
      </c>
      <c r="BF186" s="212">
        <f t="shared" si="25"/>
        <v>0</v>
      </c>
      <c r="BG186" s="212">
        <f t="shared" si="26"/>
        <v>0</v>
      </c>
      <c r="BH186" s="212">
        <f t="shared" si="27"/>
        <v>0</v>
      </c>
      <c r="BI186" s="212">
        <f t="shared" si="28"/>
        <v>0</v>
      </c>
      <c r="BJ186" s="17" t="s">
        <v>91</v>
      </c>
      <c r="BK186" s="212">
        <f t="shared" si="29"/>
        <v>0</v>
      </c>
      <c r="BL186" s="17" t="s">
        <v>223</v>
      </c>
      <c r="BM186" s="211" t="s">
        <v>1680</v>
      </c>
    </row>
    <row r="187" spans="1:65" s="2" customFormat="1" ht="16.5" customHeight="1">
      <c r="A187" s="34"/>
      <c r="B187" s="35"/>
      <c r="C187" s="200" t="s">
        <v>485</v>
      </c>
      <c r="D187" s="200" t="s">
        <v>185</v>
      </c>
      <c r="E187" s="201" t="s">
        <v>1681</v>
      </c>
      <c r="F187" s="202" t="s">
        <v>1682</v>
      </c>
      <c r="G187" s="203" t="s">
        <v>334</v>
      </c>
      <c r="H187" s="204">
        <v>1</v>
      </c>
      <c r="I187" s="205"/>
      <c r="J187" s="206">
        <f t="shared" si="20"/>
        <v>0</v>
      </c>
      <c r="K187" s="202" t="s">
        <v>1</v>
      </c>
      <c r="L187" s="39"/>
      <c r="M187" s="207" t="s">
        <v>1</v>
      </c>
      <c r="N187" s="208" t="s">
        <v>45</v>
      </c>
      <c r="O187" s="71"/>
      <c r="P187" s="209">
        <f t="shared" si="21"/>
        <v>0</v>
      </c>
      <c r="Q187" s="209">
        <v>0</v>
      </c>
      <c r="R187" s="209">
        <f t="shared" si="22"/>
        <v>0</v>
      </c>
      <c r="S187" s="209">
        <v>0</v>
      </c>
      <c r="T187" s="210">
        <f t="shared" si="23"/>
        <v>0</v>
      </c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R187" s="211" t="s">
        <v>223</v>
      </c>
      <c r="AT187" s="211" t="s">
        <v>185</v>
      </c>
      <c r="AU187" s="211" t="s">
        <v>86</v>
      </c>
      <c r="AY187" s="17" t="s">
        <v>184</v>
      </c>
      <c r="BE187" s="212">
        <f t="shared" si="24"/>
        <v>0</v>
      </c>
      <c r="BF187" s="212">
        <f t="shared" si="25"/>
        <v>0</v>
      </c>
      <c r="BG187" s="212">
        <f t="shared" si="26"/>
        <v>0</v>
      </c>
      <c r="BH187" s="212">
        <f t="shared" si="27"/>
        <v>0</v>
      </c>
      <c r="BI187" s="212">
        <f t="shared" si="28"/>
        <v>0</v>
      </c>
      <c r="BJ187" s="17" t="s">
        <v>91</v>
      </c>
      <c r="BK187" s="212">
        <f t="shared" si="29"/>
        <v>0</v>
      </c>
      <c r="BL187" s="17" t="s">
        <v>223</v>
      </c>
      <c r="BM187" s="211" t="s">
        <v>1683</v>
      </c>
    </row>
    <row r="188" spans="1:65" s="2" customFormat="1" ht="16.5" customHeight="1">
      <c r="A188" s="34"/>
      <c r="B188" s="35"/>
      <c r="C188" s="200" t="s">
        <v>338</v>
      </c>
      <c r="D188" s="200" t="s">
        <v>185</v>
      </c>
      <c r="E188" s="201" t="s">
        <v>1684</v>
      </c>
      <c r="F188" s="202" t="s">
        <v>1685</v>
      </c>
      <c r="G188" s="203" t="s">
        <v>252</v>
      </c>
      <c r="H188" s="204">
        <v>120</v>
      </c>
      <c r="I188" s="205"/>
      <c r="J188" s="206">
        <f t="shared" si="20"/>
        <v>0</v>
      </c>
      <c r="K188" s="202" t="s">
        <v>1</v>
      </c>
      <c r="L188" s="39"/>
      <c r="M188" s="207" t="s">
        <v>1</v>
      </c>
      <c r="N188" s="208" t="s">
        <v>45</v>
      </c>
      <c r="O188" s="71"/>
      <c r="P188" s="209">
        <f t="shared" si="21"/>
        <v>0</v>
      </c>
      <c r="Q188" s="209">
        <v>0</v>
      </c>
      <c r="R188" s="209">
        <f t="shared" si="22"/>
        <v>0</v>
      </c>
      <c r="S188" s="209">
        <v>0</v>
      </c>
      <c r="T188" s="210">
        <f t="shared" si="23"/>
        <v>0</v>
      </c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R188" s="211" t="s">
        <v>223</v>
      </c>
      <c r="AT188" s="211" t="s">
        <v>185</v>
      </c>
      <c r="AU188" s="211" t="s">
        <v>86</v>
      </c>
      <c r="AY188" s="17" t="s">
        <v>184</v>
      </c>
      <c r="BE188" s="212">
        <f t="shared" si="24"/>
        <v>0</v>
      </c>
      <c r="BF188" s="212">
        <f t="shared" si="25"/>
        <v>0</v>
      </c>
      <c r="BG188" s="212">
        <f t="shared" si="26"/>
        <v>0</v>
      </c>
      <c r="BH188" s="212">
        <f t="shared" si="27"/>
        <v>0</v>
      </c>
      <c r="BI188" s="212">
        <f t="shared" si="28"/>
        <v>0</v>
      </c>
      <c r="BJ188" s="17" t="s">
        <v>91</v>
      </c>
      <c r="BK188" s="212">
        <f t="shared" si="29"/>
        <v>0</v>
      </c>
      <c r="BL188" s="17" t="s">
        <v>223</v>
      </c>
      <c r="BM188" s="211" t="s">
        <v>1686</v>
      </c>
    </row>
    <row r="189" spans="1:65" s="2" customFormat="1" ht="16.5" customHeight="1">
      <c r="A189" s="34"/>
      <c r="B189" s="35"/>
      <c r="C189" s="200" t="s">
        <v>502</v>
      </c>
      <c r="D189" s="200" t="s">
        <v>185</v>
      </c>
      <c r="E189" s="201" t="s">
        <v>1687</v>
      </c>
      <c r="F189" s="202" t="s">
        <v>1688</v>
      </c>
      <c r="G189" s="203" t="s">
        <v>252</v>
      </c>
      <c r="H189" s="204">
        <v>10</v>
      </c>
      <c r="I189" s="205"/>
      <c r="J189" s="206">
        <f t="shared" si="20"/>
        <v>0</v>
      </c>
      <c r="K189" s="202" t="s">
        <v>1</v>
      </c>
      <c r="L189" s="39"/>
      <c r="M189" s="207" t="s">
        <v>1</v>
      </c>
      <c r="N189" s="208" t="s">
        <v>45</v>
      </c>
      <c r="O189" s="71"/>
      <c r="P189" s="209">
        <f t="shared" si="21"/>
        <v>0</v>
      </c>
      <c r="Q189" s="209">
        <v>0</v>
      </c>
      <c r="R189" s="209">
        <f t="shared" si="22"/>
        <v>0</v>
      </c>
      <c r="S189" s="209">
        <v>0</v>
      </c>
      <c r="T189" s="210">
        <f t="shared" si="23"/>
        <v>0</v>
      </c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R189" s="211" t="s">
        <v>223</v>
      </c>
      <c r="AT189" s="211" t="s">
        <v>185</v>
      </c>
      <c r="AU189" s="211" t="s">
        <v>86</v>
      </c>
      <c r="AY189" s="17" t="s">
        <v>184</v>
      </c>
      <c r="BE189" s="212">
        <f t="shared" si="24"/>
        <v>0</v>
      </c>
      <c r="BF189" s="212">
        <f t="shared" si="25"/>
        <v>0</v>
      </c>
      <c r="BG189" s="212">
        <f t="shared" si="26"/>
        <v>0</v>
      </c>
      <c r="BH189" s="212">
        <f t="shared" si="27"/>
        <v>0</v>
      </c>
      <c r="BI189" s="212">
        <f t="shared" si="28"/>
        <v>0</v>
      </c>
      <c r="BJ189" s="17" t="s">
        <v>91</v>
      </c>
      <c r="BK189" s="212">
        <f t="shared" si="29"/>
        <v>0</v>
      </c>
      <c r="BL189" s="17" t="s">
        <v>223</v>
      </c>
      <c r="BM189" s="211" t="s">
        <v>1689</v>
      </c>
    </row>
    <row r="190" spans="1:65" s="2" customFormat="1" ht="16.5" customHeight="1">
      <c r="A190" s="34"/>
      <c r="B190" s="35"/>
      <c r="C190" s="200" t="s">
        <v>343</v>
      </c>
      <c r="D190" s="200" t="s">
        <v>185</v>
      </c>
      <c r="E190" s="201" t="s">
        <v>1690</v>
      </c>
      <c r="F190" s="202" t="s">
        <v>1691</v>
      </c>
      <c r="G190" s="203" t="s">
        <v>252</v>
      </c>
      <c r="H190" s="204">
        <v>20</v>
      </c>
      <c r="I190" s="205"/>
      <c r="J190" s="206">
        <f t="shared" si="20"/>
        <v>0</v>
      </c>
      <c r="K190" s="202" t="s">
        <v>1</v>
      </c>
      <c r="L190" s="39"/>
      <c r="M190" s="207" t="s">
        <v>1</v>
      </c>
      <c r="N190" s="208" t="s">
        <v>45</v>
      </c>
      <c r="O190" s="71"/>
      <c r="P190" s="209">
        <f t="shared" si="21"/>
        <v>0</v>
      </c>
      <c r="Q190" s="209">
        <v>0</v>
      </c>
      <c r="R190" s="209">
        <f t="shared" si="22"/>
        <v>0</v>
      </c>
      <c r="S190" s="209">
        <v>0</v>
      </c>
      <c r="T190" s="210">
        <f t="shared" si="23"/>
        <v>0</v>
      </c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R190" s="211" t="s">
        <v>223</v>
      </c>
      <c r="AT190" s="211" t="s">
        <v>185</v>
      </c>
      <c r="AU190" s="211" t="s">
        <v>86</v>
      </c>
      <c r="AY190" s="17" t="s">
        <v>184</v>
      </c>
      <c r="BE190" s="212">
        <f t="shared" si="24"/>
        <v>0</v>
      </c>
      <c r="BF190" s="212">
        <f t="shared" si="25"/>
        <v>0</v>
      </c>
      <c r="BG190" s="212">
        <f t="shared" si="26"/>
        <v>0</v>
      </c>
      <c r="BH190" s="212">
        <f t="shared" si="27"/>
        <v>0</v>
      </c>
      <c r="BI190" s="212">
        <f t="shared" si="28"/>
        <v>0</v>
      </c>
      <c r="BJ190" s="17" t="s">
        <v>91</v>
      </c>
      <c r="BK190" s="212">
        <f t="shared" si="29"/>
        <v>0</v>
      </c>
      <c r="BL190" s="17" t="s">
        <v>223</v>
      </c>
      <c r="BM190" s="211" t="s">
        <v>1692</v>
      </c>
    </row>
    <row r="191" spans="1:65" s="2" customFormat="1" ht="16.5" customHeight="1">
      <c r="A191" s="34"/>
      <c r="B191" s="35"/>
      <c r="C191" s="200" t="s">
        <v>536</v>
      </c>
      <c r="D191" s="200" t="s">
        <v>185</v>
      </c>
      <c r="E191" s="201" t="s">
        <v>1693</v>
      </c>
      <c r="F191" s="202" t="s">
        <v>1694</v>
      </c>
      <c r="G191" s="203" t="s">
        <v>939</v>
      </c>
      <c r="H191" s="204">
        <v>8</v>
      </c>
      <c r="I191" s="205"/>
      <c r="J191" s="206">
        <f t="shared" si="20"/>
        <v>0</v>
      </c>
      <c r="K191" s="202" t="s">
        <v>1</v>
      </c>
      <c r="L191" s="39"/>
      <c r="M191" s="207" t="s">
        <v>1</v>
      </c>
      <c r="N191" s="208" t="s">
        <v>45</v>
      </c>
      <c r="O191" s="71"/>
      <c r="P191" s="209">
        <f t="shared" si="21"/>
        <v>0</v>
      </c>
      <c r="Q191" s="209">
        <v>0</v>
      </c>
      <c r="R191" s="209">
        <f t="shared" si="22"/>
        <v>0</v>
      </c>
      <c r="S191" s="209">
        <v>0</v>
      </c>
      <c r="T191" s="210">
        <f t="shared" si="23"/>
        <v>0</v>
      </c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R191" s="211" t="s">
        <v>223</v>
      </c>
      <c r="AT191" s="211" t="s">
        <v>185</v>
      </c>
      <c r="AU191" s="211" t="s">
        <v>86</v>
      </c>
      <c r="AY191" s="17" t="s">
        <v>184</v>
      </c>
      <c r="BE191" s="212">
        <f t="shared" si="24"/>
        <v>0</v>
      </c>
      <c r="BF191" s="212">
        <f t="shared" si="25"/>
        <v>0</v>
      </c>
      <c r="BG191" s="212">
        <f t="shared" si="26"/>
        <v>0</v>
      </c>
      <c r="BH191" s="212">
        <f t="shared" si="27"/>
        <v>0</v>
      </c>
      <c r="BI191" s="212">
        <f t="shared" si="28"/>
        <v>0</v>
      </c>
      <c r="BJ191" s="17" t="s">
        <v>91</v>
      </c>
      <c r="BK191" s="212">
        <f t="shared" si="29"/>
        <v>0</v>
      </c>
      <c r="BL191" s="17" t="s">
        <v>223</v>
      </c>
      <c r="BM191" s="211" t="s">
        <v>1695</v>
      </c>
    </row>
    <row r="192" spans="1:65" s="2" customFormat="1" ht="16.5" customHeight="1">
      <c r="A192" s="34"/>
      <c r="B192" s="35"/>
      <c r="C192" s="200" t="s">
        <v>346</v>
      </c>
      <c r="D192" s="200" t="s">
        <v>185</v>
      </c>
      <c r="E192" s="201" t="s">
        <v>1696</v>
      </c>
      <c r="F192" s="202" t="s">
        <v>1697</v>
      </c>
      <c r="G192" s="203" t="s">
        <v>939</v>
      </c>
      <c r="H192" s="204">
        <v>8</v>
      </c>
      <c r="I192" s="205"/>
      <c r="J192" s="206">
        <f t="shared" si="20"/>
        <v>0</v>
      </c>
      <c r="K192" s="202" t="s">
        <v>1</v>
      </c>
      <c r="L192" s="39"/>
      <c r="M192" s="207" t="s">
        <v>1</v>
      </c>
      <c r="N192" s="208" t="s">
        <v>45</v>
      </c>
      <c r="O192" s="71"/>
      <c r="P192" s="209">
        <f t="shared" si="21"/>
        <v>0</v>
      </c>
      <c r="Q192" s="209">
        <v>0</v>
      </c>
      <c r="R192" s="209">
        <f t="shared" si="22"/>
        <v>0</v>
      </c>
      <c r="S192" s="209">
        <v>0</v>
      </c>
      <c r="T192" s="210">
        <f t="shared" si="23"/>
        <v>0</v>
      </c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R192" s="211" t="s">
        <v>223</v>
      </c>
      <c r="AT192" s="211" t="s">
        <v>185</v>
      </c>
      <c r="AU192" s="211" t="s">
        <v>86</v>
      </c>
      <c r="AY192" s="17" t="s">
        <v>184</v>
      </c>
      <c r="BE192" s="212">
        <f t="shared" si="24"/>
        <v>0</v>
      </c>
      <c r="BF192" s="212">
        <f t="shared" si="25"/>
        <v>0</v>
      </c>
      <c r="BG192" s="212">
        <f t="shared" si="26"/>
        <v>0</v>
      </c>
      <c r="BH192" s="212">
        <f t="shared" si="27"/>
        <v>0</v>
      </c>
      <c r="BI192" s="212">
        <f t="shared" si="28"/>
        <v>0</v>
      </c>
      <c r="BJ192" s="17" t="s">
        <v>91</v>
      </c>
      <c r="BK192" s="212">
        <f t="shared" si="29"/>
        <v>0</v>
      </c>
      <c r="BL192" s="17" t="s">
        <v>223</v>
      </c>
      <c r="BM192" s="211" t="s">
        <v>1698</v>
      </c>
    </row>
    <row r="193" spans="1:65" s="2" customFormat="1" ht="16.5" customHeight="1">
      <c r="A193" s="34"/>
      <c r="B193" s="35"/>
      <c r="C193" s="200" t="s">
        <v>545</v>
      </c>
      <c r="D193" s="200" t="s">
        <v>185</v>
      </c>
      <c r="E193" s="201" t="s">
        <v>1699</v>
      </c>
      <c r="F193" s="202" t="s">
        <v>1700</v>
      </c>
      <c r="G193" s="203" t="s">
        <v>334</v>
      </c>
      <c r="H193" s="204">
        <v>8</v>
      </c>
      <c r="I193" s="205"/>
      <c r="J193" s="206">
        <f t="shared" si="20"/>
        <v>0</v>
      </c>
      <c r="K193" s="202" t="s">
        <v>1</v>
      </c>
      <c r="L193" s="39"/>
      <c r="M193" s="207" t="s">
        <v>1</v>
      </c>
      <c r="N193" s="208" t="s">
        <v>45</v>
      </c>
      <c r="O193" s="71"/>
      <c r="P193" s="209">
        <f t="shared" si="21"/>
        <v>0</v>
      </c>
      <c r="Q193" s="209">
        <v>0</v>
      </c>
      <c r="R193" s="209">
        <f t="shared" si="22"/>
        <v>0</v>
      </c>
      <c r="S193" s="209">
        <v>0</v>
      </c>
      <c r="T193" s="210">
        <f t="shared" si="23"/>
        <v>0</v>
      </c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R193" s="211" t="s">
        <v>223</v>
      </c>
      <c r="AT193" s="211" t="s">
        <v>185</v>
      </c>
      <c r="AU193" s="211" t="s">
        <v>86</v>
      </c>
      <c r="AY193" s="17" t="s">
        <v>184</v>
      </c>
      <c r="BE193" s="212">
        <f t="shared" si="24"/>
        <v>0</v>
      </c>
      <c r="BF193" s="212">
        <f t="shared" si="25"/>
        <v>0</v>
      </c>
      <c r="BG193" s="212">
        <f t="shared" si="26"/>
        <v>0</v>
      </c>
      <c r="BH193" s="212">
        <f t="shared" si="27"/>
        <v>0</v>
      </c>
      <c r="BI193" s="212">
        <f t="shared" si="28"/>
        <v>0</v>
      </c>
      <c r="BJ193" s="17" t="s">
        <v>91</v>
      </c>
      <c r="BK193" s="212">
        <f t="shared" si="29"/>
        <v>0</v>
      </c>
      <c r="BL193" s="17" t="s">
        <v>223</v>
      </c>
      <c r="BM193" s="211" t="s">
        <v>1701</v>
      </c>
    </row>
    <row r="194" spans="1:65" s="2" customFormat="1" ht="16.5" customHeight="1">
      <c r="A194" s="34"/>
      <c r="B194" s="35"/>
      <c r="C194" s="200" t="s">
        <v>350</v>
      </c>
      <c r="D194" s="200" t="s">
        <v>185</v>
      </c>
      <c r="E194" s="201" t="s">
        <v>1702</v>
      </c>
      <c r="F194" s="202" t="s">
        <v>1703</v>
      </c>
      <c r="G194" s="203" t="s">
        <v>252</v>
      </c>
      <c r="H194" s="204">
        <v>150</v>
      </c>
      <c r="I194" s="205"/>
      <c r="J194" s="206">
        <f t="shared" si="20"/>
        <v>0</v>
      </c>
      <c r="K194" s="202" t="s">
        <v>1</v>
      </c>
      <c r="L194" s="39"/>
      <c r="M194" s="207" t="s">
        <v>1</v>
      </c>
      <c r="N194" s="208" t="s">
        <v>45</v>
      </c>
      <c r="O194" s="71"/>
      <c r="P194" s="209">
        <f t="shared" si="21"/>
        <v>0</v>
      </c>
      <c r="Q194" s="209">
        <v>0</v>
      </c>
      <c r="R194" s="209">
        <f t="shared" si="22"/>
        <v>0</v>
      </c>
      <c r="S194" s="209">
        <v>0</v>
      </c>
      <c r="T194" s="210">
        <f t="shared" si="23"/>
        <v>0</v>
      </c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R194" s="211" t="s">
        <v>223</v>
      </c>
      <c r="AT194" s="211" t="s">
        <v>185</v>
      </c>
      <c r="AU194" s="211" t="s">
        <v>86</v>
      </c>
      <c r="AY194" s="17" t="s">
        <v>184</v>
      </c>
      <c r="BE194" s="212">
        <f t="shared" si="24"/>
        <v>0</v>
      </c>
      <c r="BF194" s="212">
        <f t="shared" si="25"/>
        <v>0</v>
      </c>
      <c r="BG194" s="212">
        <f t="shared" si="26"/>
        <v>0</v>
      </c>
      <c r="BH194" s="212">
        <f t="shared" si="27"/>
        <v>0</v>
      </c>
      <c r="BI194" s="212">
        <f t="shared" si="28"/>
        <v>0</v>
      </c>
      <c r="BJ194" s="17" t="s">
        <v>91</v>
      </c>
      <c r="BK194" s="212">
        <f t="shared" si="29"/>
        <v>0</v>
      </c>
      <c r="BL194" s="17" t="s">
        <v>223</v>
      </c>
      <c r="BM194" s="211" t="s">
        <v>1704</v>
      </c>
    </row>
    <row r="195" spans="1:65" s="2" customFormat="1" ht="16.5" customHeight="1">
      <c r="A195" s="34"/>
      <c r="B195" s="35"/>
      <c r="C195" s="200" t="s">
        <v>558</v>
      </c>
      <c r="D195" s="200" t="s">
        <v>185</v>
      </c>
      <c r="E195" s="201" t="s">
        <v>1705</v>
      </c>
      <c r="F195" s="202" t="s">
        <v>1706</v>
      </c>
      <c r="G195" s="203" t="s">
        <v>334</v>
      </c>
      <c r="H195" s="204">
        <v>150</v>
      </c>
      <c r="I195" s="205"/>
      <c r="J195" s="206">
        <f t="shared" si="20"/>
        <v>0</v>
      </c>
      <c r="K195" s="202" t="s">
        <v>1</v>
      </c>
      <c r="L195" s="39"/>
      <c r="M195" s="207" t="s">
        <v>1</v>
      </c>
      <c r="N195" s="208" t="s">
        <v>45</v>
      </c>
      <c r="O195" s="71"/>
      <c r="P195" s="209">
        <f t="shared" si="21"/>
        <v>0</v>
      </c>
      <c r="Q195" s="209">
        <v>0</v>
      </c>
      <c r="R195" s="209">
        <f t="shared" si="22"/>
        <v>0</v>
      </c>
      <c r="S195" s="209">
        <v>0</v>
      </c>
      <c r="T195" s="210">
        <f t="shared" si="23"/>
        <v>0</v>
      </c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R195" s="211" t="s">
        <v>223</v>
      </c>
      <c r="AT195" s="211" t="s">
        <v>185</v>
      </c>
      <c r="AU195" s="211" t="s">
        <v>86</v>
      </c>
      <c r="AY195" s="17" t="s">
        <v>184</v>
      </c>
      <c r="BE195" s="212">
        <f t="shared" si="24"/>
        <v>0</v>
      </c>
      <c r="BF195" s="212">
        <f t="shared" si="25"/>
        <v>0</v>
      </c>
      <c r="BG195" s="212">
        <f t="shared" si="26"/>
        <v>0</v>
      </c>
      <c r="BH195" s="212">
        <f t="shared" si="27"/>
        <v>0</v>
      </c>
      <c r="BI195" s="212">
        <f t="shared" si="28"/>
        <v>0</v>
      </c>
      <c r="BJ195" s="17" t="s">
        <v>91</v>
      </c>
      <c r="BK195" s="212">
        <f t="shared" si="29"/>
        <v>0</v>
      </c>
      <c r="BL195" s="17" t="s">
        <v>223</v>
      </c>
      <c r="BM195" s="211" t="s">
        <v>1707</v>
      </c>
    </row>
    <row r="196" spans="1:65" s="2" customFormat="1" ht="16.5" customHeight="1">
      <c r="A196" s="34"/>
      <c r="B196" s="35"/>
      <c r="C196" s="200" t="s">
        <v>353</v>
      </c>
      <c r="D196" s="200" t="s">
        <v>185</v>
      </c>
      <c r="E196" s="201" t="s">
        <v>1708</v>
      </c>
      <c r="F196" s="202" t="s">
        <v>1709</v>
      </c>
      <c r="G196" s="203" t="s">
        <v>939</v>
      </c>
      <c r="H196" s="204">
        <v>1</v>
      </c>
      <c r="I196" s="205"/>
      <c r="J196" s="206">
        <f t="shared" si="20"/>
        <v>0</v>
      </c>
      <c r="K196" s="202" t="s">
        <v>1</v>
      </c>
      <c r="L196" s="39"/>
      <c r="M196" s="207" t="s">
        <v>1</v>
      </c>
      <c r="N196" s="208" t="s">
        <v>45</v>
      </c>
      <c r="O196" s="71"/>
      <c r="P196" s="209">
        <f t="shared" si="21"/>
        <v>0</v>
      </c>
      <c r="Q196" s="209">
        <v>0</v>
      </c>
      <c r="R196" s="209">
        <f t="shared" si="22"/>
        <v>0</v>
      </c>
      <c r="S196" s="209">
        <v>0</v>
      </c>
      <c r="T196" s="210">
        <f t="shared" si="23"/>
        <v>0</v>
      </c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R196" s="211" t="s">
        <v>223</v>
      </c>
      <c r="AT196" s="211" t="s">
        <v>185</v>
      </c>
      <c r="AU196" s="211" t="s">
        <v>86</v>
      </c>
      <c r="AY196" s="17" t="s">
        <v>184</v>
      </c>
      <c r="BE196" s="212">
        <f t="shared" si="24"/>
        <v>0</v>
      </c>
      <c r="BF196" s="212">
        <f t="shared" si="25"/>
        <v>0</v>
      </c>
      <c r="BG196" s="212">
        <f t="shared" si="26"/>
        <v>0</v>
      </c>
      <c r="BH196" s="212">
        <f t="shared" si="27"/>
        <v>0</v>
      </c>
      <c r="BI196" s="212">
        <f t="shared" si="28"/>
        <v>0</v>
      </c>
      <c r="BJ196" s="17" t="s">
        <v>91</v>
      </c>
      <c r="BK196" s="212">
        <f t="shared" si="29"/>
        <v>0</v>
      </c>
      <c r="BL196" s="17" t="s">
        <v>223</v>
      </c>
      <c r="BM196" s="211" t="s">
        <v>1710</v>
      </c>
    </row>
    <row r="197" spans="1:65" s="2" customFormat="1" ht="16.5" customHeight="1">
      <c r="A197" s="34"/>
      <c r="B197" s="35"/>
      <c r="C197" s="200" t="s">
        <v>576</v>
      </c>
      <c r="D197" s="200" t="s">
        <v>185</v>
      </c>
      <c r="E197" s="201" t="s">
        <v>1711</v>
      </c>
      <c r="F197" s="202" t="s">
        <v>1712</v>
      </c>
      <c r="G197" s="203" t="s">
        <v>939</v>
      </c>
      <c r="H197" s="204">
        <v>1</v>
      </c>
      <c r="I197" s="205"/>
      <c r="J197" s="206">
        <f t="shared" si="20"/>
        <v>0</v>
      </c>
      <c r="K197" s="202" t="s">
        <v>1</v>
      </c>
      <c r="L197" s="39"/>
      <c r="M197" s="207" t="s">
        <v>1</v>
      </c>
      <c r="N197" s="208" t="s">
        <v>45</v>
      </c>
      <c r="O197" s="71"/>
      <c r="P197" s="209">
        <f t="shared" si="21"/>
        <v>0</v>
      </c>
      <c r="Q197" s="209">
        <v>0</v>
      </c>
      <c r="R197" s="209">
        <f t="shared" si="22"/>
        <v>0</v>
      </c>
      <c r="S197" s="209">
        <v>0</v>
      </c>
      <c r="T197" s="210">
        <f t="shared" si="23"/>
        <v>0</v>
      </c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R197" s="211" t="s">
        <v>223</v>
      </c>
      <c r="AT197" s="211" t="s">
        <v>185</v>
      </c>
      <c r="AU197" s="211" t="s">
        <v>86</v>
      </c>
      <c r="AY197" s="17" t="s">
        <v>184</v>
      </c>
      <c r="BE197" s="212">
        <f t="shared" si="24"/>
        <v>0</v>
      </c>
      <c r="BF197" s="212">
        <f t="shared" si="25"/>
        <v>0</v>
      </c>
      <c r="BG197" s="212">
        <f t="shared" si="26"/>
        <v>0</v>
      </c>
      <c r="BH197" s="212">
        <f t="shared" si="27"/>
        <v>0</v>
      </c>
      <c r="BI197" s="212">
        <f t="shared" si="28"/>
        <v>0</v>
      </c>
      <c r="BJ197" s="17" t="s">
        <v>91</v>
      </c>
      <c r="BK197" s="212">
        <f t="shared" si="29"/>
        <v>0</v>
      </c>
      <c r="BL197" s="17" t="s">
        <v>223</v>
      </c>
      <c r="BM197" s="211" t="s">
        <v>1713</v>
      </c>
    </row>
    <row r="198" spans="1:65" s="2" customFormat="1" ht="16.5" customHeight="1">
      <c r="A198" s="34"/>
      <c r="B198" s="35"/>
      <c r="C198" s="200" t="s">
        <v>357</v>
      </c>
      <c r="D198" s="200" t="s">
        <v>185</v>
      </c>
      <c r="E198" s="201" t="s">
        <v>1714</v>
      </c>
      <c r="F198" s="202" t="s">
        <v>1715</v>
      </c>
      <c r="G198" s="203" t="s">
        <v>939</v>
      </c>
      <c r="H198" s="204">
        <v>4</v>
      </c>
      <c r="I198" s="205"/>
      <c r="J198" s="206">
        <f t="shared" si="20"/>
        <v>0</v>
      </c>
      <c r="K198" s="202" t="s">
        <v>1</v>
      </c>
      <c r="L198" s="39"/>
      <c r="M198" s="207" t="s">
        <v>1</v>
      </c>
      <c r="N198" s="208" t="s">
        <v>45</v>
      </c>
      <c r="O198" s="71"/>
      <c r="P198" s="209">
        <f t="shared" si="21"/>
        <v>0</v>
      </c>
      <c r="Q198" s="209">
        <v>0</v>
      </c>
      <c r="R198" s="209">
        <f t="shared" si="22"/>
        <v>0</v>
      </c>
      <c r="S198" s="209">
        <v>0</v>
      </c>
      <c r="T198" s="210">
        <f t="shared" si="23"/>
        <v>0</v>
      </c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R198" s="211" t="s">
        <v>223</v>
      </c>
      <c r="AT198" s="211" t="s">
        <v>185</v>
      </c>
      <c r="AU198" s="211" t="s">
        <v>86</v>
      </c>
      <c r="AY198" s="17" t="s">
        <v>184</v>
      </c>
      <c r="BE198" s="212">
        <f t="shared" si="24"/>
        <v>0</v>
      </c>
      <c r="BF198" s="212">
        <f t="shared" si="25"/>
        <v>0</v>
      </c>
      <c r="BG198" s="212">
        <f t="shared" si="26"/>
        <v>0</v>
      </c>
      <c r="BH198" s="212">
        <f t="shared" si="27"/>
        <v>0</v>
      </c>
      <c r="BI198" s="212">
        <f t="shared" si="28"/>
        <v>0</v>
      </c>
      <c r="BJ198" s="17" t="s">
        <v>91</v>
      </c>
      <c r="BK198" s="212">
        <f t="shared" si="29"/>
        <v>0</v>
      </c>
      <c r="BL198" s="17" t="s">
        <v>223</v>
      </c>
      <c r="BM198" s="211" t="s">
        <v>1716</v>
      </c>
    </row>
    <row r="199" spans="1:65" s="2" customFormat="1" ht="16.5" customHeight="1">
      <c r="A199" s="34"/>
      <c r="B199" s="35"/>
      <c r="C199" s="200" t="s">
        <v>629</v>
      </c>
      <c r="D199" s="200" t="s">
        <v>185</v>
      </c>
      <c r="E199" s="201" t="s">
        <v>1717</v>
      </c>
      <c r="F199" s="202" t="s">
        <v>1718</v>
      </c>
      <c r="G199" s="203" t="s">
        <v>939</v>
      </c>
      <c r="H199" s="204">
        <v>1</v>
      </c>
      <c r="I199" s="205"/>
      <c r="J199" s="206">
        <f t="shared" si="20"/>
        <v>0</v>
      </c>
      <c r="K199" s="202" t="s">
        <v>1</v>
      </c>
      <c r="L199" s="39"/>
      <c r="M199" s="207" t="s">
        <v>1</v>
      </c>
      <c r="N199" s="208" t="s">
        <v>45</v>
      </c>
      <c r="O199" s="71"/>
      <c r="P199" s="209">
        <f t="shared" si="21"/>
        <v>0</v>
      </c>
      <c r="Q199" s="209">
        <v>0</v>
      </c>
      <c r="R199" s="209">
        <f t="shared" si="22"/>
        <v>0</v>
      </c>
      <c r="S199" s="209">
        <v>0</v>
      </c>
      <c r="T199" s="210">
        <f t="shared" si="23"/>
        <v>0</v>
      </c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R199" s="211" t="s">
        <v>223</v>
      </c>
      <c r="AT199" s="211" t="s">
        <v>185</v>
      </c>
      <c r="AU199" s="211" t="s">
        <v>86</v>
      </c>
      <c r="AY199" s="17" t="s">
        <v>184</v>
      </c>
      <c r="BE199" s="212">
        <f t="shared" si="24"/>
        <v>0</v>
      </c>
      <c r="BF199" s="212">
        <f t="shared" si="25"/>
        <v>0</v>
      </c>
      <c r="BG199" s="212">
        <f t="shared" si="26"/>
        <v>0</v>
      </c>
      <c r="BH199" s="212">
        <f t="shared" si="27"/>
        <v>0</v>
      </c>
      <c r="BI199" s="212">
        <f t="shared" si="28"/>
        <v>0</v>
      </c>
      <c r="BJ199" s="17" t="s">
        <v>91</v>
      </c>
      <c r="BK199" s="212">
        <f t="shared" si="29"/>
        <v>0</v>
      </c>
      <c r="BL199" s="17" t="s">
        <v>223</v>
      </c>
      <c r="BM199" s="211" t="s">
        <v>1719</v>
      </c>
    </row>
    <row r="200" spans="1:65" s="11" customFormat="1" ht="25.9" customHeight="1">
      <c r="B200" s="186"/>
      <c r="C200" s="187"/>
      <c r="D200" s="188" t="s">
        <v>78</v>
      </c>
      <c r="E200" s="189" t="s">
        <v>1720</v>
      </c>
      <c r="F200" s="189" t="s">
        <v>1721</v>
      </c>
      <c r="G200" s="187"/>
      <c r="H200" s="187"/>
      <c r="I200" s="190"/>
      <c r="J200" s="191">
        <f>BK200</f>
        <v>0</v>
      </c>
      <c r="K200" s="187"/>
      <c r="L200" s="192"/>
      <c r="M200" s="193"/>
      <c r="N200" s="194"/>
      <c r="O200" s="194"/>
      <c r="P200" s="195">
        <f>SUM(P201:P226)</f>
        <v>0</v>
      </c>
      <c r="Q200" s="194"/>
      <c r="R200" s="195">
        <f>SUM(R201:R226)</f>
        <v>0</v>
      </c>
      <c r="S200" s="194"/>
      <c r="T200" s="196">
        <f>SUM(T201:T226)</f>
        <v>0</v>
      </c>
      <c r="AR200" s="197" t="s">
        <v>91</v>
      </c>
      <c r="AT200" s="198" t="s">
        <v>78</v>
      </c>
      <c r="AU200" s="198" t="s">
        <v>79</v>
      </c>
      <c r="AY200" s="197" t="s">
        <v>184</v>
      </c>
      <c r="BK200" s="199">
        <f>SUM(BK201:BK226)</f>
        <v>0</v>
      </c>
    </row>
    <row r="201" spans="1:65" s="2" customFormat="1" ht="16.5" customHeight="1">
      <c r="A201" s="34"/>
      <c r="B201" s="35"/>
      <c r="C201" s="200" t="s">
        <v>364</v>
      </c>
      <c r="D201" s="200" t="s">
        <v>185</v>
      </c>
      <c r="E201" s="201" t="s">
        <v>1722</v>
      </c>
      <c r="F201" s="202" t="s">
        <v>1723</v>
      </c>
      <c r="G201" s="203" t="s">
        <v>334</v>
      </c>
      <c r="H201" s="204">
        <v>8</v>
      </c>
      <c r="I201" s="205"/>
      <c r="J201" s="206">
        <f t="shared" ref="J201:J226" si="30">ROUND(I201*H201,2)</f>
        <v>0</v>
      </c>
      <c r="K201" s="202" t="s">
        <v>1</v>
      </c>
      <c r="L201" s="39"/>
      <c r="M201" s="207" t="s">
        <v>1</v>
      </c>
      <c r="N201" s="208" t="s">
        <v>45</v>
      </c>
      <c r="O201" s="71"/>
      <c r="P201" s="209">
        <f t="shared" ref="P201:P226" si="31">O201*H201</f>
        <v>0</v>
      </c>
      <c r="Q201" s="209">
        <v>0</v>
      </c>
      <c r="R201" s="209">
        <f t="shared" ref="R201:R226" si="32">Q201*H201</f>
        <v>0</v>
      </c>
      <c r="S201" s="209">
        <v>0</v>
      </c>
      <c r="T201" s="210">
        <f t="shared" ref="T201:T226" si="33">S201*H201</f>
        <v>0</v>
      </c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R201" s="211" t="s">
        <v>223</v>
      </c>
      <c r="AT201" s="211" t="s">
        <v>185</v>
      </c>
      <c r="AU201" s="211" t="s">
        <v>86</v>
      </c>
      <c r="AY201" s="17" t="s">
        <v>184</v>
      </c>
      <c r="BE201" s="212">
        <f t="shared" ref="BE201:BE226" si="34">IF(N201="základní",J201,0)</f>
        <v>0</v>
      </c>
      <c r="BF201" s="212">
        <f t="shared" ref="BF201:BF226" si="35">IF(N201="snížená",J201,0)</f>
        <v>0</v>
      </c>
      <c r="BG201" s="212">
        <f t="shared" ref="BG201:BG226" si="36">IF(N201="zákl. přenesená",J201,0)</f>
        <v>0</v>
      </c>
      <c r="BH201" s="212">
        <f t="shared" ref="BH201:BH226" si="37">IF(N201="sníž. přenesená",J201,0)</f>
        <v>0</v>
      </c>
      <c r="BI201" s="212">
        <f t="shared" ref="BI201:BI226" si="38">IF(N201="nulová",J201,0)</f>
        <v>0</v>
      </c>
      <c r="BJ201" s="17" t="s">
        <v>91</v>
      </c>
      <c r="BK201" s="212">
        <f t="shared" ref="BK201:BK226" si="39">ROUND(I201*H201,2)</f>
        <v>0</v>
      </c>
      <c r="BL201" s="17" t="s">
        <v>223</v>
      </c>
      <c r="BM201" s="211" t="s">
        <v>1724</v>
      </c>
    </row>
    <row r="202" spans="1:65" s="2" customFormat="1" ht="16.5" customHeight="1">
      <c r="A202" s="34"/>
      <c r="B202" s="35"/>
      <c r="C202" s="200" t="s">
        <v>654</v>
      </c>
      <c r="D202" s="200" t="s">
        <v>185</v>
      </c>
      <c r="E202" s="201" t="s">
        <v>1725</v>
      </c>
      <c r="F202" s="202" t="s">
        <v>1726</v>
      </c>
      <c r="G202" s="203" t="s">
        <v>334</v>
      </c>
      <c r="H202" s="204">
        <v>8</v>
      </c>
      <c r="I202" s="205"/>
      <c r="J202" s="206">
        <f t="shared" si="30"/>
        <v>0</v>
      </c>
      <c r="K202" s="202" t="s">
        <v>1</v>
      </c>
      <c r="L202" s="39"/>
      <c r="M202" s="207" t="s">
        <v>1</v>
      </c>
      <c r="N202" s="208" t="s">
        <v>45</v>
      </c>
      <c r="O202" s="71"/>
      <c r="P202" s="209">
        <f t="shared" si="31"/>
        <v>0</v>
      </c>
      <c r="Q202" s="209">
        <v>0</v>
      </c>
      <c r="R202" s="209">
        <f t="shared" si="32"/>
        <v>0</v>
      </c>
      <c r="S202" s="209">
        <v>0</v>
      </c>
      <c r="T202" s="210">
        <f t="shared" si="33"/>
        <v>0</v>
      </c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R202" s="211" t="s">
        <v>223</v>
      </c>
      <c r="AT202" s="211" t="s">
        <v>185</v>
      </c>
      <c r="AU202" s="211" t="s">
        <v>86</v>
      </c>
      <c r="AY202" s="17" t="s">
        <v>184</v>
      </c>
      <c r="BE202" s="212">
        <f t="shared" si="34"/>
        <v>0</v>
      </c>
      <c r="BF202" s="212">
        <f t="shared" si="35"/>
        <v>0</v>
      </c>
      <c r="BG202" s="212">
        <f t="shared" si="36"/>
        <v>0</v>
      </c>
      <c r="BH202" s="212">
        <f t="shared" si="37"/>
        <v>0</v>
      </c>
      <c r="BI202" s="212">
        <f t="shared" si="38"/>
        <v>0</v>
      </c>
      <c r="BJ202" s="17" t="s">
        <v>91</v>
      </c>
      <c r="BK202" s="212">
        <f t="shared" si="39"/>
        <v>0</v>
      </c>
      <c r="BL202" s="17" t="s">
        <v>223</v>
      </c>
      <c r="BM202" s="211" t="s">
        <v>1727</v>
      </c>
    </row>
    <row r="203" spans="1:65" s="2" customFormat="1" ht="21.75" customHeight="1">
      <c r="A203" s="34"/>
      <c r="B203" s="35"/>
      <c r="C203" s="200" t="s">
        <v>370</v>
      </c>
      <c r="D203" s="200" t="s">
        <v>185</v>
      </c>
      <c r="E203" s="201" t="s">
        <v>1728</v>
      </c>
      <c r="F203" s="202" t="s">
        <v>1729</v>
      </c>
      <c r="G203" s="203" t="s">
        <v>334</v>
      </c>
      <c r="H203" s="204">
        <v>1</v>
      </c>
      <c r="I203" s="205"/>
      <c r="J203" s="206">
        <f t="shared" si="30"/>
        <v>0</v>
      </c>
      <c r="K203" s="202" t="s">
        <v>1</v>
      </c>
      <c r="L203" s="39"/>
      <c r="M203" s="207" t="s">
        <v>1</v>
      </c>
      <c r="N203" s="208" t="s">
        <v>45</v>
      </c>
      <c r="O203" s="71"/>
      <c r="P203" s="209">
        <f t="shared" si="31"/>
        <v>0</v>
      </c>
      <c r="Q203" s="209">
        <v>0</v>
      </c>
      <c r="R203" s="209">
        <f t="shared" si="32"/>
        <v>0</v>
      </c>
      <c r="S203" s="209">
        <v>0</v>
      </c>
      <c r="T203" s="210">
        <f t="shared" si="33"/>
        <v>0</v>
      </c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R203" s="211" t="s">
        <v>223</v>
      </c>
      <c r="AT203" s="211" t="s">
        <v>185</v>
      </c>
      <c r="AU203" s="211" t="s">
        <v>86</v>
      </c>
      <c r="AY203" s="17" t="s">
        <v>184</v>
      </c>
      <c r="BE203" s="212">
        <f t="shared" si="34"/>
        <v>0</v>
      </c>
      <c r="BF203" s="212">
        <f t="shared" si="35"/>
        <v>0</v>
      </c>
      <c r="BG203" s="212">
        <f t="shared" si="36"/>
        <v>0</v>
      </c>
      <c r="BH203" s="212">
        <f t="shared" si="37"/>
        <v>0</v>
      </c>
      <c r="BI203" s="212">
        <f t="shared" si="38"/>
        <v>0</v>
      </c>
      <c r="BJ203" s="17" t="s">
        <v>91</v>
      </c>
      <c r="BK203" s="212">
        <f t="shared" si="39"/>
        <v>0</v>
      </c>
      <c r="BL203" s="17" t="s">
        <v>223</v>
      </c>
      <c r="BM203" s="211" t="s">
        <v>1730</v>
      </c>
    </row>
    <row r="204" spans="1:65" s="2" customFormat="1" ht="21.75" customHeight="1">
      <c r="A204" s="34"/>
      <c r="B204" s="35"/>
      <c r="C204" s="200" t="s">
        <v>662</v>
      </c>
      <c r="D204" s="200" t="s">
        <v>185</v>
      </c>
      <c r="E204" s="201" t="s">
        <v>1731</v>
      </c>
      <c r="F204" s="202" t="s">
        <v>1732</v>
      </c>
      <c r="G204" s="203" t="s">
        <v>939</v>
      </c>
      <c r="H204" s="204">
        <v>8</v>
      </c>
      <c r="I204" s="205"/>
      <c r="J204" s="206">
        <f t="shared" si="30"/>
        <v>0</v>
      </c>
      <c r="K204" s="202" t="s">
        <v>1</v>
      </c>
      <c r="L204" s="39"/>
      <c r="M204" s="207" t="s">
        <v>1</v>
      </c>
      <c r="N204" s="208" t="s">
        <v>45</v>
      </c>
      <c r="O204" s="71"/>
      <c r="P204" s="209">
        <f t="shared" si="31"/>
        <v>0</v>
      </c>
      <c r="Q204" s="209">
        <v>0</v>
      </c>
      <c r="R204" s="209">
        <f t="shared" si="32"/>
        <v>0</v>
      </c>
      <c r="S204" s="209">
        <v>0</v>
      </c>
      <c r="T204" s="210">
        <f t="shared" si="33"/>
        <v>0</v>
      </c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R204" s="211" t="s">
        <v>223</v>
      </c>
      <c r="AT204" s="211" t="s">
        <v>185</v>
      </c>
      <c r="AU204" s="211" t="s">
        <v>86</v>
      </c>
      <c r="AY204" s="17" t="s">
        <v>184</v>
      </c>
      <c r="BE204" s="212">
        <f t="shared" si="34"/>
        <v>0</v>
      </c>
      <c r="BF204" s="212">
        <f t="shared" si="35"/>
        <v>0</v>
      </c>
      <c r="BG204" s="212">
        <f t="shared" si="36"/>
        <v>0</v>
      </c>
      <c r="BH204" s="212">
        <f t="shared" si="37"/>
        <v>0</v>
      </c>
      <c r="BI204" s="212">
        <f t="shared" si="38"/>
        <v>0</v>
      </c>
      <c r="BJ204" s="17" t="s">
        <v>91</v>
      </c>
      <c r="BK204" s="212">
        <f t="shared" si="39"/>
        <v>0</v>
      </c>
      <c r="BL204" s="17" t="s">
        <v>223</v>
      </c>
      <c r="BM204" s="211" t="s">
        <v>1733</v>
      </c>
    </row>
    <row r="205" spans="1:65" s="2" customFormat="1" ht="16.5" customHeight="1">
      <c r="A205" s="34"/>
      <c r="B205" s="35"/>
      <c r="C205" s="200" t="s">
        <v>375</v>
      </c>
      <c r="D205" s="200" t="s">
        <v>185</v>
      </c>
      <c r="E205" s="201" t="s">
        <v>1734</v>
      </c>
      <c r="F205" s="202" t="s">
        <v>1735</v>
      </c>
      <c r="G205" s="203" t="s">
        <v>939</v>
      </c>
      <c r="H205" s="204">
        <v>8</v>
      </c>
      <c r="I205" s="205"/>
      <c r="J205" s="206">
        <f t="shared" si="30"/>
        <v>0</v>
      </c>
      <c r="K205" s="202" t="s">
        <v>1</v>
      </c>
      <c r="L205" s="39"/>
      <c r="M205" s="207" t="s">
        <v>1</v>
      </c>
      <c r="N205" s="208" t="s">
        <v>45</v>
      </c>
      <c r="O205" s="71"/>
      <c r="P205" s="209">
        <f t="shared" si="31"/>
        <v>0</v>
      </c>
      <c r="Q205" s="209">
        <v>0</v>
      </c>
      <c r="R205" s="209">
        <f t="shared" si="32"/>
        <v>0</v>
      </c>
      <c r="S205" s="209">
        <v>0</v>
      </c>
      <c r="T205" s="210">
        <f t="shared" si="33"/>
        <v>0</v>
      </c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R205" s="211" t="s">
        <v>223</v>
      </c>
      <c r="AT205" s="211" t="s">
        <v>185</v>
      </c>
      <c r="AU205" s="211" t="s">
        <v>86</v>
      </c>
      <c r="AY205" s="17" t="s">
        <v>184</v>
      </c>
      <c r="BE205" s="212">
        <f t="shared" si="34"/>
        <v>0</v>
      </c>
      <c r="BF205" s="212">
        <f t="shared" si="35"/>
        <v>0</v>
      </c>
      <c r="BG205" s="212">
        <f t="shared" si="36"/>
        <v>0</v>
      </c>
      <c r="BH205" s="212">
        <f t="shared" si="37"/>
        <v>0</v>
      </c>
      <c r="BI205" s="212">
        <f t="shared" si="38"/>
        <v>0</v>
      </c>
      <c r="BJ205" s="17" t="s">
        <v>91</v>
      </c>
      <c r="BK205" s="212">
        <f t="shared" si="39"/>
        <v>0</v>
      </c>
      <c r="BL205" s="17" t="s">
        <v>223</v>
      </c>
      <c r="BM205" s="211" t="s">
        <v>1736</v>
      </c>
    </row>
    <row r="206" spans="1:65" s="2" customFormat="1" ht="16.5" customHeight="1">
      <c r="A206" s="34"/>
      <c r="B206" s="35"/>
      <c r="C206" s="200" t="s">
        <v>671</v>
      </c>
      <c r="D206" s="200" t="s">
        <v>185</v>
      </c>
      <c r="E206" s="201" t="s">
        <v>1737</v>
      </c>
      <c r="F206" s="202" t="s">
        <v>1738</v>
      </c>
      <c r="G206" s="203" t="s">
        <v>939</v>
      </c>
      <c r="H206" s="204">
        <v>8</v>
      </c>
      <c r="I206" s="205"/>
      <c r="J206" s="206">
        <f t="shared" si="30"/>
        <v>0</v>
      </c>
      <c r="K206" s="202" t="s">
        <v>1</v>
      </c>
      <c r="L206" s="39"/>
      <c r="M206" s="207" t="s">
        <v>1</v>
      </c>
      <c r="N206" s="208" t="s">
        <v>45</v>
      </c>
      <c r="O206" s="71"/>
      <c r="P206" s="209">
        <f t="shared" si="31"/>
        <v>0</v>
      </c>
      <c r="Q206" s="209">
        <v>0</v>
      </c>
      <c r="R206" s="209">
        <f t="shared" si="32"/>
        <v>0</v>
      </c>
      <c r="S206" s="209">
        <v>0</v>
      </c>
      <c r="T206" s="210">
        <f t="shared" si="33"/>
        <v>0</v>
      </c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R206" s="211" t="s">
        <v>223</v>
      </c>
      <c r="AT206" s="211" t="s">
        <v>185</v>
      </c>
      <c r="AU206" s="211" t="s">
        <v>86</v>
      </c>
      <c r="AY206" s="17" t="s">
        <v>184</v>
      </c>
      <c r="BE206" s="212">
        <f t="shared" si="34"/>
        <v>0</v>
      </c>
      <c r="BF206" s="212">
        <f t="shared" si="35"/>
        <v>0</v>
      </c>
      <c r="BG206" s="212">
        <f t="shared" si="36"/>
        <v>0</v>
      </c>
      <c r="BH206" s="212">
        <f t="shared" si="37"/>
        <v>0</v>
      </c>
      <c r="BI206" s="212">
        <f t="shared" si="38"/>
        <v>0</v>
      </c>
      <c r="BJ206" s="17" t="s">
        <v>91</v>
      </c>
      <c r="BK206" s="212">
        <f t="shared" si="39"/>
        <v>0</v>
      </c>
      <c r="BL206" s="17" t="s">
        <v>223</v>
      </c>
      <c r="BM206" s="211" t="s">
        <v>1739</v>
      </c>
    </row>
    <row r="207" spans="1:65" s="2" customFormat="1" ht="16.5" customHeight="1">
      <c r="A207" s="34"/>
      <c r="B207" s="35"/>
      <c r="C207" s="200" t="s">
        <v>381</v>
      </c>
      <c r="D207" s="200" t="s">
        <v>185</v>
      </c>
      <c r="E207" s="201" t="s">
        <v>1740</v>
      </c>
      <c r="F207" s="202" t="s">
        <v>1741</v>
      </c>
      <c r="G207" s="203" t="s">
        <v>939</v>
      </c>
      <c r="H207" s="204">
        <v>8</v>
      </c>
      <c r="I207" s="205"/>
      <c r="J207" s="206">
        <f t="shared" si="30"/>
        <v>0</v>
      </c>
      <c r="K207" s="202" t="s">
        <v>1</v>
      </c>
      <c r="L207" s="39"/>
      <c r="M207" s="207" t="s">
        <v>1</v>
      </c>
      <c r="N207" s="208" t="s">
        <v>45</v>
      </c>
      <c r="O207" s="71"/>
      <c r="P207" s="209">
        <f t="shared" si="31"/>
        <v>0</v>
      </c>
      <c r="Q207" s="209">
        <v>0</v>
      </c>
      <c r="R207" s="209">
        <f t="shared" si="32"/>
        <v>0</v>
      </c>
      <c r="S207" s="209">
        <v>0</v>
      </c>
      <c r="T207" s="210">
        <f t="shared" si="33"/>
        <v>0</v>
      </c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R207" s="211" t="s">
        <v>223</v>
      </c>
      <c r="AT207" s="211" t="s">
        <v>185</v>
      </c>
      <c r="AU207" s="211" t="s">
        <v>86</v>
      </c>
      <c r="AY207" s="17" t="s">
        <v>184</v>
      </c>
      <c r="BE207" s="212">
        <f t="shared" si="34"/>
        <v>0</v>
      </c>
      <c r="BF207" s="212">
        <f t="shared" si="35"/>
        <v>0</v>
      </c>
      <c r="BG207" s="212">
        <f t="shared" si="36"/>
        <v>0</v>
      </c>
      <c r="BH207" s="212">
        <f t="shared" si="37"/>
        <v>0</v>
      </c>
      <c r="BI207" s="212">
        <f t="shared" si="38"/>
        <v>0</v>
      </c>
      <c r="BJ207" s="17" t="s">
        <v>91</v>
      </c>
      <c r="BK207" s="212">
        <f t="shared" si="39"/>
        <v>0</v>
      </c>
      <c r="BL207" s="17" t="s">
        <v>223</v>
      </c>
      <c r="BM207" s="211" t="s">
        <v>1742</v>
      </c>
    </row>
    <row r="208" spans="1:65" s="2" customFormat="1" ht="16.5" customHeight="1">
      <c r="A208" s="34"/>
      <c r="B208" s="35"/>
      <c r="C208" s="200" t="s">
        <v>693</v>
      </c>
      <c r="D208" s="200" t="s">
        <v>185</v>
      </c>
      <c r="E208" s="201" t="s">
        <v>1743</v>
      </c>
      <c r="F208" s="202" t="s">
        <v>1744</v>
      </c>
      <c r="G208" s="203" t="s">
        <v>939</v>
      </c>
      <c r="H208" s="204">
        <v>8</v>
      </c>
      <c r="I208" s="205"/>
      <c r="J208" s="206">
        <f t="shared" si="30"/>
        <v>0</v>
      </c>
      <c r="K208" s="202" t="s">
        <v>1</v>
      </c>
      <c r="L208" s="39"/>
      <c r="M208" s="207" t="s">
        <v>1</v>
      </c>
      <c r="N208" s="208" t="s">
        <v>45</v>
      </c>
      <c r="O208" s="71"/>
      <c r="P208" s="209">
        <f t="shared" si="31"/>
        <v>0</v>
      </c>
      <c r="Q208" s="209">
        <v>0</v>
      </c>
      <c r="R208" s="209">
        <f t="shared" si="32"/>
        <v>0</v>
      </c>
      <c r="S208" s="209">
        <v>0</v>
      </c>
      <c r="T208" s="210">
        <f t="shared" si="33"/>
        <v>0</v>
      </c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R208" s="211" t="s">
        <v>223</v>
      </c>
      <c r="AT208" s="211" t="s">
        <v>185</v>
      </c>
      <c r="AU208" s="211" t="s">
        <v>86</v>
      </c>
      <c r="AY208" s="17" t="s">
        <v>184</v>
      </c>
      <c r="BE208" s="212">
        <f t="shared" si="34"/>
        <v>0</v>
      </c>
      <c r="BF208" s="212">
        <f t="shared" si="35"/>
        <v>0</v>
      </c>
      <c r="BG208" s="212">
        <f t="shared" si="36"/>
        <v>0</v>
      </c>
      <c r="BH208" s="212">
        <f t="shared" si="37"/>
        <v>0</v>
      </c>
      <c r="BI208" s="212">
        <f t="shared" si="38"/>
        <v>0</v>
      </c>
      <c r="BJ208" s="17" t="s">
        <v>91</v>
      </c>
      <c r="BK208" s="212">
        <f t="shared" si="39"/>
        <v>0</v>
      </c>
      <c r="BL208" s="17" t="s">
        <v>223</v>
      </c>
      <c r="BM208" s="211" t="s">
        <v>1745</v>
      </c>
    </row>
    <row r="209" spans="1:65" s="2" customFormat="1" ht="16.5" customHeight="1">
      <c r="A209" s="34"/>
      <c r="B209" s="35"/>
      <c r="C209" s="200" t="s">
        <v>385</v>
      </c>
      <c r="D209" s="200" t="s">
        <v>185</v>
      </c>
      <c r="E209" s="201" t="s">
        <v>1746</v>
      </c>
      <c r="F209" s="202" t="s">
        <v>1747</v>
      </c>
      <c r="G209" s="203" t="s">
        <v>939</v>
      </c>
      <c r="H209" s="204">
        <v>8</v>
      </c>
      <c r="I209" s="205"/>
      <c r="J209" s="206">
        <f t="shared" si="30"/>
        <v>0</v>
      </c>
      <c r="K209" s="202" t="s">
        <v>1</v>
      </c>
      <c r="L209" s="39"/>
      <c r="M209" s="207" t="s">
        <v>1</v>
      </c>
      <c r="N209" s="208" t="s">
        <v>45</v>
      </c>
      <c r="O209" s="71"/>
      <c r="P209" s="209">
        <f t="shared" si="31"/>
        <v>0</v>
      </c>
      <c r="Q209" s="209">
        <v>0</v>
      </c>
      <c r="R209" s="209">
        <f t="shared" si="32"/>
        <v>0</v>
      </c>
      <c r="S209" s="209">
        <v>0</v>
      </c>
      <c r="T209" s="210">
        <f t="shared" si="33"/>
        <v>0</v>
      </c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R209" s="211" t="s">
        <v>223</v>
      </c>
      <c r="AT209" s="211" t="s">
        <v>185</v>
      </c>
      <c r="AU209" s="211" t="s">
        <v>86</v>
      </c>
      <c r="AY209" s="17" t="s">
        <v>184</v>
      </c>
      <c r="BE209" s="212">
        <f t="shared" si="34"/>
        <v>0</v>
      </c>
      <c r="BF209" s="212">
        <f t="shared" si="35"/>
        <v>0</v>
      </c>
      <c r="BG209" s="212">
        <f t="shared" si="36"/>
        <v>0</v>
      </c>
      <c r="BH209" s="212">
        <f t="shared" si="37"/>
        <v>0</v>
      </c>
      <c r="BI209" s="212">
        <f t="shared" si="38"/>
        <v>0</v>
      </c>
      <c r="BJ209" s="17" t="s">
        <v>91</v>
      </c>
      <c r="BK209" s="212">
        <f t="shared" si="39"/>
        <v>0</v>
      </c>
      <c r="BL209" s="17" t="s">
        <v>223</v>
      </c>
      <c r="BM209" s="211" t="s">
        <v>1748</v>
      </c>
    </row>
    <row r="210" spans="1:65" s="2" customFormat="1" ht="16.5" customHeight="1">
      <c r="A210" s="34"/>
      <c r="B210" s="35"/>
      <c r="C210" s="200" t="s">
        <v>716</v>
      </c>
      <c r="D210" s="200" t="s">
        <v>185</v>
      </c>
      <c r="E210" s="201" t="s">
        <v>1749</v>
      </c>
      <c r="F210" s="202" t="s">
        <v>1750</v>
      </c>
      <c r="G210" s="203" t="s">
        <v>939</v>
      </c>
      <c r="H210" s="204">
        <v>8</v>
      </c>
      <c r="I210" s="205"/>
      <c r="J210" s="206">
        <f t="shared" si="30"/>
        <v>0</v>
      </c>
      <c r="K210" s="202" t="s">
        <v>1</v>
      </c>
      <c r="L210" s="39"/>
      <c r="M210" s="207" t="s">
        <v>1</v>
      </c>
      <c r="N210" s="208" t="s">
        <v>45</v>
      </c>
      <c r="O210" s="71"/>
      <c r="P210" s="209">
        <f t="shared" si="31"/>
        <v>0</v>
      </c>
      <c r="Q210" s="209">
        <v>0</v>
      </c>
      <c r="R210" s="209">
        <f t="shared" si="32"/>
        <v>0</v>
      </c>
      <c r="S210" s="209">
        <v>0</v>
      </c>
      <c r="T210" s="210">
        <f t="shared" si="33"/>
        <v>0</v>
      </c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R210" s="211" t="s">
        <v>223</v>
      </c>
      <c r="AT210" s="211" t="s">
        <v>185</v>
      </c>
      <c r="AU210" s="211" t="s">
        <v>86</v>
      </c>
      <c r="AY210" s="17" t="s">
        <v>184</v>
      </c>
      <c r="BE210" s="212">
        <f t="shared" si="34"/>
        <v>0</v>
      </c>
      <c r="BF210" s="212">
        <f t="shared" si="35"/>
        <v>0</v>
      </c>
      <c r="BG210" s="212">
        <f t="shared" si="36"/>
        <v>0</v>
      </c>
      <c r="BH210" s="212">
        <f t="shared" si="37"/>
        <v>0</v>
      </c>
      <c r="BI210" s="212">
        <f t="shared" si="38"/>
        <v>0</v>
      </c>
      <c r="BJ210" s="17" t="s">
        <v>91</v>
      </c>
      <c r="BK210" s="212">
        <f t="shared" si="39"/>
        <v>0</v>
      </c>
      <c r="BL210" s="17" t="s">
        <v>223</v>
      </c>
      <c r="BM210" s="211" t="s">
        <v>1751</v>
      </c>
    </row>
    <row r="211" spans="1:65" s="2" customFormat="1" ht="16.5" customHeight="1">
      <c r="A211" s="34"/>
      <c r="B211" s="35"/>
      <c r="C211" s="200" t="s">
        <v>393</v>
      </c>
      <c r="D211" s="200" t="s">
        <v>185</v>
      </c>
      <c r="E211" s="201" t="s">
        <v>1752</v>
      </c>
      <c r="F211" s="202" t="s">
        <v>1753</v>
      </c>
      <c r="G211" s="203" t="s">
        <v>939</v>
      </c>
      <c r="H211" s="204">
        <v>8</v>
      </c>
      <c r="I211" s="205"/>
      <c r="J211" s="206">
        <f t="shared" si="30"/>
        <v>0</v>
      </c>
      <c r="K211" s="202" t="s">
        <v>1</v>
      </c>
      <c r="L211" s="39"/>
      <c r="M211" s="207" t="s">
        <v>1</v>
      </c>
      <c r="N211" s="208" t="s">
        <v>45</v>
      </c>
      <c r="O211" s="71"/>
      <c r="P211" s="209">
        <f t="shared" si="31"/>
        <v>0</v>
      </c>
      <c r="Q211" s="209">
        <v>0</v>
      </c>
      <c r="R211" s="209">
        <f t="shared" si="32"/>
        <v>0</v>
      </c>
      <c r="S211" s="209">
        <v>0</v>
      </c>
      <c r="T211" s="210">
        <f t="shared" si="33"/>
        <v>0</v>
      </c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R211" s="211" t="s">
        <v>223</v>
      </c>
      <c r="AT211" s="211" t="s">
        <v>185</v>
      </c>
      <c r="AU211" s="211" t="s">
        <v>86</v>
      </c>
      <c r="AY211" s="17" t="s">
        <v>184</v>
      </c>
      <c r="BE211" s="212">
        <f t="shared" si="34"/>
        <v>0</v>
      </c>
      <c r="BF211" s="212">
        <f t="shared" si="35"/>
        <v>0</v>
      </c>
      <c r="BG211" s="212">
        <f t="shared" si="36"/>
        <v>0</v>
      </c>
      <c r="BH211" s="212">
        <f t="shared" si="37"/>
        <v>0</v>
      </c>
      <c r="BI211" s="212">
        <f t="shared" si="38"/>
        <v>0</v>
      </c>
      <c r="BJ211" s="17" t="s">
        <v>91</v>
      </c>
      <c r="BK211" s="212">
        <f t="shared" si="39"/>
        <v>0</v>
      </c>
      <c r="BL211" s="17" t="s">
        <v>223</v>
      </c>
      <c r="BM211" s="211" t="s">
        <v>1754</v>
      </c>
    </row>
    <row r="212" spans="1:65" s="2" customFormat="1" ht="16.5" customHeight="1">
      <c r="A212" s="34"/>
      <c r="B212" s="35"/>
      <c r="C212" s="200" t="s">
        <v>724</v>
      </c>
      <c r="D212" s="200" t="s">
        <v>185</v>
      </c>
      <c r="E212" s="201" t="s">
        <v>1755</v>
      </c>
      <c r="F212" s="202" t="s">
        <v>1756</v>
      </c>
      <c r="G212" s="203" t="s">
        <v>939</v>
      </c>
      <c r="H212" s="204">
        <v>16</v>
      </c>
      <c r="I212" s="205"/>
      <c r="J212" s="206">
        <f t="shared" si="30"/>
        <v>0</v>
      </c>
      <c r="K212" s="202" t="s">
        <v>1</v>
      </c>
      <c r="L212" s="39"/>
      <c r="M212" s="207" t="s">
        <v>1</v>
      </c>
      <c r="N212" s="208" t="s">
        <v>45</v>
      </c>
      <c r="O212" s="71"/>
      <c r="P212" s="209">
        <f t="shared" si="31"/>
        <v>0</v>
      </c>
      <c r="Q212" s="209">
        <v>0</v>
      </c>
      <c r="R212" s="209">
        <f t="shared" si="32"/>
        <v>0</v>
      </c>
      <c r="S212" s="209">
        <v>0</v>
      </c>
      <c r="T212" s="210">
        <f t="shared" si="33"/>
        <v>0</v>
      </c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R212" s="211" t="s">
        <v>223</v>
      </c>
      <c r="AT212" s="211" t="s">
        <v>185</v>
      </c>
      <c r="AU212" s="211" t="s">
        <v>86</v>
      </c>
      <c r="AY212" s="17" t="s">
        <v>184</v>
      </c>
      <c r="BE212" s="212">
        <f t="shared" si="34"/>
        <v>0</v>
      </c>
      <c r="BF212" s="212">
        <f t="shared" si="35"/>
        <v>0</v>
      </c>
      <c r="BG212" s="212">
        <f t="shared" si="36"/>
        <v>0</v>
      </c>
      <c r="BH212" s="212">
        <f t="shared" si="37"/>
        <v>0</v>
      </c>
      <c r="BI212" s="212">
        <f t="shared" si="38"/>
        <v>0</v>
      </c>
      <c r="BJ212" s="17" t="s">
        <v>91</v>
      </c>
      <c r="BK212" s="212">
        <f t="shared" si="39"/>
        <v>0</v>
      </c>
      <c r="BL212" s="17" t="s">
        <v>223</v>
      </c>
      <c r="BM212" s="211" t="s">
        <v>1757</v>
      </c>
    </row>
    <row r="213" spans="1:65" s="2" customFormat="1" ht="16.5" customHeight="1">
      <c r="A213" s="34"/>
      <c r="B213" s="35"/>
      <c r="C213" s="200" t="s">
        <v>397</v>
      </c>
      <c r="D213" s="200" t="s">
        <v>185</v>
      </c>
      <c r="E213" s="201" t="s">
        <v>1758</v>
      </c>
      <c r="F213" s="202" t="s">
        <v>1759</v>
      </c>
      <c r="G213" s="203" t="s">
        <v>939</v>
      </c>
      <c r="H213" s="204">
        <v>16</v>
      </c>
      <c r="I213" s="205"/>
      <c r="J213" s="206">
        <f t="shared" si="30"/>
        <v>0</v>
      </c>
      <c r="K213" s="202" t="s">
        <v>1</v>
      </c>
      <c r="L213" s="39"/>
      <c r="M213" s="207" t="s">
        <v>1</v>
      </c>
      <c r="N213" s="208" t="s">
        <v>45</v>
      </c>
      <c r="O213" s="71"/>
      <c r="P213" s="209">
        <f t="shared" si="31"/>
        <v>0</v>
      </c>
      <c r="Q213" s="209">
        <v>0</v>
      </c>
      <c r="R213" s="209">
        <f t="shared" si="32"/>
        <v>0</v>
      </c>
      <c r="S213" s="209">
        <v>0</v>
      </c>
      <c r="T213" s="210">
        <f t="shared" si="33"/>
        <v>0</v>
      </c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R213" s="211" t="s">
        <v>223</v>
      </c>
      <c r="AT213" s="211" t="s">
        <v>185</v>
      </c>
      <c r="AU213" s="211" t="s">
        <v>86</v>
      </c>
      <c r="AY213" s="17" t="s">
        <v>184</v>
      </c>
      <c r="BE213" s="212">
        <f t="shared" si="34"/>
        <v>0</v>
      </c>
      <c r="BF213" s="212">
        <f t="shared" si="35"/>
        <v>0</v>
      </c>
      <c r="BG213" s="212">
        <f t="shared" si="36"/>
        <v>0</v>
      </c>
      <c r="BH213" s="212">
        <f t="shared" si="37"/>
        <v>0</v>
      </c>
      <c r="BI213" s="212">
        <f t="shared" si="38"/>
        <v>0</v>
      </c>
      <c r="BJ213" s="17" t="s">
        <v>91</v>
      </c>
      <c r="BK213" s="212">
        <f t="shared" si="39"/>
        <v>0</v>
      </c>
      <c r="BL213" s="17" t="s">
        <v>223</v>
      </c>
      <c r="BM213" s="211" t="s">
        <v>1760</v>
      </c>
    </row>
    <row r="214" spans="1:65" s="2" customFormat="1" ht="21.75" customHeight="1">
      <c r="A214" s="34"/>
      <c r="B214" s="35"/>
      <c r="C214" s="200" t="s">
        <v>745</v>
      </c>
      <c r="D214" s="200" t="s">
        <v>185</v>
      </c>
      <c r="E214" s="201" t="s">
        <v>1761</v>
      </c>
      <c r="F214" s="202" t="s">
        <v>1762</v>
      </c>
      <c r="G214" s="203" t="s">
        <v>334</v>
      </c>
      <c r="H214" s="204">
        <v>8</v>
      </c>
      <c r="I214" s="205"/>
      <c r="J214" s="206">
        <f t="shared" si="30"/>
        <v>0</v>
      </c>
      <c r="K214" s="202" t="s">
        <v>1</v>
      </c>
      <c r="L214" s="39"/>
      <c r="M214" s="207" t="s">
        <v>1</v>
      </c>
      <c r="N214" s="208" t="s">
        <v>45</v>
      </c>
      <c r="O214" s="71"/>
      <c r="P214" s="209">
        <f t="shared" si="31"/>
        <v>0</v>
      </c>
      <c r="Q214" s="209">
        <v>0</v>
      </c>
      <c r="R214" s="209">
        <f t="shared" si="32"/>
        <v>0</v>
      </c>
      <c r="S214" s="209">
        <v>0</v>
      </c>
      <c r="T214" s="210">
        <f t="shared" si="33"/>
        <v>0</v>
      </c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R214" s="211" t="s">
        <v>223</v>
      </c>
      <c r="AT214" s="211" t="s">
        <v>185</v>
      </c>
      <c r="AU214" s="211" t="s">
        <v>86</v>
      </c>
      <c r="AY214" s="17" t="s">
        <v>184</v>
      </c>
      <c r="BE214" s="212">
        <f t="shared" si="34"/>
        <v>0</v>
      </c>
      <c r="BF214" s="212">
        <f t="shared" si="35"/>
        <v>0</v>
      </c>
      <c r="BG214" s="212">
        <f t="shared" si="36"/>
        <v>0</v>
      </c>
      <c r="BH214" s="212">
        <f t="shared" si="37"/>
        <v>0</v>
      </c>
      <c r="BI214" s="212">
        <f t="shared" si="38"/>
        <v>0</v>
      </c>
      <c r="BJ214" s="17" t="s">
        <v>91</v>
      </c>
      <c r="BK214" s="212">
        <f t="shared" si="39"/>
        <v>0</v>
      </c>
      <c r="BL214" s="17" t="s">
        <v>223</v>
      </c>
      <c r="BM214" s="211" t="s">
        <v>1763</v>
      </c>
    </row>
    <row r="215" spans="1:65" s="2" customFormat="1" ht="21.75" customHeight="1">
      <c r="A215" s="34"/>
      <c r="B215" s="35"/>
      <c r="C215" s="200" t="s">
        <v>402</v>
      </c>
      <c r="D215" s="200" t="s">
        <v>185</v>
      </c>
      <c r="E215" s="201" t="s">
        <v>1764</v>
      </c>
      <c r="F215" s="202" t="s">
        <v>1765</v>
      </c>
      <c r="G215" s="203" t="s">
        <v>334</v>
      </c>
      <c r="H215" s="204">
        <v>8</v>
      </c>
      <c r="I215" s="205"/>
      <c r="J215" s="206">
        <f t="shared" si="30"/>
        <v>0</v>
      </c>
      <c r="K215" s="202" t="s">
        <v>1</v>
      </c>
      <c r="L215" s="39"/>
      <c r="M215" s="207" t="s">
        <v>1</v>
      </c>
      <c r="N215" s="208" t="s">
        <v>45</v>
      </c>
      <c r="O215" s="71"/>
      <c r="P215" s="209">
        <f t="shared" si="31"/>
        <v>0</v>
      </c>
      <c r="Q215" s="209">
        <v>0</v>
      </c>
      <c r="R215" s="209">
        <f t="shared" si="32"/>
        <v>0</v>
      </c>
      <c r="S215" s="209">
        <v>0</v>
      </c>
      <c r="T215" s="210">
        <f t="shared" si="33"/>
        <v>0</v>
      </c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R215" s="211" t="s">
        <v>223</v>
      </c>
      <c r="AT215" s="211" t="s">
        <v>185</v>
      </c>
      <c r="AU215" s="211" t="s">
        <v>86</v>
      </c>
      <c r="AY215" s="17" t="s">
        <v>184</v>
      </c>
      <c r="BE215" s="212">
        <f t="shared" si="34"/>
        <v>0</v>
      </c>
      <c r="BF215" s="212">
        <f t="shared" si="35"/>
        <v>0</v>
      </c>
      <c r="BG215" s="212">
        <f t="shared" si="36"/>
        <v>0</v>
      </c>
      <c r="BH215" s="212">
        <f t="shared" si="37"/>
        <v>0</v>
      </c>
      <c r="BI215" s="212">
        <f t="shared" si="38"/>
        <v>0</v>
      </c>
      <c r="BJ215" s="17" t="s">
        <v>91</v>
      </c>
      <c r="BK215" s="212">
        <f t="shared" si="39"/>
        <v>0</v>
      </c>
      <c r="BL215" s="17" t="s">
        <v>223</v>
      </c>
      <c r="BM215" s="211" t="s">
        <v>1766</v>
      </c>
    </row>
    <row r="216" spans="1:65" s="2" customFormat="1" ht="16.5" customHeight="1">
      <c r="A216" s="34"/>
      <c r="B216" s="35"/>
      <c r="C216" s="200" t="s">
        <v>756</v>
      </c>
      <c r="D216" s="200" t="s">
        <v>185</v>
      </c>
      <c r="E216" s="201" t="s">
        <v>1767</v>
      </c>
      <c r="F216" s="202" t="s">
        <v>1768</v>
      </c>
      <c r="G216" s="203" t="s">
        <v>334</v>
      </c>
      <c r="H216" s="204">
        <v>16</v>
      </c>
      <c r="I216" s="205"/>
      <c r="J216" s="206">
        <f t="shared" si="30"/>
        <v>0</v>
      </c>
      <c r="K216" s="202" t="s">
        <v>1</v>
      </c>
      <c r="L216" s="39"/>
      <c r="M216" s="207" t="s">
        <v>1</v>
      </c>
      <c r="N216" s="208" t="s">
        <v>45</v>
      </c>
      <c r="O216" s="71"/>
      <c r="P216" s="209">
        <f t="shared" si="31"/>
        <v>0</v>
      </c>
      <c r="Q216" s="209">
        <v>0</v>
      </c>
      <c r="R216" s="209">
        <f t="shared" si="32"/>
        <v>0</v>
      </c>
      <c r="S216" s="209">
        <v>0</v>
      </c>
      <c r="T216" s="210">
        <f t="shared" si="33"/>
        <v>0</v>
      </c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R216" s="211" t="s">
        <v>223</v>
      </c>
      <c r="AT216" s="211" t="s">
        <v>185</v>
      </c>
      <c r="AU216" s="211" t="s">
        <v>86</v>
      </c>
      <c r="AY216" s="17" t="s">
        <v>184</v>
      </c>
      <c r="BE216" s="212">
        <f t="shared" si="34"/>
        <v>0</v>
      </c>
      <c r="BF216" s="212">
        <f t="shared" si="35"/>
        <v>0</v>
      </c>
      <c r="BG216" s="212">
        <f t="shared" si="36"/>
        <v>0</v>
      </c>
      <c r="BH216" s="212">
        <f t="shared" si="37"/>
        <v>0</v>
      </c>
      <c r="BI216" s="212">
        <f t="shared" si="38"/>
        <v>0</v>
      </c>
      <c r="BJ216" s="17" t="s">
        <v>91</v>
      </c>
      <c r="BK216" s="212">
        <f t="shared" si="39"/>
        <v>0</v>
      </c>
      <c r="BL216" s="17" t="s">
        <v>223</v>
      </c>
      <c r="BM216" s="211" t="s">
        <v>1769</v>
      </c>
    </row>
    <row r="217" spans="1:65" s="2" customFormat="1" ht="21.75" customHeight="1">
      <c r="A217" s="34"/>
      <c r="B217" s="35"/>
      <c r="C217" s="200" t="s">
        <v>410</v>
      </c>
      <c r="D217" s="200" t="s">
        <v>185</v>
      </c>
      <c r="E217" s="201" t="s">
        <v>1770</v>
      </c>
      <c r="F217" s="202" t="s">
        <v>1771</v>
      </c>
      <c r="G217" s="203" t="s">
        <v>939</v>
      </c>
      <c r="H217" s="204">
        <v>8</v>
      </c>
      <c r="I217" s="205"/>
      <c r="J217" s="206">
        <f t="shared" si="30"/>
        <v>0</v>
      </c>
      <c r="K217" s="202" t="s">
        <v>1</v>
      </c>
      <c r="L217" s="39"/>
      <c r="M217" s="207" t="s">
        <v>1</v>
      </c>
      <c r="N217" s="208" t="s">
        <v>45</v>
      </c>
      <c r="O217" s="71"/>
      <c r="P217" s="209">
        <f t="shared" si="31"/>
        <v>0</v>
      </c>
      <c r="Q217" s="209">
        <v>0</v>
      </c>
      <c r="R217" s="209">
        <f t="shared" si="32"/>
        <v>0</v>
      </c>
      <c r="S217" s="209">
        <v>0</v>
      </c>
      <c r="T217" s="210">
        <f t="shared" si="33"/>
        <v>0</v>
      </c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R217" s="211" t="s">
        <v>223</v>
      </c>
      <c r="AT217" s="211" t="s">
        <v>185</v>
      </c>
      <c r="AU217" s="211" t="s">
        <v>86</v>
      </c>
      <c r="AY217" s="17" t="s">
        <v>184</v>
      </c>
      <c r="BE217" s="212">
        <f t="shared" si="34"/>
        <v>0</v>
      </c>
      <c r="BF217" s="212">
        <f t="shared" si="35"/>
        <v>0</v>
      </c>
      <c r="BG217" s="212">
        <f t="shared" si="36"/>
        <v>0</v>
      </c>
      <c r="BH217" s="212">
        <f t="shared" si="37"/>
        <v>0</v>
      </c>
      <c r="BI217" s="212">
        <f t="shared" si="38"/>
        <v>0</v>
      </c>
      <c r="BJ217" s="17" t="s">
        <v>91</v>
      </c>
      <c r="BK217" s="212">
        <f t="shared" si="39"/>
        <v>0</v>
      </c>
      <c r="BL217" s="17" t="s">
        <v>223</v>
      </c>
      <c r="BM217" s="211" t="s">
        <v>1772</v>
      </c>
    </row>
    <row r="218" spans="1:65" s="2" customFormat="1" ht="16.5" customHeight="1">
      <c r="A218" s="34"/>
      <c r="B218" s="35"/>
      <c r="C218" s="200" t="s">
        <v>765</v>
      </c>
      <c r="D218" s="200" t="s">
        <v>185</v>
      </c>
      <c r="E218" s="201" t="s">
        <v>1773</v>
      </c>
      <c r="F218" s="202" t="s">
        <v>1774</v>
      </c>
      <c r="G218" s="203" t="s">
        <v>939</v>
      </c>
      <c r="H218" s="204">
        <v>8</v>
      </c>
      <c r="I218" s="205"/>
      <c r="J218" s="206">
        <f t="shared" si="30"/>
        <v>0</v>
      </c>
      <c r="K218" s="202" t="s">
        <v>1</v>
      </c>
      <c r="L218" s="39"/>
      <c r="M218" s="207" t="s">
        <v>1</v>
      </c>
      <c r="N218" s="208" t="s">
        <v>45</v>
      </c>
      <c r="O218" s="71"/>
      <c r="P218" s="209">
        <f t="shared" si="31"/>
        <v>0</v>
      </c>
      <c r="Q218" s="209">
        <v>0</v>
      </c>
      <c r="R218" s="209">
        <f t="shared" si="32"/>
        <v>0</v>
      </c>
      <c r="S218" s="209">
        <v>0</v>
      </c>
      <c r="T218" s="210">
        <f t="shared" si="33"/>
        <v>0</v>
      </c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R218" s="211" t="s">
        <v>223</v>
      </c>
      <c r="AT218" s="211" t="s">
        <v>185</v>
      </c>
      <c r="AU218" s="211" t="s">
        <v>86</v>
      </c>
      <c r="AY218" s="17" t="s">
        <v>184</v>
      </c>
      <c r="BE218" s="212">
        <f t="shared" si="34"/>
        <v>0</v>
      </c>
      <c r="BF218" s="212">
        <f t="shared" si="35"/>
        <v>0</v>
      </c>
      <c r="BG218" s="212">
        <f t="shared" si="36"/>
        <v>0</v>
      </c>
      <c r="BH218" s="212">
        <f t="shared" si="37"/>
        <v>0</v>
      </c>
      <c r="BI218" s="212">
        <f t="shared" si="38"/>
        <v>0</v>
      </c>
      <c r="BJ218" s="17" t="s">
        <v>91</v>
      </c>
      <c r="BK218" s="212">
        <f t="shared" si="39"/>
        <v>0</v>
      </c>
      <c r="BL218" s="17" t="s">
        <v>223</v>
      </c>
      <c r="BM218" s="211" t="s">
        <v>1775</v>
      </c>
    </row>
    <row r="219" spans="1:65" s="2" customFormat="1" ht="16.5" customHeight="1">
      <c r="A219" s="34"/>
      <c r="B219" s="35"/>
      <c r="C219" s="200" t="s">
        <v>416</v>
      </c>
      <c r="D219" s="200" t="s">
        <v>185</v>
      </c>
      <c r="E219" s="201" t="s">
        <v>1776</v>
      </c>
      <c r="F219" s="202" t="s">
        <v>1777</v>
      </c>
      <c r="G219" s="203" t="s">
        <v>334</v>
      </c>
      <c r="H219" s="204">
        <v>8</v>
      </c>
      <c r="I219" s="205"/>
      <c r="J219" s="206">
        <f t="shared" si="30"/>
        <v>0</v>
      </c>
      <c r="K219" s="202" t="s">
        <v>1</v>
      </c>
      <c r="L219" s="39"/>
      <c r="M219" s="207" t="s">
        <v>1</v>
      </c>
      <c r="N219" s="208" t="s">
        <v>45</v>
      </c>
      <c r="O219" s="71"/>
      <c r="P219" s="209">
        <f t="shared" si="31"/>
        <v>0</v>
      </c>
      <c r="Q219" s="209">
        <v>0</v>
      </c>
      <c r="R219" s="209">
        <f t="shared" si="32"/>
        <v>0</v>
      </c>
      <c r="S219" s="209">
        <v>0</v>
      </c>
      <c r="T219" s="210">
        <f t="shared" si="33"/>
        <v>0</v>
      </c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34"/>
      <c r="AR219" s="211" t="s">
        <v>223</v>
      </c>
      <c r="AT219" s="211" t="s">
        <v>185</v>
      </c>
      <c r="AU219" s="211" t="s">
        <v>86</v>
      </c>
      <c r="AY219" s="17" t="s">
        <v>184</v>
      </c>
      <c r="BE219" s="212">
        <f t="shared" si="34"/>
        <v>0</v>
      </c>
      <c r="BF219" s="212">
        <f t="shared" si="35"/>
        <v>0</v>
      </c>
      <c r="BG219" s="212">
        <f t="shared" si="36"/>
        <v>0</v>
      </c>
      <c r="BH219" s="212">
        <f t="shared" si="37"/>
        <v>0</v>
      </c>
      <c r="BI219" s="212">
        <f t="shared" si="38"/>
        <v>0</v>
      </c>
      <c r="BJ219" s="17" t="s">
        <v>91</v>
      </c>
      <c r="BK219" s="212">
        <f t="shared" si="39"/>
        <v>0</v>
      </c>
      <c r="BL219" s="17" t="s">
        <v>223</v>
      </c>
      <c r="BM219" s="211" t="s">
        <v>1778</v>
      </c>
    </row>
    <row r="220" spans="1:65" s="2" customFormat="1" ht="16.5" customHeight="1">
      <c r="A220" s="34"/>
      <c r="B220" s="35"/>
      <c r="C220" s="200" t="s">
        <v>780</v>
      </c>
      <c r="D220" s="200" t="s">
        <v>185</v>
      </c>
      <c r="E220" s="201" t="s">
        <v>1779</v>
      </c>
      <c r="F220" s="202" t="s">
        <v>1780</v>
      </c>
      <c r="G220" s="203" t="s">
        <v>334</v>
      </c>
      <c r="H220" s="204">
        <v>8</v>
      </c>
      <c r="I220" s="205"/>
      <c r="J220" s="206">
        <f t="shared" si="30"/>
        <v>0</v>
      </c>
      <c r="K220" s="202" t="s">
        <v>1</v>
      </c>
      <c r="L220" s="39"/>
      <c r="M220" s="207" t="s">
        <v>1</v>
      </c>
      <c r="N220" s="208" t="s">
        <v>45</v>
      </c>
      <c r="O220" s="71"/>
      <c r="P220" s="209">
        <f t="shared" si="31"/>
        <v>0</v>
      </c>
      <c r="Q220" s="209">
        <v>0</v>
      </c>
      <c r="R220" s="209">
        <f t="shared" si="32"/>
        <v>0</v>
      </c>
      <c r="S220" s="209">
        <v>0</v>
      </c>
      <c r="T220" s="210">
        <f t="shared" si="33"/>
        <v>0</v>
      </c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  <c r="AR220" s="211" t="s">
        <v>223</v>
      </c>
      <c r="AT220" s="211" t="s">
        <v>185</v>
      </c>
      <c r="AU220" s="211" t="s">
        <v>86</v>
      </c>
      <c r="AY220" s="17" t="s">
        <v>184</v>
      </c>
      <c r="BE220" s="212">
        <f t="shared" si="34"/>
        <v>0</v>
      </c>
      <c r="BF220" s="212">
        <f t="shared" si="35"/>
        <v>0</v>
      </c>
      <c r="BG220" s="212">
        <f t="shared" si="36"/>
        <v>0</v>
      </c>
      <c r="BH220" s="212">
        <f t="shared" si="37"/>
        <v>0</v>
      </c>
      <c r="BI220" s="212">
        <f t="shared" si="38"/>
        <v>0</v>
      </c>
      <c r="BJ220" s="17" t="s">
        <v>91</v>
      </c>
      <c r="BK220" s="212">
        <f t="shared" si="39"/>
        <v>0</v>
      </c>
      <c r="BL220" s="17" t="s">
        <v>223</v>
      </c>
      <c r="BM220" s="211" t="s">
        <v>1781</v>
      </c>
    </row>
    <row r="221" spans="1:65" s="2" customFormat="1" ht="16.5" customHeight="1">
      <c r="A221" s="34"/>
      <c r="B221" s="35"/>
      <c r="C221" s="200" t="s">
        <v>423</v>
      </c>
      <c r="D221" s="200" t="s">
        <v>185</v>
      </c>
      <c r="E221" s="201" t="s">
        <v>1782</v>
      </c>
      <c r="F221" s="202" t="s">
        <v>1783</v>
      </c>
      <c r="G221" s="203" t="s">
        <v>334</v>
      </c>
      <c r="H221" s="204">
        <v>8</v>
      </c>
      <c r="I221" s="205"/>
      <c r="J221" s="206">
        <f t="shared" si="30"/>
        <v>0</v>
      </c>
      <c r="K221" s="202" t="s">
        <v>1</v>
      </c>
      <c r="L221" s="39"/>
      <c r="M221" s="207" t="s">
        <v>1</v>
      </c>
      <c r="N221" s="208" t="s">
        <v>45</v>
      </c>
      <c r="O221" s="71"/>
      <c r="P221" s="209">
        <f t="shared" si="31"/>
        <v>0</v>
      </c>
      <c r="Q221" s="209">
        <v>0</v>
      </c>
      <c r="R221" s="209">
        <f t="shared" si="32"/>
        <v>0</v>
      </c>
      <c r="S221" s="209">
        <v>0</v>
      </c>
      <c r="T221" s="210">
        <f t="shared" si="33"/>
        <v>0</v>
      </c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34"/>
      <c r="AR221" s="211" t="s">
        <v>223</v>
      </c>
      <c r="AT221" s="211" t="s">
        <v>185</v>
      </c>
      <c r="AU221" s="211" t="s">
        <v>86</v>
      </c>
      <c r="AY221" s="17" t="s">
        <v>184</v>
      </c>
      <c r="BE221" s="212">
        <f t="shared" si="34"/>
        <v>0</v>
      </c>
      <c r="BF221" s="212">
        <f t="shared" si="35"/>
        <v>0</v>
      </c>
      <c r="BG221" s="212">
        <f t="shared" si="36"/>
        <v>0</v>
      </c>
      <c r="BH221" s="212">
        <f t="shared" si="37"/>
        <v>0</v>
      </c>
      <c r="BI221" s="212">
        <f t="shared" si="38"/>
        <v>0</v>
      </c>
      <c r="BJ221" s="17" t="s">
        <v>91</v>
      </c>
      <c r="BK221" s="212">
        <f t="shared" si="39"/>
        <v>0</v>
      </c>
      <c r="BL221" s="17" t="s">
        <v>223</v>
      </c>
      <c r="BM221" s="211" t="s">
        <v>1784</v>
      </c>
    </row>
    <row r="222" spans="1:65" s="2" customFormat="1" ht="16.5" customHeight="1">
      <c r="A222" s="34"/>
      <c r="B222" s="35"/>
      <c r="C222" s="200" t="s">
        <v>791</v>
      </c>
      <c r="D222" s="200" t="s">
        <v>185</v>
      </c>
      <c r="E222" s="201" t="s">
        <v>1785</v>
      </c>
      <c r="F222" s="202" t="s">
        <v>1786</v>
      </c>
      <c r="G222" s="203" t="s">
        <v>252</v>
      </c>
      <c r="H222" s="204">
        <v>16</v>
      </c>
      <c r="I222" s="205"/>
      <c r="J222" s="206">
        <f t="shared" si="30"/>
        <v>0</v>
      </c>
      <c r="K222" s="202" t="s">
        <v>1</v>
      </c>
      <c r="L222" s="39"/>
      <c r="M222" s="207" t="s">
        <v>1</v>
      </c>
      <c r="N222" s="208" t="s">
        <v>45</v>
      </c>
      <c r="O222" s="71"/>
      <c r="P222" s="209">
        <f t="shared" si="31"/>
        <v>0</v>
      </c>
      <c r="Q222" s="209">
        <v>0</v>
      </c>
      <c r="R222" s="209">
        <f t="shared" si="32"/>
        <v>0</v>
      </c>
      <c r="S222" s="209">
        <v>0</v>
      </c>
      <c r="T222" s="210">
        <f t="shared" si="33"/>
        <v>0</v>
      </c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34"/>
      <c r="AR222" s="211" t="s">
        <v>223</v>
      </c>
      <c r="AT222" s="211" t="s">
        <v>185</v>
      </c>
      <c r="AU222" s="211" t="s">
        <v>86</v>
      </c>
      <c r="AY222" s="17" t="s">
        <v>184</v>
      </c>
      <c r="BE222" s="212">
        <f t="shared" si="34"/>
        <v>0</v>
      </c>
      <c r="BF222" s="212">
        <f t="shared" si="35"/>
        <v>0</v>
      </c>
      <c r="BG222" s="212">
        <f t="shared" si="36"/>
        <v>0</v>
      </c>
      <c r="BH222" s="212">
        <f t="shared" si="37"/>
        <v>0</v>
      </c>
      <c r="BI222" s="212">
        <f t="shared" si="38"/>
        <v>0</v>
      </c>
      <c r="BJ222" s="17" t="s">
        <v>91</v>
      </c>
      <c r="BK222" s="212">
        <f t="shared" si="39"/>
        <v>0</v>
      </c>
      <c r="BL222" s="17" t="s">
        <v>223</v>
      </c>
      <c r="BM222" s="211" t="s">
        <v>1787</v>
      </c>
    </row>
    <row r="223" spans="1:65" s="2" customFormat="1" ht="16.5" customHeight="1">
      <c r="A223" s="34"/>
      <c r="B223" s="35"/>
      <c r="C223" s="200" t="s">
        <v>428</v>
      </c>
      <c r="D223" s="200" t="s">
        <v>185</v>
      </c>
      <c r="E223" s="201" t="s">
        <v>1788</v>
      </c>
      <c r="F223" s="202" t="s">
        <v>1789</v>
      </c>
      <c r="G223" s="203" t="s">
        <v>939</v>
      </c>
      <c r="H223" s="204">
        <v>8</v>
      </c>
      <c r="I223" s="205"/>
      <c r="J223" s="206">
        <f t="shared" si="30"/>
        <v>0</v>
      </c>
      <c r="K223" s="202" t="s">
        <v>1</v>
      </c>
      <c r="L223" s="39"/>
      <c r="M223" s="207" t="s">
        <v>1</v>
      </c>
      <c r="N223" s="208" t="s">
        <v>45</v>
      </c>
      <c r="O223" s="71"/>
      <c r="P223" s="209">
        <f t="shared" si="31"/>
        <v>0</v>
      </c>
      <c r="Q223" s="209">
        <v>0</v>
      </c>
      <c r="R223" s="209">
        <f t="shared" si="32"/>
        <v>0</v>
      </c>
      <c r="S223" s="209">
        <v>0</v>
      </c>
      <c r="T223" s="210">
        <f t="shared" si="33"/>
        <v>0</v>
      </c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  <c r="AE223" s="34"/>
      <c r="AR223" s="211" t="s">
        <v>223</v>
      </c>
      <c r="AT223" s="211" t="s">
        <v>185</v>
      </c>
      <c r="AU223" s="211" t="s">
        <v>86</v>
      </c>
      <c r="AY223" s="17" t="s">
        <v>184</v>
      </c>
      <c r="BE223" s="212">
        <f t="shared" si="34"/>
        <v>0</v>
      </c>
      <c r="BF223" s="212">
        <f t="shared" si="35"/>
        <v>0</v>
      </c>
      <c r="BG223" s="212">
        <f t="shared" si="36"/>
        <v>0</v>
      </c>
      <c r="BH223" s="212">
        <f t="shared" si="37"/>
        <v>0</v>
      </c>
      <c r="BI223" s="212">
        <f t="shared" si="38"/>
        <v>0</v>
      </c>
      <c r="BJ223" s="17" t="s">
        <v>91</v>
      </c>
      <c r="BK223" s="212">
        <f t="shared" si="39"/>
        <v>0</v>
      </c>
      <c r="BL223" s="17" t="s">
        <v>223</v>
      </c>
      <c r="BM223" s="211" t="s">
        <v>1790</v>
      </c>
    </row>
    <row r="224" spans="1:65" s="2" customFormat="1" ht="16.5" customHeight="1">
      <c r="A224" s="34"/>
      <c r="B224" s="35"/>
      <c r="C224" s="200" t="s">
        <v>800</v>
      </c>
      <c r="D224" s="200" t="s">
        <v>185</v>
      </c>
      <c r="E224" s="201" t="s">
        <v>1791</v>
      </c>
      <c r="F224" s="202" t="s">
        <v>1792</v>
      </c>
      <c r="G224" s="203" t="s">
        <v>939</v>
      </c>
      <c r="H224" s="204">
        <v>8</v>
      </c>
      <c r="I224" s="205"/>
      <c r="J224" s="206">
        <f t="shared" si="30"/>
        <v>0</v>
      </c>
      <c r="K224" s="202" t="s">
        <v>1</v>
      </c>
      <c r="L224" s="39"/>
      <c r="M224" s="207" t="s">
        <v>1</v>
      </c>
      <c r="N224" s="208" t="s">
        <v>45</v>
      </c>
      <c r="O224" s="71"/>
      <c r="P224" s="209">
        <f t="shared" si="31"/>
        <v>0</v>
      </c>
      <c r="Q224" s="209">
        <v>0</v>
      </c>
      <c r="R224" s="209">
        <f t="shared" si="32"/>
        <v>0</v>
      </c>
      <c r="S224" s="209">
        <v>0</v>
      </c>
      <c r="T224" s="210">
        <f t="shared" si="33"/>
        <v>0</v>
      </c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  <c r="AE224" s="34"/>
      <c r="AR224" s="211" t="s">
        <v>223</v>
      </c>
      <c r="AT224" s="211" t="s">
        <v>185</v>
      </c>
      <c r="AU224" s="211" t="s">
        <v>86</v>
      </c>
      <c r="AY224" s="17" t="s">
        <v>184</v>
      </c>
      <c r="BE224" s="212">
        <f t="shared" si="34"/>
        <v>0</v>
      </c>
      <c r="BF224" s="212">
        <f t="shared" si="35"/>
        <v>0</v>
      </c>
      <c r="BG224" s="212">
        <f t="shared" si="36"/>
        <v>0</v>
      </c>
      <c r="BH224" s="212">
        <f t="shared" si="37"/>
        <v>0</v>
      </c>
      <c r="BI224" s="212">
        <f t="shared" si="38"/>
        <v>0</v>
      </c>
      <c r="BJ224" s="17" t="s">
        <v>91</v>
      </c>
      <c r="BK224" s="212">
        <f t="shared" si="39"/>
        <v>0</v>
      </c>
      <c r="BL224" s="17" t="s">
        <v>223</v>
      </c>
      <c r="BM224" s="211" t="s">
        <v>1793</v>
      </c>
    </row>
    <row r="225" spans="1:65" s="2" customFormat="1" ht="16.5" customHeight="1">
      <c r="A225" s="34"/>
      <c r="B225" s="35"/>
      <c r="C225" s="200" t="s">
        <v>432</v>
      </c>
      <c r="D225" s="200" t="s">
        <v>185</v>
      </c>
      <c r="E225" s="201" t="s">
        <v>1794</v>
      </c>
      <c r="F225" s="202" t="s">
        <v>1795</v>
      </c>
      <c r="G225" s="203" t="s">
        <v>939</v>
      </c>
      <c r="H225" s="204">
        <v>1</v>
      </c>
      <c r="I225" s="205"/>
      <c r="J225" s="206">
        <f t="shared" si="30"/>
        <v>0</v>
      </c>
      <c r="K225" s="202" t="s">
        <v>1</v>
      </c>
      <c r="L225" s="39"/>
      <c r="M225" s="207" t="s">
        <v>1</v>
      </c>
      <c r="N225" s="208" t="s">
        <v>45</v>
      </c>
      <c r="O225" s="71"/>
      <c r="P225" s="209">
        <f t="shared" si="31"/>
        <v>0</v>
      </c>
      <c r="Q225" s="209">
        <v>0</v>
      </c>
      <c r="R225" s="209">
        <f t="shared" si="32"/>
        <v>0</v>
      </c>
      <c r="S225" s="209">
        <v>0</v>
      </c>
      <c r="T225" s="210">
        <f t="shared" si="33"/>
        <v>0</v>
      </c>
      <c r="U225" s="34"/>
      <c r="V225" s="34"/>
      <c r="W225" s="34"/>
      <c r="X225" s="34"/>
      <c r="Y225" s="34"/>
      <c r="Z225" s="34"/>
      <c r="AA225" s="34"/>
      <c r="AB225" s="34"/>
      <c r="AC225" s="34"/>
      <c r="AD225" s="34"/>
      <c r="AE225" s="34"/>
      <c r="AR225" s="211" t="s">
        <v>223</v>
      </c>
      <c r="AT225" s="211" t="s">
        <v>185</v>
      </c>
      <c r="AU225" s="211" t="s">
        <v>86</v>
      </c>
      <c r="AY225" s="17" t="s">
        <v>184</v>
      </c>
      <c r="BE225" s="212">
        <f t="shared" si="34"/>
        <v>0</v>
      </c>
      <c r="BF225" s="212">
        <f t="shared" si="35"/>
        <v>0</v>
      </c>
      <c r="BG225" s="212">
        <f t="shared" si="36"/>
        <v>0</v>
      </c>
      <c r="BH225" s="212">
        <f t="shared" si="37"/>
        <v>0</v>
      </c>
      <c r="BI225" s="212">
        <f t="shared" si="38"/>
        <v>0</v>
      </c>
      <c r="BJ225" s="17" t="s">
        <v>91</v>
      </c>
      <c r="BK225" s="212">
        <f t="shared" si="39"/>
        <v>0</v>
      </c>
      <c r="BL225" s="17" t="s">
        <v>223</v>
      </c>
      <c r="BM225" s="211" t="s">
        <v>1796</v>
      </c>
    </row>
    <row r="226" spans="1:65" s="2" customFormat="1" ht="21.75" customHeight="1">
      <c r="A226" s="34"/>
      <c r="B226" s="35"/>
      <c r="C226" s="200" t="s">
        <v>809</v>
      </c>
      <c r="D226" s="200" t="s">
        <v>185</v>
      </c>
      <c r="E226" s="201" t="s">
        <v>1797</v>
      </c>
      <c r="F226" s="202" t="s">
        <v>1798</v>
      </c>
      <c r="G226" s="203" t="s">
        <v>252</v>
      </c>
      <c r="H226" s="204">
        <v>8</v>
      </c>
      <c r="I226" s="205"/>
      <c r="J226" s="206">
        <f t="shared" si="30"/>
        <v>0</v>
      </c>
      <c r="K226" s="202" t="s">
        <v>1</v>
      </c>
      <c r="L226" s="39"/>
      <c r="M226" s="207" t="s">
        <v>1</v>
      </c>
      <c r="N226" s="208" t="s">
        <v>45</v>
      </c>
      <c r="O226" s="71"/>
      <c r="P226" s="209">
        <f t="shared" si="31"/>
        <v>0</v>
      </c>
      <c r="Q226" s="209">
        <v>0</v>
      </c>
      <c r="R226" s="209">
        <f t="shared" si="32"/>
        <v>0</v>
      </c>
      <c r="S226" s="209">
        <v>0</v>
      </c>
      <c r="T226" s="210">
        <f t="shared" si="33"/>
        <v>0</v>
      </c>
      <c r="U226" s="34"/>
      <c r="V226" s="34"/>
      <c r="W226" s="34"/>
      <c r="X226" s="34"/>
      <c r="Y226" s="34"/>
      <c r="Z226" s="34"/>
      <c r="AA226" s="34"/>
      <c r="AB226" s="34"/>
      <c r="AC226" s="34"/>
      <c r="AD226" s="34"/>
      <c r="AE226" s="34"/>
      <c r="AR226" s="211" t="s">
        <v>223</v>
      </c>
      <c r="AT226" s="211" t="s">
        <v>185</v>
      </c>
      <c r="AU226" s="211" t="s">
        <v>86</v>
      </c>
      <c r="AY226" s="17" t="s">
        <v>184</v>
      </c>
      <c r="BE226" s="212">
        <f t="shared" si="34"/>
        <v>0</v>
      </c>
      <c r="BF226" s="212">
        <f t="shared" si="35"/>
        <v>0</v>
      </c>
      <c r="BG226" s="212">
        <f t="shared" si="36"/>
        <v>0</v>
      </c>
      <c r="BH226" s="212">
        <f t="shared" si="37"/>
        <v>0</v>
      </c>
      <c r="BI226" s="212">
        <f t="shared" si="38"/>
        <v>0</v>
      </c>
      <c r="BJ226" s="17" t="s">
        <v>91</v>
      </c>
      <c r="BK226" s="212">
        <f t="shared" si="39"/>
        <v>0</v>
      </c>
      <c r="BL226" s="17" t="s">
        <v>223</v>
      </c>
      <c r="BM226" s="211" t="s">
        <v>1799</v>
      </c>
    </row>
    <row r="227" spans="1:65" s="11" customFormat="1" ht="25.9" customHeight="1">
      <c r="B227" s="186"/>
      <c r="C227" s="187"/>
      <c r="D227" s="188" t="s">
        <v>78</v>
      </c>
      <c r="E227" s="189" t="s">
        <v>1474</v>
      </c>
      <c r="F227" s="189" t="s">
        <v>1475</v>
      </c>
      <c r="G227" s="187"/>
      <c r="H227" s="187"/>
      <c r="I227" s="190"/>
      <c r="J227" s="191">
        <f>BK227</f>
        <v>0</v>
      </c>
      <c r="K227" s="187"/>
      <c r="L227" s="192"/>
      <c r="M227" s="193"/>
      <c r="N227" s="194"/>
      <c r="O227" s="194"/>
      <c r="P227" s="195">
        <f>P228</f>
        <v>0</v>
      </c>
      <c r="Q227" s="194"/>
      <c r="R227" s="195">
        <f>R228</f>
        <v>0</v>
      </c>
      <c r="S227" s="194"/>
      <c r="T227" s="196">
        <f>T228</f>
        <v>0</v>
      </c>
      <c r="AR227" s="197" t="s">
        <v>91</v>
      </c>
      <c r="AT227" s="198" t="s">
        <v>78</v>
      </c>
      <c r="AU227" s="198" t="s">
        <v>79</v>
      </c>
      <c r="AY227" s="197" t="s">
        <v>184</v>
      </c>
      <c r="BK227" s="199">
        <f>BK228</f>
        <v>0</v>
      </c>
    </row>
    <row r="228" spans="1:65" s="2" customFormat="1" ht="16.5" customHeight="1">
      <c r="A228" s="34"/>
      <c r="B228" s="35"/>
      <c r="C228" s="200" t="s">
        <v>442</v>
      </c>
      <c r="D228" s="200" t="s">
        <v>185</v>
      </c>
      <c r="E228" s="201" t="s">
        <v>1800</v>
      </c>
      <c r="F228" s="202" t="s">
        <v>1801</v>
      </c>
      <c r="G228" s="203" t="s">
        <v>252</v>
      </c>
      <c r="H228" s="204">
        <v>150</v>
      </c>
      <c r="I228" s="205"/>
      <c r="J228" s="206">
        <f>ROUND(I228*H228,2)</f>
        <v>0</v>
      </c>
      <c r="K228" s="202" t="s">
        <v>1</v>
      </c>
      <c r="L228" s="39"/>
      <c r="M228" s="257" t="s">
        <v>1</v>
      </c>
      <c r="N228" s="258" t="s">
        <v>45</v>
      </c>
      <c r="O228" s="259"/>
      <c r="P228" s="260">
        <f>O228*H228</f>
        <v>0</v>
      </c>
      <c r="Q228" s="260">
        <v>0</v>
      </c>
      <c r="R228" s="260">
        <f>Q228*H228</f>
        <v>0</v>
      </c>
      <c r="S228" s="260">
        <v>0</v>
      </c>
      <c r="T228" s="261">
        <f>S228*H228</f>
        <v>0</v>
      </c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34"/>
      <c r="AR228" s="211" t="s">
        <v>223</v>
      </c>
      <c r="AT228" s="211" t="s">
        <v>185</v>
      </c>
      <c r="AU228" s="211" t="s">
        <v>86</v>
      </c>
      <c r="AY228" s="17" t="s">
        <v>184</v>
      </c>
      <c r="BE228" s="212">
        <f>IF(N228="základní",J228,0)</f>
        <v>0</v>
      </c>
      <c r="BF228" s="212">
        <f>IF(N228="snížená",J228,0)</f>
        <v>0</v>
      </c>
      <c r="BG228" s="212">
        <f>IF(N228="zákl. přenesená",J228,0)</f>
        <v>0</v>
      </c>
      <c r="BH228" s="212">
        <f>IF(N228="sníž. přenesená",J228,0)</f>
        <v>0</v>
      </c>
      <c r="BI228" s="212">
        <f>IF(N228="nulová",J228,0)</f>
        <v>0</v>
      </c>
      <c r="BJ228" s="17" t="s">
        <v>91</v>
      </c>
      <c r="BK228" s="212">
        <f>ROUND(I228*H228,2)</f>
        <v>0</v>
      </c>
      <c r="BL228" s="17" t="s">
        <v>223</v>
      </c>
      <c r="BM228" s="211" t="s">
        <v>1802</v>
      </c>
    </row>
    <row r="229" spans="1:65" s="2" customFormat="1" ht="6.95" customHeight="1">
      <c r="A229" s="34"/>
      <c r="B229" s="54"/>
      <c r="C229" s="55"/>
      <c r="D229" s="55"/>
      <c r="E229" s="55"/>
      <c r="F229" s="55"/>
      <c r="G229" s="55"/>
      <c r="H229" s="55"/>
      <c r="I229" s="158"/>
      <c r="J229" s="55"/>
      <c r="K229" s="55"/>
      <c r="L229" s="39"/>
      <c r="M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  <c r="AB229" s="34"/>
      <c r="AC229" s="34"/>
      <c r="AD229" s="34"/>
      <c r="AE229" s="34"/>
    </row>
  </sheetData>
  <sheetProtection algorithmName="SHA-512" hashValue="6AEpHbXSbrqXemMBLVzZ26XVG5IPVky8qtdm9SWLvgfhL804GyP25wsayrOk69/zE2bDCGTcLilNYYfMXu0zAw==" saltValue="ZKdtiJK5BGHa7KCoPQvAK3w0K0nB0kB83uYxJeHTQRjuT3uw9FID+fQzEwo2UrEfWGcrEmsbgcz/bOsq285dbg==" spinCount="100000" sheet="1" objects="1" scenarios="1" formatColumns="0" formatRows="0" autoFilter="0"/>
  <autoFilter ref="C128:K228"/>
  <mergeCells count="15">
    <mergeCell ref="E115:H115"/>
    <mergeCell ref="E119:H119"/>
    <mergeCell ref="E117:H117"/>
    <mergeCell ref="E121:H121"/>
    <mergeCell ref="L2:V2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164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15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5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AT2" s="17" t="s">
        <v>103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8"/>
      <c r="J3" s="117"/>
      <c r="K3" s="117"/>
      <c r="L3" s="20"/>
      <c r="AT3" s="17" t="s">
        <v>86</v>
      </c>
    </row>
    <row r="4" spans="1:46" s="1" customFormat="1" ht="24.95" customHeight="1">
      <c r="B4" s="20"/>
      <c r="D4" s="119" t="s">
        <v>132</v>
      </c>
      <c r="I4" s="115"/>
      <c r="L4" s="20"/>
      <c r="M4" s="120" t="s">
        <v>10</v>
      </c>
      <c r="AT4" s="17" t="s">
        <v>4</v>
      </c>
    </row>
    <row r="5" spans="1:46" s="1" customFormat="1" ht="6.95" customHeight="1">
      <c r="B5" s="20"/>
      <c r="I5" s="115"/>
      <c r="L5" s="20"/>
    </row>
    <row r="6" spans="1:46" s="1" customFormat="1" ht="12" customHeight="1">
      <c r="B6" s="20"/>
      <c r="D6" s="121" t="s">
        <v>16</v>
      </c>
      <c r="I6" s="115"/>
      <c r="L6" s="20"/>
    </row>
    <row r="7" spans="1:46" s="1" customFormat="1" ht="16.5" customHeight="1">
      <c r="B7" s="20"/>
      <c r="E7" s="322" t="str">
        <f>'Rekapitulace stavby'!K6</f>
        <v>NOVOSTAVBA SOCIÁLNÍCH BYTŮ NA PARC. Č. 789/2</v>
      </c>
      <c r="F7" s="323"/>
      <c r="G7" s="323"/>
      <c r="H7" s="323"/>
      <c r="I7" s="115"/>
      <c r="L7" s="20"/>
    </row>
    <row r="8" spans="1:46" ht="12.75">
      <c r="B8" s="20"/>
      <c r="D8" s="121" t="s">
        <v>133</v>
      </c>
      <c r="L8" s="20"/>
    </row>
    <row r="9" spans="1:46" s="1" customFormat="1" ht="16.5" customHeight="1">
      <c r="B9" s="20"/>
      <c r="E9" s="322" t="s">
        <v>134</v>
      </c>
      <c r="F9" s="303"/>
      <c r="G9" s="303"/>
      <c r="H9" s="303"/>
      <c r="I9" s="115"/>
      <c r="L9" s="20"/>
    </row>
    <row r="10" spans="1:46" s="1" customFormat="1" ht="12" customHeight="1">
      <c r="B10" s="20"/>
      <c r="D10" s="121" t="s">
        <v>135</v>
      </c>
      <c r="I10" s="115"/>
      <c r="L10" s="20"/>
    </row>
    <row r="11" spans="1:46" s="2" customFormat="1" ht="16.5" customHeight="1">
      <c r="A11" s="34"/>
      <c r="B11" s="39"/>
      <c r="C11" s="34"/>
      <c r="D11" s="34"/>
      <c r="E11" s="324" t="s">
        <v>136</v>
      </c>
      <c r="F11" s="325"/>
      <c r="G11" s="325"/>
      <c r="H11" s="325"/>
      <c r="I11" s="123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46" s="2" customFormat="1" ht="12" customHeight="1">
      <c r="A12" s="34"/>
      <c r="B12" s="39"/>
      <c r="C12" s="34"/>
      <c r="D12" s="121" t="s">
        <v>137</v>
      </c>
      <c r="E12" s="34"/>
      <c r="F12" s="34"/>
      <c r="G12" s="34"/>
      <c r="H12" s="34"/>
      <c r="I12" s="123"/>
      <c r="J12" s="34"/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pans="1:46" s="2" customFormat="1" ht="16.5" customHeight="1">
      <c r="A13" s="34"/>
      <c r="B13" s="39"/>
      <c r="C13" s="34"/>
      <c r="D13" s="34"/>
      <c r="E13" s="326" t="s">
        <v>1803</v>
      </c>
      <c r="F13" s="325"/>
      <c r="G13" s="325"/>
      <c r="H13" s="325"/>
      <c r="I13" s="123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pans="1:46" s="2" customFormat="1" ht="11.25">
      <c r="A14" s="34"/>
      <c r="B14" s="39"/>
      <c r="C14" s="34"/>
      <c r="D14" s="34"/>
      <c r="E14" s="34"/>
      <c r="F14" s="34"/>
      <c r="G14" s="34"/>
      <c r="H14" s="34"/>
      <c r="I14" s="123"/>
      <c r="J14" s="34"/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46" s="2" customFormat="1" ht="12" customHeight="1">
      <c r="A15" s="34"/>
      <c r="B15" s="39"/>
      <c r="C15" s="34"/>
      <c r="D15" s="121" t="s">
        <v>18</v>
      </c>
      <c r="E15" s="34"/>
      <c r="F15" s="109" t="s">
        <v>1</v>
      </c>
      <c r="G15" s="34"/>
      <c r="H15" s="34"/>
      <c r="I15" s="124" t="s">
        <v>19</v>
      </c>
      <c r="J15" s="109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46" s="2" customFormat="1" ht="12" customHeight="1">
      <c r="A16" s="34"/>
      <c r="B16" s="39"/>
      <c r="C16" s="34"/>
      <c r="D16" s="121" t="s">
        <v>20</v>
      </c>
      <c r="E16" s="34"/>
      <c r="F16" s="109" t="s">
        <v>21</v>
      </c>
      <c r="G16" s="34"/>
      <c r="H16" s="34"/>
      <c r="I16" s="124" t="s">
        <v>22</v>
      </c>
      <c r="J16" s="125" t="str">
        <f>'Rekapitulace stavby'!AN8</f>
        <v>11. 12. 2019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2" customFormat="1" ht="10.9" customHeight="1">
      <c r="A17" s="34"/>
      <c r="B17" s="39"/>
      <c r="C17" s="34"/>
      <c r="D17" s="34"/>
      <c r="E17" s="34"/>
      <c r="F17" s="34"/>
      <c r="G17" s="34"/>
      <c r="H17" s="34"/>
      <c r="I17" s="123"/>
      <c r="J17" s="34"/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2" customFormat="1" ht="12" customHeight="1">
      <c r="A18" s="34"/>
      <c r="B18" s="39"/>
      <c r="C18" s="34"/>
      <c r="D18" s="121" t="s">
        <v>24</v>
      </c>
      <c r="E18" s="34"/>
      <c r="F18" s="34"/>
      <c r="G18" s="34"/>
      <c r="H18" s="34"/>
      <c r="I18" s="124" t="s">
        <v>25</v>
      </c>
      <c r="J18" s="109" t="s">
        <v>26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2" customFormat="1" ht="18" customHeight="1">
      <c r="A19" s="34"/>
      <c r="B19" s="39"/>
      <c r="C19" s="34"/>
      <c r="D19" s="34"/>
      <c r="E19" s="109" t="s">
        <v>27</v>
      </c>
      <c r="F19" s="34"/>
      <c r="G19" s="34"/>
      <c r="H19" s="34"/>
      <c r="I19" s="124" t="s">
        <v>28</v>
      </c>
      <c r="J19" s="109" t="s">
        <v>29</v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2" customFormat="1" ht="6.95" customHeight="1">
      <c r="A20" s="34"/>
      <c r="B20" s="39"/>
      <c r="C20" s="34"/>
      <c r="D20" s="34"/>
      <c r="E20" s="34"/>
      <c r="F20" s="34"/>
      <c r="G20" s="34"/>
      <c r="H20" s="34"/>
      <c r="I20" s="123"/>
      <c r="J20" s="34"/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2" customFormat="1" ht="12" customHeight="1">
      <c r="A21" s="34"/>
      <c r="B21" s="39"/>
      <c r="C21" s="34"/>
      <c r="D21" s="121" t="s">
        <v>30</v>
      </c>
      <c r="E21" s="34"/>
      <c r="F21" s="34"/>
      <c r="G21" s="34"/>
      <c r="H21" s="34"/>
      <c r="I21" s="124" t="s">
        <v>25</v>
      </c>
      <c r="J21" s="30" t="str">
        <f>'Rekapitulace stavby'!AN13</f>
        <v>Vyplň údaj</v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2" customFormat="1" ht="18" customHeight="1">
      <c r="A22" s="34"/>
      <c r="B22" s="39"/>
      <c r="C22" s="34"/>
      <c r="D22" s="34"/>
      <c r="E22" s="327" t="str">
        <f>'Rekapitulace stavby'!E14</f>
        <v>Vyplň údaj</v>
      </c>
      <c r="F22" s="328"/>
      <c r="G22" s="328"/>
      <c r="H22" s="328"/>
      <c r="I22" s="124" t="s">
        <v>28</v>
      </c>
      <c r="J22" s="30" t="str">
        <f>'Rekapitulace stavby'!AN14</f>
        <v>Vyplň údaj</v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2" customFormat="1" ht="6.95" customHeight="1">
      <c r="A23" s="34"/>
      <c r="B23" s="39"/>
      <c r="C23" s="34"/>
      <c r="D23" s="34"/>
      <c r="E23" s="34"/>
      <c r="F23" s="34"/>
      <c r="G23" s="34"/>
      <c r="H23" s="34"/>
      <c r="I23" s="123"/>
      <c r="J23" s="34"/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2" customFormat="1" ht="12" customHeight="1">
      <c r="A24" s="34"/>
      <c r="B24" s="39"/>
      <c r="C24" s="34"/>
      <c r="D24" s="121" t="s">
        <v>32</v>
      </c>
      <c r="E24" s="34"/>
      <c r="F24" s="34"/>
      <c r="G24" s="34"/>
      <c r="H24" s="34"/>
      <c r="I24" s="124" t="s">
        <v>25</v>
      </c>
      <c r="J24" s="109" t="s">
        <v>1</v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s="2" customFormat="1" ht="18" customHeight="1">
      <c r="A25" s="34"/>
      <c r="B25" s="39"/>
      <c r="C25" s="34"/>
      <c r="D25" s="34"/>
      <c r="E25" s="109" t="s">
        <v>33</v>
      </c>
      <c r="F25" s="34"/>
      <c r="G25" s="34"/>
      <c r="H25" s="34"/>
      <c r="I25" s="124" t="s">
        <v>28</v>
      </c>
      <c r="J25" s="109" t="s">
        <v>1</v>
      </c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pans="1:31" s="2" customFormat="1" ht="6.95" customHeight="1">
      <c r="A26" s="34"/>
      <c r="B26" s="39"/>
      <c r="C26" s="34"/>
      <c r="D26" s="34"/>
      <c r="E26" s="34"/>
      <c r="F26" s="34"/>
      <c r="G26" s="34"/>
      <c r="H26" s="34"/>
      <c r="I26" s="123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s="2" customFormat="1" ht="12" customHeight="1">
      <c r="A27" s="34"/>
      <c r="B27" s="39"/>
      <c r="C27" s="34"/>
      <c r="D27" s="121" t="s">
        <v>35</v>
      </c>
      <c r="E27" s="34"/>
      <c r="F27" s="34"/>
      <c r="G27" s="34"/>
      <c r="H27" s="34"/>
      <c r="I27" s="124" t="s">
        <v>25</v>
      </c>
      <c r="J27" s="109" t="str">
        <f>IF('Rekapitulace stavby'!AN19="","",'Rekapitulace stavby'!AN19)</f>
        <v/>
      </c>
      <c r="K27" s="34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pans="1:31" s="2" customFormat="1" ht="18" customHeight="1">
      <c r="A28" s="34"/>
      <c r="B28" s="39"/>
      <c r="C28" s="34"/>
      <c r="D28" s="34"/>
      <c r="E28" s="109" t="str">
        <f>IF('Rekapitulace stavby'!E20="","",'Rekapitulace stavby'!E20)</f>
        <v xml:space="preserve"> </v>
      </c>
      <c r="F28" s="34"/>
      <c r="G28" s="34"/>
      <c r="H28" s="34"/>
      <c r="I28" s="124" t="s">
        <v>28</v>
      </c>
      <c r="J28" s="109" t="str">
        <f>IF('Rekapitulace stavby'!AN20="","",'Rekapitulace stavby'!AN20)</f>
        <v/>
      </c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pans="1:31" s="2" customFormat="1" ht="6.95" customHeight="1">
      <c r="A29" s="34"/>
      <c r="B29" s="39"/>
      <c r="C29" s="34"/>
      <c r="D29" s="34"/>
      <c r="E29" s="34"/>
      <c r="F29" s="34"/>
      <c r="G29" s="34"/>
      <c r="H29" s="34"/>
      <c r="I29" s="123"/>
      <c r="J29" s="34"/>
      <c r="K29" s="34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pans="1:31" s="2" customFormat="1" ht="12" customHeight="1">
      <c r="A30" s="34"/>
      <c r="B30" s="39"/>
      <c r="C30" s="34"/>
      <c r="D30" s="121" t="s">
        <v>37</v>
      </c>
      <c r="E30" s="34"/>
      <c r="F30" s="34"/>
      <c r="G30" s="34"/>
      <c r="H30" s="34"/>
      <c r="I30" s="123"/>
      <c r="J30" s="34"/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1:31" s="8" customFormat="1" ht="16.5" customHeight="1">
      <c r="A31" s="126"/>
      <c r="B31" s="127"/>
      <c r="C31" s="126"/>
      <c r="D31" s="126"/>
      <c r="E31" s="329" t="s">
        <v>1</v>
      </c>
      <c r="F31" s="329"/>
      <c r="G31" s="329"/>
      <c r="H31" s="329"/>
      <c r="I31" s="128"/>
      <c r="J31" s="126"/>
      <c r="K31" s="126"/>
      <c r="L31" s="129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6"/>
      <c r="AE31" s="126"/>
    </row>
    <row r="32" spans="1:31" s="2" customFormat="1" ht="6.95" customHeight="1">
      <c r="A32" s="34"/>
      <c r="B32" s="39"/>
      <c r="C32" s="34"/>
      <c r="D32" s="34"/>
      <c r="E32" s="34"/>
      <c r="F32" s="34"/>
      <c r="G32" s="34"/>
      <c r="H32" s="34"/>
      <c r="I32" s="123"/>
      <c r="J32" s="34"/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2" customFormat="1" ht="6.95" customHeight="1">
      <c r="A33" s="34"/>
      <c r="B33" s="39"/>
      <c r="C33" s="34"/>
      <c r="D33" s="130"/>
      <c r="E33" s="130"/>
      <c r="F33" s="130"/>
      <c r="G33" s="130"/>
      <c r="H33" s="130"/>
      <c r="I33" s="131"/>
      <c r="J33" s="130"/>
      <c r="K33" s="130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2" customFormat="1" ht="25.35" customHeight="1">
      <c r="A34" s="34"/>
      <c r="B34" s="39"/>
      <c r="C34" s="34"/>
      <c r="D34" s="132" t="s">
        <v>39</v>
      </c>
      <c r="E34" s="34"/>
      <c r="F34" s="34"/>
      <c r="G34" s="34"/>
      <c r="H34" s="34"/>
      <c r="I34" s="123"/>
      <c r="J34" s="133">
        <f>ROUND(J128,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s="2" customFormat="1" ht="6.95" customHeight="1">
      <c r="A35" s="34"/>
      <c r="B35" s="39"/>
      <c r="C35" s="34"/>
      <c r="D35" s="130"/>
      <c r="E35" s="130"/>
      <c r="F35" s="130"/>
      <c r="G35" s="130"/>
      <c r="H35" s="130"/>
      <c r="I35" s="131"/>
      <c r="J35" s="130"/>
      <c r="K35" s="130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 s="2" customFormat="1" ht="14.45" customHeight="1">
      <c r="A36" s="34"/>
      <c r="B36" s="39"/>
      <c r="C36" s="34"/>
      <c r="D36" s="34"/>
      <c r="E36" s="34"/>
      <c r="F36" s="134" t="s">
        <v>41</v>
      </c>
      <c r="G36" s="34"/>
      <c r="H36" s="34"/>
      <c r="I36" s="135" t="s">
        <v>40</v>
      </c>
      <c r="J36" s="134" t="s">
        <v>42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 s="2" customFormat="1" ht="14.45" customHeight="1">
      <c r="A37" s="34"/>
      <c r="B37" s="39"/>
      <c r="C37" s="34"/>
      <c r="D37" s="122" t="s">
        <v>43</v>
      </c>
      <c r="E37" s="121" t="s">
        <v>44</v>
      </c>
      <c r="F37" s="136">
        <f>ROUND((SUM(BE128:BE163)),  2)</f>
        <v>0</v>
      </c>
      <c r="G37" s="34"/>
      <c r="H37" s="34"/>
      <c r="I37" s="137">
        <v>0.21</v>
      </c>
      <c r="J37" s="136">
        <f>ROUND(((SUM(BE128:BE163))*I37),  2)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 s="2" customFormat="1" ht="14.45" customHeight="1">
      <c r="A38" s="34"/>
      <c r="B38" s="39"/>
      <c r="C38" s="34"/>
      <c r="D38" s="34"/>
      <c r="E38" s="121" t="s">
        <v>45</v>
      </c>
      <c r="F38" s="136">
        <f>ROUND((SUM(BF128:BF163)),  2)</f>
        <v>0</v>
      </c>
      <c r="G38" s="34"/>
      <c r="H38" s="34"/>
      <c r="I38" s="137">
        <v>0.15</v>
      </c>
      <c r="J38" s="136">
        <f>ROUND(((SUM(BF128:BF163))*I38),  2)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 s="2" customFormat="1" ht="14.45" hidden="1" customHeight="1">
      <c r="A39" s="34"/>
      <c r="B39" s="39"/>
      <c r="C39" s="34"/>
      <c r="D39" s="34"/>
      <c r="E39" s="121" t="s">
        <v>46</v>
      </c>
      <c r="F39" s="136">
        <f>ROUND((SUM(BG128:BG163)),  2)</f>
        <v>0</v>
      </c>
      <c r="G39" s="34"/>
      <c r="H39" s="34"/>
      <c r="I39" s="137">
        <v>0.21</v>
      </c>
      <c r="J39" s="136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 s="2" customFormat="1" ht="14.45" hidden="1" customHeight="1">
      <c r="A40" s="34"/>
      <c r="B40" s="39"/>
      <c r="C40" s="34"/>
      <c r="D40" s="34"/>
      <c r="E40" s="121" t="s">
        <v>47</v>
      </c>
      <c r="F40" s="136">
        <f>ROUND((SUM(BH128:BH163)),  2)</f>
        <v>0</v>
      </c>
      <c r="G40" s="34"/>
      <c r="H40" s="34"/>
      <c r="I40" s="137">
        <v>0.15</v>
      </c>
      <c r="J40" s="136">
        <f>0</f>
        <v>0</v>
      </c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 s="2" customFormat="1" ht="14.45" hidden="1" customHeight="1">
      <c r="A41" s="34"/>
      <c r="B41" s="39"/>
      <c r="C41" s="34"/>
      <c r="D41" s="34"/>
      <c r="E41" s="121" t="s">
        <v>48</v>
      </c>
      <c r="F41" s="136">
        <f>ROUND((SUM(BI128:BI163)),  2)</f>
        <v>0</v>
      </c>
      <c r="G41" s="34"/>
      <c r="H41" s="34"/>
      <c r="I41" s="137">
        <v>0</v>
      </c>
      <c r="J41" s="136">
        <f>0</f>
        <v>0</v>
      </c>
      <c r="K41" s="34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pans="1:31" s="2" customFormat="1" ht="6.95" customHeight="1">
      <c r="A42" s="34"/>
      <c r="B42" s="39"/>
      <c r="C42" s="34"/>
      <c r="D42" s="34"/>
      <c r="E42" s="34"/>
      <c r="F42" s="34"/>
      <c r="G42" s="34"/>
      <c r="H42" s="34"/>
      <c r="I42" s="123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pans="1:31" s="2" customFormat="1" ht="25.35" customHeight="1">
      <c r="A43" s="34"/>
      <c r="B43" s="39"/>
      <c r="C43" s="138"/>
      <c r="D43" s="139" t="s">
        <v>49</v>
      </c>
      <c r="E43" s="140"/>
      <c r="F43" s="140"/>
      <c r="G43" s="141" t="s">
        <v>50</v>
      </c>
      <c r="H43" s="142" t="s">
        <v>51</v>
      </c>
      <c r="I43" s="143"/>
      <c r="J43" s="144">
        <f>SUM(J34:J41)</f>
        <v>0</v>
      </c>
      <c r="K43" s="145"/>
      <c r="L43" s="51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</row>
    <row r="44" spans="1:31" s="2" customFormat="1" ht="14.45" customHeight="1">
      <c r="A44" s="34"/>
      <c r="B44" s="39"/>
      <c r="C44" s="34"/>
      <c r="D44" s="34"/>
      <c r="E44" s="34"/>
      <c r="F44" s="34"/>
      <c r="G44" s="34"/>
      <c r="H44" s="34"/>
      <c r="I44" s="123"/>
      <c r="J44" s="34"/>
      <c r="K44" s="34"/>
      <c r="L44" s="51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</row>
    <row r="45" spans="1:31" s="1" customFormat="1" ht="14.45" customHeight="1">
      <c r="B45" s="20"/>
      <c r="I45" s="115"/>
      <c r="L45" s="20"/>
    </row>
    <row r="46" spans="1:31" s="1" customFormat="1" ht="14.45" customHeight="1">
      <c r="B46" s="20"/>
      <c r="I46" s="115"/>
      <c r="L46" s="20"/>
    </row>
    <row r="47" spans="1:31" s="1" customFormat="1" ht="14.45" customHeight="1">
      <c r="B47" s="20"/>
      <c r="I47" s="115"/>
      <c r="L47" s="20"/>
    </row>
    <row r="48" spans="1:31" s="1" customFormat="1" ht="14.45" customHeight="1">
      <c r="B48" s="20"/>
      <c r="I48" s="115"/>
      <c r="L48" s="20"/>
    </row>
    <row r="49" spans="1:31" s="1" customFormat="1" ht="14.45" customHeight="1">
      <c r="B49" s="20"/>
      <c r="I49" s="115"/>
      <c r="L49" s="20"/>
    </row>
    <row r="50" spans="1:31" s="2" customFormat="1" ht="14.45" customHeight="1">
      <c r="B50" s="51"/>
      <c r="D50" s="146" t="s">
        <v>52</v>
      </c>
      <c r="E50" s="147"/>
      <c r="F50" s="147"/>
      <c r="G50" s="146" t="s">
        <v>53</v>
      </c>
      <c r="H50" s="147"/>
      <c r="I50" s="148"/>
      <c r="J50" s="147"/>
      <c r="K50" s="147"/>
      <c r="L50" s="51"/>
    </row>
    <row r="51" spans="1:31" ht="11.25">
      <c r="B51" s="20"/>
      <c r="L51" s="20"/>
    </row>
    <row r="52" spans="1:31" ht="11.25">
      <c r="B52" s="20"/>
      <c r="L52" s="20"/>
    </row>
    <row r="53" spans="1:31" ht="11.25">
      <c r="B53" s="20"/>
      <c r="L53" s="20"/>
    </row>
    <row r="54" spans="1:31" ht="11.25">
      <c r="B54" s="20"/>
      <c r="L54" s="20"/>
    </row>
    <row r="55" spans="1:31" ht="11.25">
      <c r="B55" s="20"/>
      <c r="L55" s="20"/>
    </row>
    <row r="56" spans="1:31" ht="11.25">
      <c r="B56" s="20"/>
      <c r="L56" s="20"/>
    </row>
    <row r="57" spans="1:31" ht="11.25">
      <c r="B57" s="20"/>
      <c r="L57" s="20"/>
    </row>
    <row r="58" spans="1:31" ht="11.25">
      <c r="B58" s="20"/>
      <c r="L58" s="20"/>
    </row>
    <row r="59" spans="1:31" ht="11.25">
      <c r="B59" s="20"/>
      <c r="L59" s="20"/>
    </row>
    <row r="60" spans="1:31" ht="11.25">
      <c r="B60" s="20"/>
      <c r="L60" s="20"/>
    </row>
    <row r="61" spans="1:31" s="2" customFormat="1" ht="12.75">
      <c r="A61" s="34"/>
      <c r="B61" s="39"/>
      <c r="C61" s="34"/>
      <c r="D61" s="149" t="s">
        <v>54</v>
      </c>
      <c r="E61" s="150"/>
      <c r="F61" s="151" t="s">
        <v>55</v>
      </c>
      <c r="G61" s="149" t="s">
        <v>54</v>
      </c>
      <c r="H61" s="150"/>
      <c r="I61" s="152"/>
      <c r="J61" s="153" t="s">
        <v>55</v>
      </c>
      <c r="K61" s="150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1:31" ht="11.25">
      <c r="B62" s="20"/>
      <c r="L62" s="20"/>
    </row>
    <row r="63" spans="1:31" ht="11.25">
      <c r="B63" s="20"/>
      <c r="L63" s="20"/>
    </row>
    <row r="64" spans="1:31" ht="11.25">
      <c r="B64" s="20"/>
      <c r="L64" s="20"/>
    </row>
    <row r="65" spans="1:31" s="2" customFormat="1" ht="12.75">
      <c r="A65" s="34"/>
      <c r="B65" s="39"/>
      <c r="C65" s="34"/>
      <c r="D65" s="146" t="s">
        <v>56</v>
      </c>
      <c r="E65" s="154"/>
      <c r="F65" s="154"/>
      <c r="G65" s="146" t="s">
        <v>57</v>
      </c>
      <c r="H65" s="154"/>
      <c r="I65" s="155"/>
      <c r="J65" s="154"/>
      <c r="K65" s="154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1:31" ht="11.25">
      <c r="B66" s="20"/>
      <c r="L66" s="20"/>
    </row>
    <row r="67" spans="1:31" ht="11.25">
      <c r="B67" s="20"/>
      <c r="L67" s="20"/>
    </row>
    <row r="68" spans="1:31" ht="11.25">
      <c r="B68" s="20"/>
      <c r="L68" s="20"/>
    </row>
    <row r="69" spans="1:31" ht="11.25">
      <c r="B69" s="20"/>
      <c r="L69" s="20"/>
    </row>
    <row r="70" spans="1:31" ht="11.25">
      <c r="B70" s="20"/>
      <c r="L70" s="20"/>
    </row>
    <row r="71" spans="1:31" ht="11.25">
      <c r="B71" s="20"/>
      <c r="L71" s="20"/>
    </row>
    <row r="72" spans="1:31" ht="11.25">
      <c r="B72" s="20"/>
      <c r="L72" s="20"/>
    </row>
    <row r="73" spans="1:31" ht="11.25">
      <c r="B73" s="20"/>
      <c r="L73" s="20"/>
    </row>
    <row r="74" spans="1:31" ht="11.25">
      <c r="B74" s="20"/>
      <c r="L74" s="20"/>
    </row>
    <row r="75" spans="1:31" ht="11.25">
      <c r="B75" s="20"/>
      <c r="L75" s="20"/>
    </row>
    <row r="76" spans="1:31" s="2" customFormat="1" ht="12.75">
      <c r="A76" s="34"/>
      <c r="B76" s="39"/>
      <c r="C76" s="34"/>
      <c r="D76" s="149" t="s">
        <v>54</v>
      </c>
      <c r="E76" s="150"/>
      <c r="F76" s="151" t="s">
        <v>55</v>
      </c>
      <c r="G76" s="149" t="s">
        <v>54</v>
      </c>
      <c r="H76" s="150"/>
      <c r="I76" s="152"/>
      <c r="J76" s="153" t="s">
        <v>55</v>
      </c>
      <c r="K76" s="150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s="2" customFormat="1" ht="14.45" customHeight="1">
      <c r="A77" s="34"/>
      <c r="B77" s="156"/>
      <c r="C77" s="157"/>
      <c r="D77" s="157"/>
      <c r="E77" s="157"/>
      <c r="F77" s="157"/>
      <c r="G77" s="157"/>
      <c r="H77" s="157"/>
      <c r="I77" s="158"/>
      <c r="J77" s="157"/>
      <c r="K77" s="1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pans="1:31" s="2" customFormat="1" ht="6.95" customHeight="1">
      <c r="A81" s="34"/>
      <c r="B81" s="159"/>
      <c r="C81" s="160"/>
      <c r="D81" s="160"/>
      <c r="E81" s="160"/>
      <c r="F81" s="160"/>
      <c r="G81" s="160"/>
      <c r="H81" s="160"/>
      <c r="I81" s="161"/>
      <c r="J81" s="160"/>
      <c r="K81" s="160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1:31" s="2" customFormat="1" ht="24.95" customHeight="1">
      <c r="A82" s="34"/>
      <c r="B82" s="35"/>
      <c r="C82" s="23" t="s">
        <v>139</v>
      </c>
      <c r="D82" s="36"/>
      <c r="E82" s="36"/>
      <c r="F82" s="36"/>
      <c r="G82" s="36"/>
      <c r="H82" s="36"/>
      <c r="I82" s="123"/>
      <c r="J82" s="36"/>
      <c r="K82" s="36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31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123"/>
      <c r="J83" s="36"/>
      <c r="K83" s="36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31" s="2" customFormat="1" ht="12" customHeight="1">
      <c r="A84" s="34"/>
      <c r="B84" s="35"/>
      <c r="C84" s="29" t="s">
        <v>16</v>
      </c>
      <c r="D84" s="36"/>
      <c r="E84" s="36"/>
      <c r="F84" s="36"/>
      <c r="G84" s="36"/>
      <c r="H84" s="36"/>
      <c r="I84" s="123"/>
      <c r="J84" s="36"/>
      <c r="K84" s="36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31" s="2" customFormat="1" ht="16.5" customHeight="1">
      <c r="A85" s="34"/>
      <c r="B85" s="35"/>
      <c r="C85" s="36"/>
      <c r="D85" s="36"/>
      <c r="E85" s="330" t="str">
        <f>E7</f>
        <v>NOVOSTAVBA SOCIÁLNÍCH BYTŮ NA PARC. Č. 789/2</v>
      </c>
      <c r="F85" s="331"/>
      <c r="G85" s="331"/>
      <c r="H85" s="331"/>
      <c r="I85" s="123"/>
      <c r="J85" s="36"/>
      <c r="K85" s="36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31" s="1" customFormat="1" ht="12" customHeight="1">
      <c r="B86" s="21"/>
      <c r="C86" s="29" t="s">
        <v>133</v>
      </c>
      <c r="D86" s="22"/>
      <c r="E86" s="22"/>
      <c r="F86" s="22"/>
      <c r="G86" s="22"/>
      <c r="H86" s="22"/>
      <c r="I86" s="115"/>
      <c r="J86" s="22"/>
      <c r="K86" s="22"/>
      <c r="L86" s="20"/>
    </row>
    <row r="87" spans="1:31" s="1" customFormat="1" ht="16.5" customHeight="1">
      <c r="B87" s="21"/>
      <c r="C87" s="22"/>
      <c r="D87" s="22"/>
      <c r="E87" s="330" t="s">
        <v>134</v>
      </c>
      <c r="F87" s="288"/>
      <c r="G87" s="288"/>
      <c r="H87" s="288"/>
      <c r="I87" s="115"/>
      <c r="J87" s="22"/>
      <c r="K87" s="22"/>
      <c r="L87" s="20"/>
    </row>
    <row r="88" spans="1:31" s="1" customFormat="1" ht="12" customHeight="1">
      <c r="B88" s="21"/>
      <c r="C88" s="29" t="s">
        <v>135</v>
      </c>
      <c r="D88" s="22"/>
      <c r="E88" s="22"/>
      <c r="F88" s="22"/>
      <c r="G88" s="22"/>
      <c r="H88" s="22"/>
      <c r="I88" s="115"/>
      <c r="J88" s="22"/>
      <c r="K88" s="22"/>
      <c r="L88" s="20"/>
    </row>
    <row r="89" spans="1:31" s="2" customFormat="1" ht="16.5" customHeight="1">
      <c r="A89" s="34"/>
      <c r="B89" s="35"/>
      <c r="C89" s="36"/>
      <c r="D89" s="36"/>
      <c r="E89" s="332" t="s">
        <v>136</v>
      </c>
      <c r="F89" s="333"/>
      <c r="G89" s="333"/>
      <c r="H89" s="333"/>
      <c r="I89" s="123"/>
      <c r="J89" s="36"/>
      <c r="K89" s="36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1:31" s="2" customFormat="1" ht="12" customHeight="1">
      <c r="A90" s="34"/>
      <c r="B90" s="35"/>
      <c r="C90" s="29" t="s">
        <v>137</v>
      </c>
      <c r="D90" s="36"/>
      <c r="E90" s="36"/>
      <c r="F90" s="36"/>
      <c r="G90" s="36"/>
      <c r="H90" s="36"/>
      <c r="I90" s="123"/>
      <c r="J90" s="36"/>
      <c r="K90" s="36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1:31" s="2" customFormat="1" ht="16.5" customHeight="1">
      <c r="A91" s="34"/>
      <c r="B91" s="35"/>
      <c r="C91" s="36"/>
      <c r="D91" s="36"/>
      <c r="E91" s="281" t="str">
        <f>E13</f>
        <v>D.1.4.1-2 - Zdravotně technické instalace - ležatá kanalizace</v>
      </c>
      <c r="F91" s="333"/>
      <c r="G91" s="333"/>
      <c r="H91" s="333"/>
      <c r="I91" s="123"/>
      <c r="J91" s="36"/>
      <c r="K91" s="36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1:31" s="2" customFormat="1" ht="6.95" customHeight="1">
      <c r="A92" s="34"/>
      <c r="B92" s="35"/>
      <c r="C92" s="36"/>
      <c r="D92" s="36"/>
      <c r="E92" s="36"/>
      <c r="F92" s="36"/>
      <c r="G92" s="36"/>
      <c r="H92" s="36"/>
      <c r="I92" s="123"/>
      <c r="J92" s="36"/>
      <c r="K92" s="3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1:31" s="2" customFormat="1" ht="12" customHeight="1">
      <c r="A93" s="34"/>
      <c r="B93" s="35"/>
      <c r="C93" s="29" t="s">
        <v>20</v>
      </c>
      <c r="D93" s="36"/>
      <c r="E93" s="36"/>
      <c r="F93" s="27" t="str">
        <f>F16</f>
        <v>Protivanov, ul.Na Balkáně</v>
      </c>
      <c r="G93" s="36"/>
      <c r="H93" s="36"/>
      <c r="I93" s="124" t="s">
        <v>22</v>
      </c>
      <c r="J93" s="66" t="str">
        <f>IF(J16="","",J16)</f>
        <v>11. 12. 2019</v>
      </c>
      <c r="K93" s="36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1:31" s="2" customFormat="1" ht="6.95" customHeight="1">
      <c r="A94" s="34"/>
      <c r="B94" s="35"/>
      <c r="C94" s="36"/>
      <c r="D94" s="36"/>
      <c r="E94" s="36"/>
      <c r="F94" s="36"/>
      <c r="G94" s="36"/>
      <c r="H94" s="36"/>
      <c r="I94" s="123"/>
      <c r="J94" s="36"/>
      <c r="K94" s="36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pans="1:31" s="2" customFormat="1" ht="25.7" customHeight="1">
      <c r="A95" s="34"/>
      <c r="B95" s="35"/>
      <c r="C95" s="29" t="s">
        <v>24</v>
      </c>
      <c r="D95" s="36"/>
      <c r="E95" s="36"/>
      <c r="F95" s="27" t="str">
        <f>E19</f>
        <v>Městys Protivanov, Náměstí 32, 798 48 Protivanov</v>
      </c>
      <c r="G95" s="36"/>
      <c r="H95" s="36"/>
      <c r="I95" s="124" t="s">
        <v>32</v>
      </c>
      <c r="J95" s="32" t="str">
        <f>E25</f>
        <v>PROMED Brno, spol. s r.o</v>
      </c>
      <c r="K95" s="36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pans="1:31" s="2" customFormat="1" ht="15.2" customHeight="1">
      <c r="A96" s="34"/>
      <c r="B96" s="35"/>
      <c r="C96" s="29" t="s">
        <v>30</v>
      </c>
      <c r="D96" s="36"/>
      <c r="E96" s="36"/>
      <c r="F96" s="27" t="str">
        <f>IF(E22="","",E22)</f>
        <v>Vyplň údaj</v>
      </c>
      <c r="G96" s="36"/>
      <c r="H96" s="36"/>
      <c r="I96" s="124" t="s">
        <v>35</v>
      </c>
      <c r="J96" s="32" t="str">
        <f>E28</f>
        <v xml:space="preserve"> </v>
      </c>
      <c r="K96" s="36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pans="1:47" s="2" customFormat="1" ht="10.35" customHeight="1">
      <c r="A97" s="34"/>
      <c r="B97" s="35"/>
      <c r="C97" s="36"/>
      <c r="D97" s="36"/>
      <c r="E97" s="36"/>
      <c r="F97" s="36"/>
      <c r="G97" s="36"/>
      <c r="H97" s="36"/>
      <c r="I97" s="123"/>
      <c r="J97" s="36"/>
      <c r="K97" s="36"/>
      <c r="L97" s="51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pans="1:47" s="2" customFormat="1" ht="29.25" customHeight="1">
      <c r="A98" s="34"/>
      <c r="B98" s="35"/>
      <c r="C98" s="162" t="s">
        <v>140</v>
      </c>
      <c r="D98" s="163"/>
      <c r="E98" s="163"/>
      <c r="F98" s="163"/>
      <c r="G98" s="163"/>
      <c r="H98" s="163"/>
      <c r="I98" s="164"/>
      <c r="J98" s="165" t="s">
        <v>141</v>
      </c>
      <c r="K98" s="163"/>
      <c r="L98" s="51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</row>
    <row r="99" spans="1:47" s="2" customFormat="1" ht="10.35" customHeight="1">
      <c r="A99" s="34"/>
      <c r="B99" s="35"/>
      <c r="C99" s="36"/>
      <c r="D99" s="36"/>
      <c r="E99" s="36"/>
      <c r="F99" s="36"/>
      <c r="G99" s="36"/>
      <c r="H99" s="36"/>
      <c r="I99" s="123"/>
      <c r="J99" s="36"/>
      <c r="K99" s="36"/>
      <c r="L99" s="51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</row>
    <row r="100" spans="1:47" s="2" customFormat="1" ht="22.9" customHeight="1">
      <c r="A100" s="34"/>
      <c r="B100" s="35"/>
      <c r="C100" s="166" t="s">
        <v>142</v>
      </c>
      <c r="D100" s="36"/>
      <c r="E100" s="36"/>
      <c r="F100" s="36"/>
      <c r="G100" s="36"/>
      <c r="H100" s="36"/>
      <c r="I100" s="123"/>
      <c r="J100" s="84">
        <f>J128</f>
        <v>0</v>
      </c>
      <c r="K100" s="36"/>
      <c r="L100" s="51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U100" s="17" t="s">
        <v>143</v>
      </c>
    </row>
    <row r="101" spans="1:47" s="9" customFormat="1" ht="24.95" customHeight="1">
      <c r="B101" s="167"/>
      <c r="C101" s="168"/>
      <c r="D101" s="169" t="s">
        <v>144</v>
      </c>
      <c r="E101" s="170"/>
      <c r="F101" s="170"/>
      <c r="G101" s="170"/>
      <c r="H101" s="170"/>
      <c r="I101" s="171"/>
      <c r="J101" s="172">
        <f>J129</f>
        <v>0</v>
      </c>
      <c r="K101" s="168"/>
      <c r="L101" s="173"/>
    </row>
    <row r="102" spans="1:47" s="9" customFormat="1" ht="24.95" customHeight="1">
      <c r="B102" s="167"/>
      <c r="C102" s="168"/>
      <c r="D102" s="169" t="s">
        <v>1804</v>
      </c>
      <c r="E102" s="170"/>
      <c r="F102" s="170"/>
      <c r="G102" s="170"/>
      <c r="H102" s="170"/>
      <c r="I102" s="171"/>
      <c r="J102" s="172">
        <f>J139</f>
        <v>0</v>
      </c>
      <c r="K102" s="168"/>
      <c r="L102" s="173"/>
    </row>
    <row r="103" spans="1:47" s="9" customFormat="1" ht="24.95" customHeight="1">
      <c r="B103" s="167"/>
      <c r="C103" s="168"/>
      <c r="D103" s="169" t="s">
        <v>1509</v>
      </c>
      <c r="E103" s="170"/>
      <c r="F103" s="170"/>
      <c r="G103" s="170"/>
      <c r="H103" s="170"/>
      <c r="I103" s="171"/>
      <c r="J103" s="172">
        <f>J150</f>
        <v>0</v>
      </c>
      <c r="K103" s="168"/>
      <c r="L103" s="173"/>
    </row>
    <row r="104" spans="1:47" s="9" customFormat="1" ht="24.95" customHeight="1">
      <c r="B104" s="167"/>
      <c r="C104" s="168"/>
      <c r="D104" s="169" t="s">
        <v>1510</v>
      </c>
      <c r="E104" s="170"/>
      <c r="F104" s="170"/>
      <c r="G104" s="170"/>
      <c r="H104" s="170"/>
      <c r="I104" s="171"/>
      <c r="J104" s="172">
        <f>J157</f>
        <v>0</v>
      </c>
      <c r="K104" s="168"/>
      <c r="L104" s="173"/>
    </row>
    <row r="105" spans="1:47" s="2" customFormat="1" ht="21.75" customHeight="1">
      <c r="A105" s="34"/>
      <c r="B105" s="35"/>
      <c r="C105" s="36"/>
      <c r="D105" s="36"/>
      <c r="E105" s="36"/>
      <c r="F105" s="36"/>
      <c r="G105" s="36"/>
      <c r="H105" s="36"/>
      <c r="I105" s="123"/>
      <c r="J105" s="36"/>
      <c r="K105" s="36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pans="1:47" s="2" customFormat="1" ht="6.95" customHeight="1">
      <c r="A106" s="34"/>
      <c r="B106" s="54"/>
      <c r="C106" s="55"/>
      <c r="D106" s="55"/>
      <c r="E106" s="55"/>
      <c r="F106" s="55"/>
      <c r="G106" s="55"/>
      <c r="H106" s="55"/>
      <c r="I106" s="158"/>
      <c r="J106" s="55"/>
      <c r="K106" s="55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10" spans="1:47" s="2" customFormat="1" ht="6.95" customHeight="1">
      <c r="A110" s="34"/>
      <c r="B110" s="56"/>
      <c r="C110" s="57"/>
      <c r="D110" s="57"/>
      <c r="E110" s="57"/>
      <c r="F110" s="57"/>
      <c r="G110" s="57"/>
      <c r="H110" s="57"/>
      <c r="I110" s="161"/>
      <c r="J110" s="57"/>
      <c r="K110" s="57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pans="1:47" s="2" customFormat="1" ht="24.95" customHeight="1">
      <c r="A111" s="34"/>
      <c r="B111" s="35"/>
      <c r="C111" s="23" t="s">
        <v>170</v>
      </c>
      <c r="D111" s="36"/>
      <c r="E111" s="36"/>
      <c r="F111" s="36"/>
      <c r="G111" s="36"/>
      <c r="H111" s="36"/>
      <c r="I111" s="123"/>
      <c r="J111" s="36"/>
      <c r="K111" s="36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pans="1:47" s="2" customFormat="1" ht="6.95" customHeight="1">
      <c r="A112" s="34"/>
      <c r="B112" s="35"/>
      <c r="C112" s="36"/>
      <c r="D112" s="36"/>
      <c r="E112" s="36"/>
      <c r="F112" s="36"/>
      <c r="G112" s="36"/>
      <c r="H112" s="36"/>
      <c r="I112" s="123"/>
      <c r="J112" s="36"/>
      <c r="K112" s="36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pans="1:63" s="2" customFormat="1" ht="12" customHeight="1">
      <c r="A113" s="34"/>
      <c r="B113" s="35"/>
      <c r="C113" s="29" t="s">
        <v>16</v>
      </c>
      <c r="D113" s="36"/>
      <c r="E113" s="36"/>
      <c r="F113" s="36"/>
      <c r="G113" s="36"/>
      <c r="H113" s="36"/>
      <c r="I113" s="123"/>
      <c r="J113" s="36"/>
      <c r="K113" s="36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pans="1:63" s="2" customFormat="1" ht="16.5" customHeight="1">
      <c r="A114" s="34"/>
      <c r="B114" s="35"/>
      <c r="C114" s="36"/>
      <c r="D114" s="36"/>
      <c r="E114" s="330" t="str">
        <f>E7</f>
        <v>NOVOSTAVBA SOCIÁLNÍCH BYTŮ NA PARC. Č. 789/2</v>
      </c>
      <c r="F114" s="331"/>
      <c r="G114" s="331"/>
      <c r="H114" s="331"/>
      <c r="I114" s="123"/>
      <c r="J114" s="36"/>
      <c r="K114" s="36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pans="1:63" s="1" customFormat="1" ht="12" customHeight="1">
      <c r="B115" s="21"/>
      <c r="C115" s="29" t="s">
        <v>133</v>
      </c>
      <c r="D115" s="22"/>
      <c r="E115" s="22"/>
      <c r="F115" s="22"/>
      <c r="G115" s="22"/>
      <c r="H115" s="22"/>
      <c r="I115" s="115"/>
      <c r="J115" s="22"/>
      <c r="K115" s="22"/>
      <c r="L115" s="20"/>
    </row>
    <row r="116" spans="1:63" s="1" customFormat="1" ht="16.5" customHeight="1">
      <c r="B116" s="21"/>
      <c r="C116" s="22"/>
      <c r="D116" s="22"/>
      <c r="E116" s="330" t="s">
        <v>134</v>
      </c>
      <c r="F116" s="288"/>
      <c r="G116" s="288"/>
      <c r="H116" s="288"/>
      <c r="I116" s="115"/>
      <c r="J116" s="22"/>
      <c r="K116" s="22"/>
      <c r="L116" s="20"/>
    </row>
    <row r="117" spans="1:63" s="1" customFormat="1" ht="12" customHeight="1">
      <c r="B117" s="21"/>
      <c r="C117" s="29" t="s">
        <v>135</v>
      </c>
      <c r="D117" s="22"/>
      <c r="E117" s="22"/>
      <c r="F117" s="22"/>
      <c r="G117" s="22"/>
      <c r="H117" s="22"/>
      <c r="I117" s="115"/>
      <c r="J117" s="22"/>
      <c r="K117" s="22"/>
      <c r="L117" s="20"/>
    </row>
    <row r="118" spans="1:63" s="2" customFormat="1" ht="16.5" customHeight="1">
      <c r="A118" s="34"/>
      <c r="B118" s="35"/>
      <c r="C118" s="36"/>
      <c r="D118" s="36"/>
      <c r="E118" s="332" t="s">
        <v>136</v>
      </c>
      <c r="F118" s="333"/>
      <c r="G118" s="333"/>
      <c r="H118" s="333"/>
      <c r="I118" s="123"/>
      <c r="J118" s="36"/>
      <c r="K118" s="36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pans="1:63" s="2" customFormat="1" ht="12" customHeight="1">
      <c r="A119" s="34"/>
      <c r="B119" s="35"/>
      <c r="C119" s="29" t="s">
        <v>137</v>
      </c>
      <c r="D119" s="36"/>
      <c r="E119" s="36"/>
      <c r="F119" s="36"/>
      <c r="G119" s="36"/>
      <c r="H119" s="36"/>
      <c r="I119" s="123"/>
      <c r="J119" s="36"/>
      <c r="K119" s="36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pans="1:63" s="2" customFormat="1" ht="16.5" customHeight="1">
      <c r="A120" s="34"/>
      <c r="B120" s="35"/>
      <c r="C120" s="36"/>
      <c r="D120" s="36"/>
      <c r="E120" s="281" t="str">
        <f>E13</f>
        <v>D.1.4.1-2 - Zdravotně technické instalace - ležatá kanalizace</v>
      </c>
      <c r="F120" s="333"/>
      <c r="G120" s="333"/>
      <c r="H120" s="333"/>
      <c r="I120" s="123"/>
      <c r="J120" s="36"/>
      <c r="K120" s="36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pans="1:63" s="2" customFormat="1" ht="6.95" customHeight="1">
      <c r="A121" s="34"/>
      <c r="B121" s="35"/>
      <c r="C121" s="36"/>
      <c r="D121" s="36"/>
      <c r="E121" s="36"/>
      <c r="F121" s="36"/>
      <c r="G121" s="36"/>
      <c r="H121" s="36"/>
      <c r="I121" s="123"/>
      <c r="J121" s="36"/>
      <c r="K121" s="36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pans="1:63" s="2" customFormat="1" ht="12" customHeight="1">
      <c r="A122" s="34"/>
      <c r="B122" s="35"/>
      <c r="C122" s="29" t="s">
        <v>20</v>
      </c>
      <c r="D122" s="36"/>
      <c r="E122" s="36"/>
      <c r="F122" s="27" t="str">
        <f>F16</f>
        <v>Protivanov, ul.Na Balkáně</v>
      </c>
      <c r="G122" s="36"/>
      <c r="H122" s="36"/>
      <c r="I122" s="124" t="s">
        <v>22</v>
      </c>
      <c r="J122" s="66" t="str">
        <f>IF(J16="","",J16)</f>
        <v>11. 12. 2019</v>
      </c>
      <c r="K122" s="36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pans="1:63" s="2" customFormat="1" ht="6.95" customHeight="1">
      <c r="A123" s="34"/>
      <c r="B123" s="35"/>
      <c r="C123" s="36"/>
      <c r="D123" s="36"/>
      <c r="E123" s="36"/>
      <c r="F123" s="36"/>
      <c r="G123" s="36"/>
      <c r="H123" s="36"/>
      <c r="I123" s="123"/>
      <c r="J123" s="36"/>
      <c r="K123" s="36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pans="1:63" s="2" customFormat="1" ht="25.7" customHeight="1">
      <c r="A124" s="34"/>
      <c r="B124" s="35"/>
      <c r="C124" s="29" t="s">
        <v>24</v>
      </c>
      <c r="D124" s="36"/>
      <c r="E124" s="36"/>
      <c r="F124" s="27" t="str">
        <f>E19</f>
        <v>Městys Protivanov, Náměstí 32, 798 48 Protivanov</v>
      </c>
      <c r="G124" s="36"/>
      <c r="H124" s="36"/>
      <c r="I124" s="124" t="s">
        <v>32</v>
      </c>
      <c r="J124" s="32" t="str">
        <f>E25</f>
        <v>PROMED Brno, spol. s r.o</v>
      </c>
      <c r="K124" s="36"/>
      <c r="L124" s="51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pans="1:63" s="2" customFormat="1" ht="15.2" customHeight="1">
      <c r="A125" s="34"/>
      <c r="B125" s="35"/>
      <c r="C125" s="29" t="s">
        <v>30</v>
      </c>
      <c r="D125" s="36"/>
      <c r="E125" s="36"/>
      <c r="F125" s="27" t="str">
        <f>IF(E22="","",E22)</f>
        <v>Vyplň údaj</v>
      </c>
      <c r="G125" s="36"/>
      <c r="H125" s="36"/>
      <c r="I125" s="124" t="s">
        <v>35</v>
      </c>
      <c r="J125" s="32" t="str">
        <f>E28</f>
        <v xml:space="preserve"> </v>
      </c>
      <c r="K125" s="36"/>
      <c r="L125" s="51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pans="1:63" s="2" customFormat="1" ht="10.35" customHeight="1">
      <c r="A126" s="34"/>
      <c r="B126" s="35"/>
      <c r="C126" s="36"/>
      <c r="D126" s="36"/>
      <c r="E126" s="36"/>
      <c r="F126" s="36"/>
      <c r="G126" s="36"/>
      <c r="H126" s="36"/>
      <c r="I126" s="123"/>
      <c r="J126" s="36"/>
      <c r="K126" s="36"/>
      <c r="L126" s="51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pans="1:63" s="10" customFormat="1" ht="29.25" customHeight="1">
      <c r="A127" s="174"/>
      <c r="B127" s="175"/>
      <c r="C127" s="176" t="s">
        <v>171</v>
      </c>
      <c r="D127" s="177" t="s">
        <v>64</v>
      </c>
      <c r="E127" s="177" t="s">
        <v>60</v>
      </c>
      <c r="F127" s="177" t="s">
        <v>61</v>
      </c>
      <c r="G127" s="177" t="s">
        <v>172</v>
      </c>
      <c r="H127" s="177" t="s">
        <v>173</v>
      </c>
      <c r="I127" s="178" t="s">
        <v>174</v>
      </c>
      <c r="J127" s="177" t="s">
        <v>141</v>
      </c>
      <c r="K127" s="179" t="s">
        <v>175</v>
      </c>
      <c r="L127" s="180"/>
      <c r="M127" s="75" t="s">
        <v>1</v>
      </c>
      <c r="N127" s="76" t="s">
        <v>43</v>
      </c>
      <c r="O127" s="76" t="s">
        <v>176</v>
      </c>
      <c r="P127" s="76" t="s">
        <v>177</v>
      </c>
      <c r="Q127" s="76" t="s">
        <v>178</v>
      </c>
      <c r="R127" s="76" t="s">
        <v>179</v>
      </c>
      <c r="S127" s="76" t="s">
        <v>180</v>
      </c>
      <c r="T127" s="77" t="s">
        <v>181</v>
      </c>
      <c r="U127" s="174"/>
      <c r="V127" s="174"/>
      <c r="W127" s="174"/>
      <c r="X127" s="174"/>
      <c r="Y127" s="174"/>
      <c r="Z127" s="174"/>
      <c r="AA127" s="174"/>
      <c r="AB127" s="174"/>
      <c r="AC127" s="174"/>
      <c r="AD127" s="174"/>
      <c r="AE127" s="174"/>
    </row>
    <row r="128" spans="1:63" s="2" customFormat="1" ht="22.9" customHeight="1">
      <c r="A128" s="34"/>
      <c r="B128" s="35"/>
      <c r="C128" s="82" t="s">
        <v>182</v>
      </c>
      <c r="D128" s="36"/>
      <c r="E128" s="36"/>
      <c r="F128" s="36"/>
      <c r="G128" s="36"/>
      <c r="H128" s="36"/>
      <c r="I128" s="123"/>
      <c r="J128" s="181">
        <f>BK128</f>
        <v>0</v>
      </c>
      <c r="K128" s="36"/>
      <c r="L128" s="39"/>
      <c r="M128" s="78"/>
      <c r="N128" s="182"/>
      <c r="O128" s="79"/>
      <c r="P128" s="183">
        <f>P129+P139+P150+P157</f>
        <v>0</v>
      </c>
      <c r="Q128" s="79"/>
      <c r="R128" s="183">
        <f>R129+R139+R150+R157</f>
        <v>0</v>
      </c>
      <c r="S128" s="79"/>
      <c r="T128" s="184">
        <f>T129+T139+T150+T157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T128" s="17" t="s">
        <v>78</v>
      </c>
      <c r="AU128" s="17" t="s">
        <v>143</v>
      </c>
      <c r="BK128" s="185">
        <f>BK129+BK139+BK150+BK157</f>
        <v>0</v>
      </c>
    </row>
    <row r="129" spans="1:65" s="11" customFormat="1" ht="25.9" customHeight="1">
      <c r="B129" s="186"/>
      <c r="C129" s="187"/>
      <c r="D129" s="188" t="s">
        <v>78</v>
      </c>
      <c r="E129" s="189" t="s">
        <v>86</v>
      </c>
      <c r="F129" s="189" t="s">
        <v>183</v>
      </c>
      <c r="G129" s="187"/>
      <c r="H129" s="187"/>
      <c r="I129" s="190"/>
      <c r="J129" s="191">
        <f>BK129</f>
        <v>0</v>
      </c>
      <c r="K129" s="187"/>
      <c r="L129" s="192"/>
      <c r="M129" s="193"/>
      <c r="N129" s="194"/>
      <c r="O129" s="194"/>
      <c r="P129" s="195">
        <f>SUM(P130:P138)</f>
        <v>0</v>
      </c>
      <c r="Q129" s="194"/>
      <c r="R129" s="195">
        <f>SUM(R130:R138)</f>
        <v>0</v>
      </c>
      <c r="S129" s="194"/>
      <c r="T129" s="196">
        <f>SUM(T130:T138)</f>
        <v>0</v>
      </c>
      <c r="AR129" s="197" t="s">
        <v>86</v>
      </c>
      <c r="AT129" s="198" t="s">
        <v>78</v>
      </c>
      <c r="AU129" s="198" t="s">
        <v>79</v>
      </c>
      <c r="AY129" s="197" t="s">
        <v>184</v>
      </c>
      <c r="BK129" s="199">
        <f>SUM(BK130:BK138)</f>
        <v>0</v>
      </c>
    </row>
    <row r="130" spans="1:65" s="2" customFormat="1" ht="16.5" customHeight="1">
      <c r="A130" s="34"/>
      <c r="B130" s="35"/>
      <c r="C130" s="200" t="s">
        <v>86</v>
      </c>
      <c r="D130" s="200" t="s">
        <v>185</v>
      </c>
      <c r="E130" s="201" t="s">
        <v>1805</v>
      </c>
      <c r="F130" s="202" t="s">
        <v>1806</v>
      </c>
      <c r="G130" s="203" t="s">
        <v>188</v>
      </c>
      <c r="H130" s="204">
        <v>240</v>
      </c>
      <c r="I130" s="205"/>
      <c r="J130" s="206">
        <f t="shared" ref="J130:J138" si="0">ROUND(I130*H130,2)</f>
        <v>0</v>
      </c>
      <c r="K130" s="202" t="s">
        <v>1</v>
      </c>
      <c r="L130" s="39"/>
      <c r="M130" s="207" t="s">
        <v>1</v>
      </c>
      <c r="N130" s="208" t="s">
        <v>45</v>
      </c>
      <c r="O130" s="71"/>
      <c r="P130" s="209">
        <f t="shared" ref="P130:P138" si="1">O130*H130</f>
        <v>0</v>
      </c>
      <c r="Q130" s="209">
        <v>0</v>
      </c>
      <c r="R130" s="209">
        <f t="shared" ref="R130:R138" si="2">Q130*H130</f>
        <v>0</v>
      </c>
      <c r="S130" s="209">
        <v>0</v>
      </c>
      <c r="T130" s="210">
        <f t="shared" ref="T130:T138" si="3"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211" t="s">
        <v>190</v>
      </c>
      <c r="AT130" s="211" t="s">
        <v>185</v>
      </c>
      <c r="AU130" s="211" t="s">
        <v>86</v>
      </c>
      <c r="AY130" s="17" t="s">
        <v>184</v>
      </c>
      <c r="BE130" s="212">
        <f t="shared" ref="BE130:BE138" si="4">IF(N130="základní",J130,0)</f>
        <v>0</v>
      </c>
      <c r="BF130" s="212">
        <f t="shared" ref="BF130:BF138" si="5">IF(N130="snížená",J130,0)</f>
        <v>0</v>
      </c>
      <c r="BG130" s="212">
        <f t="shared" ref="BG130:BG138" si="6">IF(N130="zákl. přenesená",J130,0)</f>
        <v>0</v>
      </c>
      <c r="BH130" s="212">
        <f t="shared" ref="BH130:BH138" si="7">IF(N130="sníž. přenesená",J130,0)</f>
        <v>0</v>
      </c>
      <c r="BI130" s="212">
        <f t="shared" ref="BI130:BI138" si="8">IF(N130="nulová",J130,0)</f>
        <v>0</v>
      </c>
      <c r="BJ130" s="17" t="s">
        <v>91</v>
      </c>
      <c r="BK130" s="212">
        <f t="shared" ref="BK130:BK138" si="9">ROUND(I130*H130,2)</f>
        <v>0</v>
      </c>
      <c r="BL130" s="17" t="s">
        <v>190</v>
      </c>
      <c r="BM130" s="211" t="s">
        <v>1807</v>
      </c>
    </row>
    <row r="131" spans="1:65" s="2" customFormat="1" ht="16.5" customHeight="1">
      <c r="A131" s="34"/>
      <c r="B131" s="35"/>
      <c r="C131" s="200" t="s">
        <v>91</v>
      </c>
      <c r="D131" s="200" t="s">
        <v>185</v>
      </c>
      <c r="E131" s="201" t="s">
        <v>1808</v>
      </c>
      <c r="F131" s="202" t="s">
        <v>1809</v>
      </c>
      <c r="G131" s="203" t="s">
        <v>222</v>
      </c>
      <c r="H131" s="204">
        <v>477</v>
      </c>
      <c r="I131" s="205"/>
      <c r="J131" s="206">
        <f t="shared" si="0"/>
        <v>0</v>
      </c>
      <c r="K131" s="202" t="s">
        <v>1</v>
      </c>
      <c r="L131" s="39"/>
      <c r="M131" s="207" t="s">
        <v>1</v>
      </c>
      <c r="N131" s="208" t="s">
        <v>45</v>
      </c>
      <c r="O131" s="71"/>
      <c r="P131" s="209">
        <f t="shared" si="1"/>
        <v>0</v>
      </c>
      <c r="Q131" s="209">
        <v>0</v>
      </c>
      <c r="R131" s="209">
        <f t="shared" si="2"/>
        <v>0</v>
      </c>
      <c r="S131" s="209">
        <v>0</v>
      </c>
      <c r="T131" s="210">
        <f t="shared" si="3"/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211" t="s">
        <v>190</v>
      </c>
      <c r="AT131" s="211" t="s">
        <v>185</v>
      </c>
      <c r="AU131" s="211" t="s">
        <v>86</v>
      </c>
      <c r="AY131" s="17" t="s">
        <v>184</v>
      </c>
      <c r="BE131" s="212">
        <f t="shared" si="4"/>
        <v>0</v>
      </c>
      <c r="BF131" s="212">
        <f t="shared" si="5"/>
        <v>0</v>
      </c>
      <c r="BG131" s="212">
        <f t="shared" si="6"/>
        <v>0</v>
      </c>
      <c r="BH131" s="212">
        <f t="shared" si="7"/>
        <v>0</v>
      </c>
      <c r="BI131" s="212">
        <f t="shared" si="8"/>
        <v>0</v>
      </c>
      <c r="BJ131" s="17" t="s">
        <v>91</v>
      </c>
      <c r="BK131" s="212">
        <f t="shared" si="9"/>
        <v>0</v>
      </c>
      <c r="BL131" s="17" t="s">
        <v>190</v>
      </c>
      <c r="BM131" s="211" t="s">
        <v>1810</v>
      </c>
    </row>
    <row r="132" spans="1:65" s="2" customFormat="1" ht="16.5" customHeight="1">
      <c r="A132" s="34"/>
      <c r="B132" s="35"/>
      <c r="C132" s="200" t="s">
        <v>96</v>
      </c>
      <c r="D132" s="200" t="s">
        <v>185</v>
      </c>
      <c r="E132" s="201" t="s">
        <v>1811</v>
      </c>
      <c r="F132" s="202" t="s">
        <v>1812</v>
      </c>
      <c r="G132" s="203" t="s">
        <v>222</v>
      </c>
      <c r="H132" s="204">
        <v>477</v>
      </c>
      <c r="I132" s="205"/>
      <c r="J132" s="206">
        <f t="shared" si="0"/>
        <v>0</v>
      </c>
      <c r="K132" s="202" t="s">
        <v>1</v>
      </c>
      <c r="L132" s="39"/>
      <c r="M132" s="207" t="s">
        <v>1</v>
      </c>
      <c r="N132" s="208" t="s">
        <v>45</v>
      </c>
      <c r="O132" s="71"/>
      <c r="P132" s="209">
        <f t="shared" si="1"/>
        <v>0</v>
      </c>
      <c r="Q132" s="209">
        <v>0</v>
      </c>
      <c r="R132" s="209">
        <f t="shared" si="2"/>
        <v>0</v>
      </c>
      <c r="S132" s="209">
        <v>0</v>
      </c>
      <c r="T132" s="210">
        <f t="shared" si="3"/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211" t="s">
        <v>190</v>
      </c>
      <c r="AT132" s="211" t="s">
        <v>185</v>
      </c>
      <c r="AU132" s="211" t="s">
        <v>86</v>
      </c>
      <c r="AY132" s="17" t="s">
        <v>184</v>
      </c>
      <c r="BE132" s="212">
        <f t="shared" si="4"/>
        <v>0</v>
      </c>
      <c r="BF132" s="212">
        <f t="shared" si="5"/>
        <v>0</v>
      </c>
      <c r="BG132" s="212">
        <f t="shared" si="6"/>
        <v>0</v>
      </c>
      <c r="BH132" s="212">
        <f t="shared" si="7"/>
        <v>0</v>
      </c>
      <c r="BI132" s="212">
        <f t="shared" si="8"/>
        <v>0</v>
      </c>
      <c r="BJ132" s="17" t="s">
        <v>91</v>
      </c>
      <c r="BK132" s="212">
        <f t="shared" si="9"/>
        <v>0</v>
      </c>
      <c r="BL132" s="17" t="s">
        <v>190</v>
      </c>
      <c r="BM132" s="211" t="s">
        <v>1813</v>
      </c>
    </row>
    <row r="133" spans="1:65" s="2" customFormat="1" ht="16.5" customHeight="1">
      <c r="A133" s="34"/>
      <c r="B133" s="35"/>
      <c r="C133" s="200" t="s">
        <v>208</v>
      </c>
      <c r="D133" s="200" t="s">
        <v>185</v>
      </c>
      <c r="E133" s="201" t="s">
        <v>1814</v>
      </c>
      <c r="F133" s="202" t="s">
        <v>1815</v>
      </c>
      <c r="G133" s="203" t="s">
        <v>188</v>
      </c>
      <c r="H133" s="204">
        <v>240</v>
      </c>
      <c r="I133" s="205"/>
      <c r="J133" s="206">
        <f t="shared" si="0"/>
        <v>0</v>
      </c>
      <c r="K133" s="202" t="s">
        <v>1</v>
      </c>
      <c r="L133" s="39"/>
      <c r="M133" s="207" t="s">
        <v>1</v>
      </c>
      <c r="N133" s="208" t="s">
        <v>45</v>
      </c>
      <c r="O133" s="71"/>
      <c r="P133" s="209">
        <f t="shared" si="1"/>
        <v>0</v>
      </c>
      <c r="Q133" s="209">
        <v>0</v>
      </c>
      <c r="R133" s="209">
        <f t="shared" si="2"/>
        <v>0</v>
      </c>
      <c r="S133" s="209">
        <v>0</v>
      </c>
      <c r="T133" s="210">
        <f t="shared" si="3"/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211" t="s">
        <v>190</v>
      </c>
      <c r="AT133" s="211" t="s">
        <v>185</v>
      </c>
      <c r="AU133" s="211" t="s">
        <v>86</v>
      </c>
      <c r="AY133" s="17" t="s">
        <v>184</v>
      </c>
      <c r="BE133" s="212">
        <f t="shared" si="4"/>
        <v>0</v>
      </c>
      <c r="BF133" s="212">
        <f t="shared" si="5"/>
        <v>0</v>
      </c>
      <c r="BG133" s="212">
        <f t="shared" si="6"/>
        <v>0</v>
      </c>
      <c r="BH133" s="212">
        <f t="shared" si="7"/>
        <v>0</v>
      </c>
      <c r="BI133" s="212">
        <f t="shared" si="8"/>
        <v>0</v>
      </c>
      <c r="BJ133" s="17" t="s">
        <v>91</v>
      </c>
      <c r="BK133" s="212">
        <f t="shared" si="9"/>
        <v>0</v>
      </c>
      <c r="BL133" s="17" t="s">
        <v>190</v>
      </c>
      <c r="BM133" s="211" t="s">
        <v>1816</v>
      </c>
    </row>
    <row r="134" spans="1:65" s="2" customFormat="1" ht="16.5" customHeight="1">
      <c r="A134" s="34"/>
      <c r="B134" s="35"/>
      <c r="C134" s="200" t="s">
        <v>190</v>
      </c>
      <c r="D134" s="200" t="s">
        <v>185</v>
      </c>
      <c r="E134" s="201" t="s">
        <v>200</v>
      </c>
      <c r="F134" s="202" t="s">
        <v>201</v>
      </c>
      <c r="G134" s="203" t="s">
        <v>188</v>
      </c>
      <c r="H134" s="204">
        <v>80</v>
      </c>
      <c r="I134" s="205"/>
      <c r="J134" s="206">
        <f t="shared" si="0"/>
        <v>0</v>
      </c>
      <c r="K134" s="202" t="s">
        <v>1</v>
      </c>
      <c r="L134" s="39"/>
      <c r="M134" s="207" t="s">
        <v>1</v>
      </c>
      <c r="N134" s="208" t="s">
        <v>45</v>
      </c>
      <c r="O134" s="71"/>
      <c r="P134" s="209">
        <f t="shared" si="1"/>
        <v>0</v>
      </c>
      <c r="Q134" s="209">
        <v>0</v>
      </c>
      <c r="R134" s="209">
        <f t="shared" si="2"/>
        <v>0</v>
      </c>
      <c r="S134" s="209">
        <v>0</v>
      </c>
      <c r="T134" s="210">
        <f t="shared" si="3"/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211" t="s">
        <v>190</v>
      </c>
      <c r="AT134" s="211" t="s">
        <v>185</v>
      </c>
      <c r="AU134" s="211" t="s">
        <v>86</v>
      </c>
      <c r="AY134" s="17" t="s">
        <v>184</v>
      </c>
      <c r="BE134" s="212">
        <f t="shared" si="4"/>
        <v>0</v>
      </c>
      <c r="BF134" s="212">
        <f t="shared" si="5"/>
        <v>0</v>
      </c>
      <c r="BG134" s="212">
        <f t="shared" si="6"/>
        <v>0</v>
      </c>
      <c r="BH134" s="212">
        <f t="shared" si="7"/>
        <v>0</v>
      </c>
      <c r="BI134" s="212">
        <f t="shared" si="8"/>
        <v>0</v>
      </c>
      <c r="BJ134" s="17" t="s">
        <v>91</v>
      </c>
      <c r="BK134" s="212">
        <f t="shared" si="9"/>
        <v>0</v>
      </c>
      <c r="BL134" s="17" t="s">
        <v>190</v>
      </c>
      <c r="BM134" s="211" t="s">
        <v>1817</v>
      </c>
    </row>
    <row r="135" spans="1:65" s="2" customFormat="1" ht="16.5" customHeight="1">
      <c r="A135" s="34"/>
      <c r="B135" s="35"/>
      <c r="C135" s="200" t="s">
        <v>199</v>
      </c>
      <c r="D135" s="200" t="s">
        <v>185</v>
      </c>
      <c r="E135" s="201" t="s">
        <v>1818</v>
      </c>
      <c r="F135" s="202" t="s">
        <v>1819</v>
      </c>
      <c r="G135" s="203" t="s">
        <v>188</v>
      </c>
      <c r="H135" s="204">
        <v>80</v>
      </c>
      <c r="I135" s="205"/>
      <c r="J135" s="206">
        <f t="shared" si="0"/>
        <v>0</v>
      </c>
      <c r="K135" s="202" t="s">
        <v>1</v>
      </c>
      <c r="L135" s="39"/>
      <c r="M135" s="207" t="s">
        <v>1</v>
      </c>
      <c r="N135" s="208" t="s">
        <v>45</v>
      </c>
      <c r="O135" s="71"/>
      <c r="P135" s="209">
        <f t="shared" si="1"/>
        <v>0</v>
      </c>
      <c r="Q135" s="209">
        <v>0</v>
      </c>
      <c r="R135" s="209">
        <f t="shared" si="2"/>
        <v>0</v>
      </c>
      <c r="S135" s="209">
        <v>0</v>
      </c>
      <c r="T135" s="210">
        <f t="shared" si="3"/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211" t="s">
        <v>190</v>
      </c>
      <c r="AT135" s="211" t="s">
        <v>185</v>
      </c>
      <c r="AU135" s="211" t="s">
        <v>86</v>
      </c>
      <c r="AY135" s="17" t="s">
        <v>184</v>
      </c>
      <c r="BE135" s="212">
        <f t="shared" si="4"/>
        <v>0</v>
      </c>
      <c r="BF135" s="212">
        <f t="shared" si="5"/>
        <v>0</v>
      </c>
      <c r="BG135" s="212">
        <f t="shared" si="6"/>
        <v>0</v>
      </c>
      <c r="BH135" s="212">
        <f t="shared" si="7"/>
        <v>0</v>
      </c>
      <c r="BI135" s="212">
        <f t="shared" si="8"/>
        <v>0</v>
      </c>
      <c r="BJ135" s="17" t="s">
        <v>91</v>
      </c>
      <c r="BK135" s="212">
        <f t="shared" si="9"/>
        <v>0</v>
      </c>
      <c r="BL135" s="17" t="s">
        <v>190</v>
      </c>
      <c r="BM135" s="211" t="s">
        <v>1820</v>
      </c>
    </row>
    <row r="136" spans="1:65" s="2" customFormat="1" ht="16.5" customHeight="1">
      <c r="A136" s="34"/>
      <c r="B136" s="35"/>
      <c r="C136" s="200" t="s">
        <v>202</v>
      </c>
      <c r="D136" s="200" t="s">
        <v>185</v>
      </c>
      <c r="E136" s="201" t="s">
        <v>1821</v>
      </c>
      <c r="F136" s="202" t="s">
        <v>1822</v>
      </c>
      <c r="G136" s="203" t="s">
        <v>188</v>
      </c>
      <c r="H136" s="204">
        <v>160</v>
      </c>
      <c r="I136" s="205"/>
      <c r="J136" s="206">
        <f t="shared" si="0"/>
        <v>0</v>
      </c>
      <c r="K136" s="202" t="s">
        <v>1</v>
      </c>
      <c r="L136" s="39"/>
      <c r="M136" s="207" t="s">
        <v>1</v>
      </c>
      <c r="N136" s="208" t="s">
        <v>45</v>
      </c>
      <c r="O136" s="71"/>
      <c r="P136" s="209">
        <f t="shared" si="1"/>
        <v>0</v>
      </c>
      <c r="Q136" s="209">
        <v>0</v>
      </c>
      <c r="R136" s="209">
        <f t="shared" si="2"/>
        <v>0</v>
      </c>
      <c r="S136" s="209">
        <v>0</v>
      </c>
      <c r="T136" s="210">
        <f t="shared" si="3"/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211" t="s">
        <v>190</v>
      </c>
      <c r="AT136" s="211" t="s">
        <v>185</v>
      </c>
      <c r="AU136" s="211" t="s">
        <v>86</v>
      </c>
      <c r="AY136" s="17" t="s">
        <v>184</v>
      </c>
      <c r="BE136" s="212">
        <f t="shared" si="4"/>
        <v>0</v>
      </c>
      <c r="BF136" s="212">
        <f t="shared" si="5"/>
        <v>0</v>
      </c>
      <c r="BG136" s="212">
        <f t="shared" si="6"/>
        <v>0</v>
      </c>
      <c r="BH136" s="212">
        <f t="shared" si="7"/>
        <v>0</v>
      </c>
      <c r="BI136" s="212">
        <f t="shared" si="8"/>
        <v>0</v>
      </c>
      <c r="BJ136" s="17" t="s">
        <v>91</v>
      </c>
      <c r="BK136" s="212">
        <f t="shared" si="9"/>
        <v>0</v>
      </c>
      <c r="BL136" s="17" t="s">
        <v>190</v>
      </c>
      <c r="BM136" s="211" t="s">
        <v>1823</v>
      </c>
    </row>
    <row r="137" spans="1:65" s="2" customFormat="1" ht="21.75" customHeight="1">
      <c r="A137" s="34"/>
      <c r="B137" s="35"/>
      <c r="C137" s="200" t="s">
        <v>225</v>
      </c>
      <c r="D137" s="200" t="s">
        <v>185</v>
      </c>
      <c r="E137" s="201" t="s">
        <v>1824</v>
      </c>
      <c r="F137" s="202" t="s">
        <v>1825</v>
      </c>
      <c r="G137" s="203" t="s">
        <v>188</v>
      </c>
      <c r="H137" s="204">
        <v>80</v>
      </c>
      <c r="I137" s="205"/>
      <c r="J137" s="206">
        <f t="shared" si="0"/>
        <v>0</v>
      </c>
      <c r="K137" s="202" t="s">
        <v>1</v>
      </c>
      <c r="L137" s="39"/>
      <c r="M137" s="207" t="s">
        <v>1</v>
      </c>
      <c r="N137" s="208" t="s">
        <v>45</v>
      </c>
      <c r="O137" s="71"/>
      <c r="P137" s="209">
        <f t="shared" si="1"/>
        <v>0</v>
      </c>
      <c r="Q137" s="209">
        <v>0</v>
      </c>
      <c r="R137" s="209">
        <f t="shared" si="2"/>
        <v>0</v>
      </c>
      <c r="S137" s="209">
        <v>0</v>
      </c>
      <c r="T137" s="210">
        <f t="shared" si="3"/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211" t="s">
        <v>190</v>
      </c>
      <c r="AT137" s="211" t="s">
        <v>185</v>
      </c>
      <c r="AU137" s="211" t="s">
        <v>86</v>
      </c>
      <c r="AY137" s="17" t="s">
        <v>184</v>
      </c>
      <c r="BE137" s="212">
        <f t="shared" si="4"/>
        <v>0</v>
      </c>
      <c r="BF137" s="212">
        <f t="shared" si="5"/>
        <v>0</v>
      </c>
      <c r="BG137" s="212">
        <f t="shared" si="6"/>
        <v>0</v>
      </c>
      <c r="BH137" s="212">
        <f t="shared" si="7"/>
        <v>0</v>
      </c>
      <c r="BI137" s="212">
        <f t="shared" si="8"/>
        <v>0</v>
      </c>
      <c r="BJ137" s="17" t="s">
        <v>91</v>
      </c>
      <c r="BK137" s="212">
        <f t="shared" si="9"/>
        <v>0</v>
      </c>
      <c r="BL137" s="17" t="s">
        <v>190</v>
      </c>
      <c r="BM137" s="211" t="s">
        <v>1826</v>
      </c>
    </row>
    <row r="138" spans="1:65" s="2" customFormat="1" ht="16.5" customHeight="1">
      <c r="A138" s="34"/>
      <c r="B138" s="35"/>
      <c r="C138" s="200" t="s">
        <v>216</v>
      </c>
      <c r="D138" s="200" t="s">
        <v>185</v>
      </c>
      <c r="E138" s="201" t="s">
        <v>226</v>
      </c>
      <c r="F138" s="202" t="s">
        <v>227</v>
      </c>
      <c r="G138" s="203" t="s">
        <v>188</v>
      </c>
      <c r="H138" s="204">
        <v>80</v>
      </c>
      <c r="I138" s="205"/>
      <c r="J138" s="206">
        <f t="shared" si="0"/>
        <v>0</v>
      </c>
      <c r="K138" s="202" t="s">
        <v>1</v>
      </c>
      <c r="L138" s="39"/>
      <c r="M138" s="207" t="s">
        <v>1</v>
      </c>
      <c r="N138" s="208" t="s">
        <v>45</v>
      </c>
      <c r="O138" s="71"/>
      <c r="P138" s="209">
        <f t="shared" si="1"/>
        <v>0</v>
      </c>
      <c r="Q138" s="209">
        <v>0</v>
      </c>
      <c r="R138" s="209">
        <f t="shared" si="2"/>
        <v>0</v>
      </c>
      <c r="S138" s="209">
        <v>0</v>
      </c>
      <c r="T138" s="210">
        <f t="shared" si="3"/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11" t="s">
        <v>190</v>
      </c>
      <c r="AT138" s="211" t="s">
        <v>185</v>
      </c>
      <c r="AU138" s="211" t="s">
        <v>86</v>
      </c>
      <c r="AY138" s="17" t="s">
        <v>184</v>
      </c>
      <c r="BE138" s="212">
        <f t="shared" si="4"/>
        <v>0</v>
      </c>
      <c r="BF138" s="212">
        <f t="shared" si="5"/>
        <v>0</v>
      </c>
      <c r="BG138" s="212">
        <f t="shared" si="6"/>
        <v>0</v>
      </c>
      <c r="BH138" s="212">
        <f t="shared" si="7"/>
        <v>0</v>
      </c>
      <c r="BI138" s="212">
        <f t="shared" si="8"/>
        <v>0</v>
      </c>
      <c r="BJ138" s="17" t="s">
        <v>91</v>
      </c>
      <c r="BK138" s="212">
        <f t="shared" si="9"/>
        <v>0</v>
      </c>
      <c r="BL138" s="17" t="s">
        <v>190</v>
      </c>
      <c r="BM138" s="211" t="s">
        <v>1827</v>
      </c>
    </row>
    <row r="139" spans="1:65" s="11" customFormat="1" ht="25.9" customHeight="1">
      <c r="B139" s="186"/>
      <c r="C139" s="187"/>
      <c r="D139" s="188" t="s">
        <v>78</v>
      </c>
      <c r="E139" s="189" t="s">
        <v>791</v>
      </c>
      <c r="F139" s="189" t="s">
        <v>1828</v>
      </c>
      <c r="G139" s="187"/>
      <c r="H139" s="187"/>
      <c r="I139" s="190"/>
      <c r="J139" s="191">
        <f>BK139</f>
        <v>0</v>
      </c>
      <c r="K139" s="187"/>
      <c r="L139" s="192"/>
      <c r="M139" s="193"/>
      <c r="N139" s="194"/>
      <c r="O139" s="194"/>
      <c r="P139" s="195">
        <f>SUM(P140:P149)</f>
        <v>0</v>
      </c>
      <c r="Q139" s="194"/>
      <c r="R139" s="195">
        <f>SUM(R140:R149)</f>
        <v>0</v>
      </c>
      <c r="S139" s="194"/>
      <c r="T139" s="196">
        <f>SUM(T140:T149)</f>
        <v>0</v>
      </c>
      <c r="AR139" s="197" t="s">
        <v>86</v>
      </c>
      <c r="AT139" s="198" t="s">
        <v>78</v>
      </c>
      <c r="AU139" s="198" t="s">
        <v>79</v>
      </c>
      <c r="AY139" s="197" t="s">
        <v>184</v>
      </c>
      <c r="BK139" s="199">
        <f>SUM(BK140:BK149)</f>
        <v>0</v>
      </c>
    </row>
    <row r="140" spans="1:65" s="2" customFormat="1" ht="16.5" customHeight="1">
      <c r="A140" s="34"/>
      <c r="B140" s="35"/>
      <c r="C140" s="200" t="s">
        <v>265</v>
      </c>
      <c r="D140" s="200" t="s">
        <v>185</v>
      </c>
      <c r="E140" s="201" t="s">
        <v>1829</v>
      </c>
      <c r="F140" s="202" t="s">
        <v>1830</v>
      </c>
      <c r="G140" s="203" t="s">
        <v>334</v>
      </c>
      <c r="H140" s="204">
        <v>1</v>
      </c>
      <c r="I140" s="205"/>
      <c r="J140" s="206">
        <f t="shared" ref="J140:J149" si="10">ROUND(I140*H140,2)</f>
        <v>0</v>
      </c>
      <c r="K140" s="202" t="s">
        <v>1</v>
      </c>
      <c r="L140" s="39"/>
      <c r="M140" s="207" t="s">
        <v>1</v>
      </c>
      <c r="N140" s="208" t="s">
        <v>45</v>
      </c>
      <c r="O140" s="71"/>
      <c r="P140" s="209">
        <f t="shared" ref="P140:P149" si="11">O140*H140</f>
        <v>0</v>
      </c>
      <c r="Q140" s="209">
        <v>0</v>
      </c>
      <c r="R140" s="209">
        <f t="shared" ref="R140:R149" si="12">Q140*H140</f>
        <v>0</v>
      </c>
      <c r="S140" s="209">
        <v>0</v>
      </c>
      <c r="T140" s="210">
        <f t="shared" ref="T140:T149" si="13"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11" t="s">
        <v>190</v>
      </c>
      <c r="AT140" s="211" t="s">
        <v>185</v>
      </c>
      <c r="AU140" s="211" t="s">
        <v>86</v>
      </c>
      <c r="AY140" s="17" t="s">
        <v>184</v>
      </c>
      <c r="BE140" s="212">
        <f t="shared" ref="BE140:BE149" si="14">IF(N140="základní",J140,0)</f>
        <v>0</v>
      </c>
      <c r="BF140" s="212">
        <f t="shared" ref="BF140:BF149" si="15">IF(N140="snížená",J140,0)</f>
        <v>0</v>
      </c>
      <c r="BG140" s="212">
        <f t="shared" ref="BG140:BG149" si="16">IF(N140="zákl. přenesená",J140,0)</f>
        <v>0</v>
      </c>
      <c r="BH140" s="212">
        <f t="shared" ref="BH140:BH149" si="17">IF(N140="sníž. přenesená",J140,0)</f>
        <v>0</v>
      </c>
      <c r="BI140" s="212">
        <f t="shared" ref="BI140:BI149" si="18">IF(N140="nulová",J140,0)</f>
        <v>0</v>
      </c>
      <c r="BJ140" s="17" t="s">
        <v>91</v>
      </c>
      <c r="BK140" s="212">
        <f t="shared" ref="BK140:BK149" si="19">ROUND(I140*H140,2)</f>
        <v>0</v>
      </c>
      <c r="BL140" s="17" t="s">
        <v>190</v>
      </c>
      <c r="BM140" s="211" t="s">
        <v>1831</v>
      </c>
    </row>
    <row r="141" spans="1:65" s="2" customFormat="1" ht="16.5" customHeight="1">
      <c r="A141" s="34"/>
      <c r="B141" s="35"/>
      <c r="C141" s="200" t="s">
        <v>8</v>
      </c>
      <c r="D141" s="200" t="s">
        <v>185</v>
      </c>
      <c r="E141" s="201" t="s">
        <v>1832</v>
      </c>
      <c r="F141" s="202" t="s">
        <v>1833</v>
      </c>
      <c r="G141" s="203" t="s">
        <v>334</v>
      </c>
      <c r="H141" s="204">
        <v>1</v>
      </c>
      <c r="I141" s="205"/>
      <c r="J141" s="206">
        <f t="shared" si="10"/>
        <v>0</v>
      </c>
      <c r="K141" s="202" t="s">
        <v>1</v>
      </c>
      <c r="L141" s="39"/>
      <c r="M141" s="207" t="s">
        <v>1</v>
      </c>
      <c r="N141" s="208" t="s">
        <v>45</v>
      </c>
      <c r="O141" s="71"/>
      <c r="P141" s="209">
        <f t="shared" si="11"/>
        <v>0</v>
      </c>
      <c r="Q141" s="209">
        <v>0</v>
      </c>
      <c r="R141" s="209">
        <f t="shared" si="12"/>
        <v>0</v>
      </c>
      <c r="S141" s="209">
        <v>0</v>
      </c>
      <c r="T141" s="210">
        <f t="shared" si="13"/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211" t="s">
        <v>190</v>
      </c>
      <c r="AT141" s="211" t="s">
        <v>185</v>
      </c>
      <c r="AU141" s="211" t="s">
        <v>86</v>
      </c>
      <c r="AY141" s="17" t="s">
        <v>184</v>
      </c>
      <c r="BE141" s="212">
        <f t="shared" si="14"/>
        <v>0</v>
      </c>
      <c r="BF141" s="212">
        <f t="shared" si="15"/>
        <v>0</v>
      </c>
      <c r="BG141" s="212">
        <f t="shared" si="16"/>
        <v>0</v>
      </c>
      <c r="BH141" s="212">
        <f t="shared" si="17"/>
        <v>0</v>
      </c>
      <c r="BI141" s="212">
        <f t="shared" si="18"/>
        <v>0</v>
      </c>
      <c r="BJ141" s="17" t="s">
        <v>91</v>
      </c>
      <c r="BK141" s="212">
        <f t="shared" si="19"/>
        <v>0</v>
      </c>
      <c r="BL141" s="17" t="s">
        <v>190</v>
      </c>
      <c r="BM141" s="211" t="s">
        <v>1834</v>
      </c>
    </row>
    <row r="142" spans="1:65" s="2" customFormat="1" ht="16.5" customHeight="1">
      <c r="A142" s="34"/>
      <c r="B142" s="35"/>
      <c r="C142" s="200" t="s">
        <v>223</v>
      </c>
      <c r="D142" s="200" t="s">
        <v>185</v>
      </c>
      <c r="E142" s="201" t="s">
        <v>1835</v>
      </c>
      <c r="F142" s="202" t="s">
        <v>1836</v>
      </c>
      <c r="G142" s="203" t="s">
        <v>334</v>
      </c>
      <c r="H142" s="204">
        <v>2</v>
      </c>
      <c r="I142" s="205"/>
      <c r="J142" s="206">
        <f t="shared" si="10"/>
        <v>0</v>
      </c>
      <c r="K142" s="202" t="s">
        <v>1</v>
      </c>
      <c r="L142" s="39"/>
      <c r="M142" s="207" t="s">
        <v>1</v>
      </c>
      <c r="N142" s="208" t="s">
        <v>45</v>
      </c>
      <c r="O142" s="71"/>
      <c r="P142" s="209">
        <f t="shared" si="11"/>
        <v>0</v>
      </c>
      <c r="Q142" s="209">
        <v>0</v>
      </c>
      <c r="R142" s="209">
        <f t="shared" si="12"/>
        <v>0</v>
      </c>
      <c r="S142" s="209">
        <v>0</v>
      </c>
      <c r="T142" s="210">
        <f t="shared" si="13"/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1" t="s">
        <v>190</v>
      </c>
      <c r="AT142" s="211" t="s">
        <v>185</v>
      </c>
      <c r="AU142" s="211" t="s">
        <v>86</v>
      </c>
      <c r="AY142" s="17" t="s">
        <v>184</v>
      </c>
      <c r="BE142" s="212">
        <f t="shared" si="14"/>
        <v>0</v>
      </c>
      <c r="BF142" s="212">
        <f t="shared" si="15"/>
        <v>0</v>
      </c>
      <c r="BG142" s="212">
        <f t="shared" si="16"/>
        <v>0</v>
      </c>
      <c r="BH142" s="212">
        <f t="shared" si="17"/>
        <v>0</v>
      </c>
      <c r="BI142" s="212">
        <f t="shared" si="18"/>
        <v>0</v>
      </c>
      <c r="BJ142" s="17" t="s">
        <v>91</v>
      </c>
      <c r="BK142" s="212">
        <f t="shared" si="19"/>
        <v>0</v>
      </c>
      <c r="BL142" s="17" t="s">
        <v>190</v>
      </c>
      <c r="BM142" s="211" t="s">
        <v>1837</v>
      </c>
    </row>
    <row r="143" spans="1:65" s="2" customFormat="1" ht="16.5" customHeight="1">
      <c r="A143" s="34"/>
      <c r="B143" s="35"/>
      <c r="C143" s="200" t="s">
        <v>279</v>
      </c>
      <c r="D143" s="200" t="s">
        <v>185</v>
      </c>
      <c r="E143" s="201" t="s">
        <v>1838</v>
      </c>
      <c r="F143" s="202" t="s">
        <v>1839</v>
      </c>
      <c r="G143" s="203" t="s">
        <v>334</v>
      </c>
      <c r="H143" s="204">
        <v>1</v>
      </c>
      <c r="I143" s="205"/>
      <c r="J143" s="206">
        <f t="shared" si="10"/>
        <v>0</v>
      </c>
      <c r="K143" s="202" t="s">
        <v>1</v>
      </c>
      <c r="L143" s="39"/>
      <c r="M143" s="207" t="s">
        <v>1</v>
      </c>
      <c r="N143" s="208" t="s">
        <v>45</v>
      </c>
      <c r="O143" s="71"/>
      <c r="P143" s="209">
        <f t="shared" si="11"/>
        <v>0</v>
      </c>
      <c r="Q143" s="209">
        <v>0</v>
      </c>
      <c r="R143" s="209">
        <f t="shared" si="12"/>
        <v>0</v>
      </c>
      <c r="S143" s="209">
        <v>0</v>
      </c>
      <c r="T143" s="210">
        <f t="shared" si="13"/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211" t="s">
        <v>190</v>
      </c>
      <c r="AT143" s="211" t="s">
        <v>185</v>
      </c>
      <c r="AU143" s="211" t="s">
        <v>86</v>
      </c>
      <c r="AY143" s="17" t="s">
        <v>184</v>
      </c>
      <c r="BE143" s="212">
        <f t="shared" si="14"/>
        <v>0</v>
      </c>
      <c r="BF143" s="212">
        <f t="shared" si="15"/>
        <v>0</v>
      </c>
      <c r="BG143" s="212">
        <f t="shared" si="16"/>
        <v>0</v>
      </c>
      <c r="BH143" s="212">
        <f t="shared" si="17"/>
        <v>0</v>
      </c>
      <c r="BI143" s="212">
        <f t="shared" si="18"/>
        <v>0</v>
      </c>
      <c r="BJ143" s="17" t="s">
        <v>91</v>
      </c>
      <c r="BK143" s="212">
        <f t="shared" si="19"/>
        <v>0</v>
      </c>
      <c r="BL143" s="17" t="s">
        <v>190</v>
      </c>
      <c r="BM143" s="211" t="s">
        <v>1840</v>
      </c>
    </row>
    <row r="144" spans="1:65" s="2" customFormat="1" ht="16.5" customHeight="1">
      <c r="A144" s="34"/>
      <c r="B144" s="35"/>
      <c r="C144" s="200" t="s">
        <v>228</v>
      </c>
      <c r="D144" s="200" t="s">
        <v>185</v>
      </c>
      <c r="E144" s="201" t="s">
        <v>1841</v>
      </c>
      <c r="F144" s="202" t="s">
        <v>1842</v>
      </c>
      <c r="G144" s="203" t="s">
        <v>334</v>
      </c>
      <c r="H144" s="204">
        <v>2</v>
      </c>
      <c r="I144" s="205"/>
      <c r="J144" s="206">
        <f t="shared" si="10"/>
        <v>0</v>
      </c>
      <c r="K144" s="202" t="s">
        <v>1</v>
      </c>
      <c r="L144" s="39"/>
      <c r="M144" s="207" t="s">
        <v>1</v>
      </c>
      <c r="N144" s="208" t="s">
        <v>45</v>
      </c>
      <c r="O144" s="71"/>
      <c r="P144" s="209">
        <f t="shared" si="11"/>
        <v>0</v>
      </c>
      <c r="Q144" s="209">
        <v>0</v>
      </c>
      <c r="R144" s="209">
        <f t="shared" si="12"/>
        <v>0</v>
      </c>
      <c r="S144" s="209">
        <v>0</v>
      </c>
      <c r="T144" s="210">
        <f t="shared" si="13"/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11" t="s">
        <v>190</v>
      </c>
      <c r="AT144" s="211" t="s">
        <v>185</v>
      </c>
      <c r="AU144" s="211" t="s">
        <v>86</v>
      </c>
      <c r="AY144" s="17" t="s">
        <v>184</v>
      </c>
      <c r="BE144" s="212">
        <f t="shared" si="14"/>
        <v>0</v>
      </c>
      <c r="BF144" s="212">
        <f t="shared" si="15"/>
        <v>0</v>
      </c>
      <c r="BG144" s="212">
        <f t="shared" si="16"/>
        <v>0</v>
      </c>
      <c r="BH144" s="212">
        <f t="shared" si="17"/>
        <v>0</v>
      </c>
      <c r="BI144" s="212">
        <f t="shared" si="18"/>
        <v>0</v>
      </c>
      <c r="BJ144" s="17" t="s">
        <v>91</v>
      </c>
      <c r="BK144" s="212">
        <f t="shared" si="19"/>
        <v>0</v>
      </c>
      <c r="BL144" s="17" t="s">
        <v>190</v>
      </c>
      <c r="BM144" s="211" t="s">
        <v>1843</v>
      </c>
    </row>
    <row r="145" spans="1:65" s="2" customFormat="1" ht="21.75" customHeight="1">
      <c r="A145" s="34"/>
      <c r="B145" s="35"/>
      <c r="C145" s="200" t="s">
        <v>236</v>
      </c>
      <c r="D145" s="200" t="s">
        <v>185</v>
      </c>
      <c r="E145" s="201" t="s">
        <v>1844</v>
      </c>
      <c r="F145" s="202" t="s">
        <v>1845</v>
      </c>
      <c r="G145" s="203" t="s">
        <v>334</v>
      </c>
      <c r="H145" s="204">
        <v>3</v>
      </c>
      <c r="I145" s="205"/>
      <c r="J145" s="206">
        <f t="shared" si="10"/>
        <v>0</v>
      </c>
      <c r="K145" s="202" t="s">
        <v>1</v>
      </c>
      <c r="L145" s="39"/>
      <c r="M145" s="207" t="s">
        <v>1</v>
      </c>
      <c r="N145" s="208" t="s">
        <v>45</v>
      </c>
      <c r="O145" s="71"/>
      <c r="P145" s="209">
        <f t="shared" si="11"/>
        <v>0</v>
      </c>
      <c r="Q145" s="209">
        <v>0</v>
      </c>
      <c r="R145" s="209">
        <f t="shared" si="12"/>
        <v>0</v>
      </c>
      <c r="S145" s="209">
        <v>0</v>
      </c>
      <c r="T145" s="210">
        <f t="shared" si="13"/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211" t="s">
        <v>190</v>
      </c>
      <c r="AT145" s="211" t="s">
        <v>185</v>
      </c>
      <c r="AU145" s="211" t="s">
        <v>86</v>
      </c>
      <c r="AY145" s="17" t="s">
        <v>184</v>
      </c>
      <c r="BE145" s="212">
        <f t="shared" si="14"/>
        <v>0</v>
      </c>
      <c r="BF145" s="212">
        <f t="shared" si="15"/>
        <v>0</v>
      </c>
      <c r="BG145" s="212">
        <f t="shared" si="16"/>
        <v>0</v>
      </c>
      <c r="BH145" s="212">
        <f t="shared" si="17"/>
        <v>0</v>
      </c>
      <c r="BI145" s="212">
        <f t="shared" si="18"/>
        <v>0</v>
      </c>
      <c r="BJ145" s="17" t="s">
        <v>91</v>
      </c>
      <c r="BK145" s="212">
        <f t="shared" si="19"/>
        <v>0</v>
      </c>
      <c r="BL145" s="17" t="s">
        <v>190</v>
      </c>
      <c r="BM145" s="211" t="s">
        <v>1846</v>
      </c>
    </row>
    <row r="146" spans="1:65" s="2" customFormat="1" ht="16.5" customHeight="1">
      <c r="A146" s="34"/>
      <c r="B146" s="35"/>
      <c r="C146" s="200" t="s">
        <v>215</v>
      </c>
      <c r="D146" s="200" t="s">
        <v>185</v>
      </c>
      <c r="E146" s="201" t="s">
        <v>1847</v>
      </c>
      <c r="F146" s="202" t="s">
        <v>1848</v>
      </c>
      <c r="G146" s="203" t="s">
        <v>334</v>
      </c>
      <c r="H146" s="204">
        <v>1</v>
      </c>
      <c r="I146" s="205"/>
      <c r="J146" s="206">
        <f t="shared" si="10"/>
        <v>0</v>
      </c>
      <c r="K146" s="202" t="s">
        <v>1</v>
      </c>
      <c r="L146" s="39"/>
      <c r="M146" s="207" t="s">
        <v>1</v>
      </c>
      <c r="N146" s="208" t="s">
        <v>45</v>
      </c>
      <c r="O146" s="71"/>
      <c r="P146" s="209">
        <f t="shared" si="11"/>
        <v>0</v>
      </c>
      <c r="Q146" s="209">
        <v>0</v>
      </c>
      <c r="R146" s="209">
        <f t="shared" si="12"/>
        <v>0</v>
      </c>
      <c r="S146" s="209">
        <v>0</v>
      </c>
      <c r="T146" s="210">
        <f t="shared" si="13"/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11" t="s">
        <v>190</v>
      </c>
      <c r="AT146" s="211" t="s">
        <v>185</v>
      </c>
      <c r="AU146" s="211" t="s">
        <v>86</v>
      </c>
      <c r="AY146" s="17" t="s">
        <v>184</v>
      </c>
      <c r="BE146" s="212">
        <f t="shared" si="14"/>
        <v>0</v>
      </c>
      <c r="BF146" s="212">
        <f t="shared" si="15"/>
        <v>0</v>
      </c>
      <c r="BG146" s="212">
        <f t="shared" si="16"/>
        <v>0</v>
      </c>
      <c r="BH146" s="212">
        <f t="shared" si="17"/>
        <v>0</v>
      </c>
      <c r="BI146" s="212">
        <f t="shared" si="18"/>
        <v>0</v>
      </c>
      <c r="BJ146" s="17" t="s">
        <v>91</v>
      </c>
      <c r="BK146" s="212">
        <f t="shared" si="19"/>
        <v>0</v>
      </c>
      <c r="BL146" s="17" t="s">
        <v>190</v>
      </c>
      <c r="BM146" s="211" t="s">
        <v>1849</v>
      </c>
    </row>
    <row r="147" spans="1:65" s="2" customFormat="1" ht="21.75" customHeight="1">
      <c r="A147" s="34"/>
      <c r="B147" s="35"/>
      <c r="C147" s="200" t="s">
        <v>211</v>
      </c>
      <c r="D147" s="200" t="s">
        <v>185</v>
      </c>
      <c r="E147" s="201" t="s">
        <v>1850</v>
      </c>
      <c r="F147" s="202" t="s">
        <v>1851</v>
      </c>
      <c r="G147" s="203" t="s">
        <v>334</v>
      </c>
      <c r="H147" s="204">
        <v>1</v>
      </c>
      <c r="I147" s="205"/>
      <c r="J147" s="206">
        <f t="shared" si="10"/>
        <v>0</v>
      </c>
      <c r="K147" s="202" t="s">
        <v>1</v>
      </c>
      <c r="L147" s="39"/>
      <c r="M147" s="207" t="s">
        <v>1</v>
      </c>
      <c r="N147" s="208" t="s">
        <v>45</v>
      </c>
      <c r="O147" s="71"/>
      <c r="P147" s="209">
        <f t="shared" si="11"/>
        <v>0</v>
      </c>
      <c r="Q147" s="209">
        <v>0</v>
      </c>
      <c r="R147" s="209">
        <f t="shared" si="12"/>
        <v>0</v>
      </c>
      <c r="S147" s="209">
        <v>0</v>
      </c>
      <c r="T147" s="210">
        <f t="shared" si="13"/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211" t="s">
        <v>190</v>
      </c>
      <c r="AT147" s="211" t="s">
        <v>185</v>
      </c>
      <c r="AU147" s="211" t="s">
        <v>86</v>
      </c>
      <c r="AY147" s="17" t="s">
        <v>184</v>
      </c>
      <c r="BE147" s="212">
        <f t="shared" si="14"/>
        <v>0</v>
      </c>
      <c r="BF147" s="212">
        <f t="shared" si="15"/>
        <v>0</v>
      </c>
      <c r="BG147" s="212">
        <f t="shared" si="16"/>
        <v>0</v>
      </c>
      <c r="BH147" s="212">
        <f t="shared" si="17"/>
        <v>0</v>
      </c>
      <c r="BI147" s="212">
        <f t="shared" si="18"/>
        <v>0</v>
      </c>
      <c r="BJ147" s="17" t="s">
        <v>91</v>
      </c>
      <c r="BK147" s="212">
        <f t="shared" si="19"/>
        <v>0</v>
      </c>
      <c r="BL147" s="17" t="s">
        <v>190</v>
      </c>
      <c r="BM147" s="211" t="s">
        <v>1852</v>
      </c>
    </row>
    <row r="148" spans="1:65" s="2" customFormat="1" ht="21.75" customHeight="1">
      <c r="A148" s="34"/>
      <c r="B148" s="35"/>
      <c r="C148" s="200" t="s">
        <v>249</v>
      </c>
      <c r="D148" s="200" t="s">
        <v>185</v>
      </c>
      <c r="E148" s="201" t="s">
        <v>1853</v>
      </c>
      <c r="F148" s="202" t="s">
        <v>1854</v>
      </c>
      <c r="G148" s="203" t="s">
        <v>334</v>
      </c>
      <c r="H148" s="204">
        <v>1</v>
      </c>
      <c r="I148" s="205"/>
      <c r="J148" s="206">
        <f t="shared" si="10"/>
        <v>0</v>
      </c>
      <c r="K148" s="202" t="s">
        <v>1</v>
      </c>
      <c r="L148" s="39"/>
      <c r="M148" s="207" t="s">
        <v>1</v>
      </c>
      <c r="N148" s="208" t="s">
        <v>45</v>
      </c>
      <c r="O148" s="71"/>
      <c r="P148" s="209">
        <f t="shared" si="11"/>
        <v>0</v>
      </c>
      <c r="Q148" s="209">
        <v>0</v>
      </c>
      <c r="R148" s="209">
        <f t="shared" si="12"/>
        <v>0</v>
      </c>
      <c r="S148" s="209">
        <v>0</v>
      </c>
      <c r="T148" s="210">
        <f t="shared" si="13"/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11" t="s">
        <v>190</v>
      </c>
      <c r="AT148" s="211" t="s">
        <v>185</v>
      </c>
      <c r="AU148" s="211" t="s">
        <v>86</v>
      </c>
      <c r="AY148" s="17" t="s">
        <v>184</v>
      </c>
      <c r="BE148" s="212">
        <f t="shared" si="14"/>
        <v>0</v>
      </c>
      <c r="BF148" s="212">
        <f t="shared" si="15"/>
        <v>0</v>
      </c>
      <c r="BG148" s="212">
        <f t="shared" si="16"/>
        <v>0</v>
      </c>
      <c r="BH148" s="212">
        <f t="shared" si="17"/>
        <v>0</v>
      </c>
      <c r="BI148" s="212">
        <f t="shared" si="18"/>
        <v>0</v>
      </c>
      <c r="BJ148" s="17" t="s">
        <v>91</v>
      </c>
      <c r="BK148" s="212">
        <f t="shared" si="19"/>
        <v>0</v>
      </c>
      <c r="BL148" s="17" t="s">
        <v>190</v>
      </c>
      <c r="BM148" s="211" t="s">
        <v>1855</v>
      </c>
    </row>
    <row r="149" spans="1:65" s="2" customFormat="1" ht="21.75" customHeight="1">
      <c r="A149" s="34"/>
      <c r="B149" s="35"/>
      <c r="C149" s="200" t="s">
        <v>219</v>
      </c>
      <c r="D149" s="200" t="s">
        <v>185</v>
      </c>
      <c r="E149" s="201" t="s">
        <v>1856</v>
      </c>
      <c r="F149" s="202" t="s">
        <v>1857</v>
      </c>
      <c r="G149" s="203" t="s">
        <v>334</v>
      </c>
      <c r="H149" s="204">
        <v>1</v>
      </c>
      <c r="I149" s="205"/>
      <c r="J149" s="206">
        <f t="shared" si="10"/>
        <v>0</v>
      </c>
      <c r="K149" s="202" t="s">
        <v>1</v>
      </c>
      <c r="L149" s="39"/>
      <c r="M149" s="207" t="s">
        <v>1</v>
      </c>
      <c r="N149" s="208" t="s">
        <v>45</v>
      </c>
      <c r="O149" s="71"/>
      <c r="P149" s="209">
        <f t="shared" si="11"/>
        <v>0</v>
      </c>
      <c r="Q149" s="209">
        <v>0</v>
      </c>
      <c r="R149" s="209">
        <f t="shared" si="12"/>
        <v>0</v>
      </c>
      <c r="S149" s="209">
        <v>0</v>
      </c>
      <c r="T149" s="210">
        <f t="shared" si="13"/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211" t="s">
        <v>190</v>
      </c>
      <c r="AT149" s="211" t="s">
        <v>185</v>
      </c>
      <c r="AU149" s="211" t="s">
        <v>86</v>
      </c>
      <c r="AY149" s="17" t="s">
        <v>184</v>
      </c>
      <c r="BE149" s="212">
        <f t="shared" si="14"/>
        <v>0</v>
      </c>
      <c r="BF149" s="212">
        <f t="shared" si="15"/>
        <v>0</v>
      </c>
      <c r="BG149" s="212">
        <f t="shared" si="16"/>
        <v>0</v>
      </c>
      <c r="BH149" s="212">
        <f t="shared" si="17"/>
        <v>0</v>
      </c>
      <c r="BI149" s="212">
        <f t="shared" si="18"/>
        <v>0</v>
      </c>
      <c r="BJ149" s="17" t="s">
        <v>91</v>
      </c>
      <c r="BK149" s="212">
        <f t="shared" si="19"/>
        <v>0</v>
      </c>
      <c r="BL149" s="17" t="s">
        <v>190</v>
      </c>
      <c r="BM149" s="211" t="s">
        <v>1858</v>
      </c>
    </row>
    <row r="150" spans="1:65" s="11" customFormat="1" ht="25.9" customHeight="1">
      <c r="B150" s="186"/>
      <c r="C150" s="187"/>
      <c r="D150" s="188" t="s">
        <v>78</v>
      </c>
      <c r="E150" s="189" t="s">
        <v>1513</v>
      </c>
      <c r="F150" s="189" t="s">
        <v>1514</v>
      </c>
      <c r="G150" s="187"/>
      <c r="H150" s="187"/>
      <c r="I150" s="190"/>
      <c r="J150" s="191">
        <f>BK150</f>
        <v>0</v>
      </c>
      <c r="K150" s="187"/>
      <c r="L150" s="192"/>
      <c r="M150" s="193"/>
      <c r="N150" s="194"/>
      <c r="O150" s="194"/>
      <c r="P150" s="195">
        <f>SUM(P151:P156)</f>
        <v>0</v>
      </c>
      <c r="Q150" s="194"/>
      <c r="R150" s="195">
        <f>SUM(R151:R156)</f>
        <v>0</v>
      </c>
      <c r="S150" s="194"/>
      <c r="T150" s="196">
        <f>SUM(T151:T156)</f>
        <v>0</v>
      </c>
      <c r="AR150" s="197" t="s">
        <v>91</v>
      </c>
      <c r="AT150" s="198" t="s">
        <v>78</v>
      </c>
      <c r="AU150" s="198" t="s">
        <v>79</v>
      </c>
      <c r="AY150" s="197" t="s">
        <v>184</v>
      </c>
      <c r="BK150" s="199">
        <f>SUM(BK151:BK156)</f>
        <v>0</v>
      </c>
    </row>
    <row r="151" spans="1:65" s="2" customFormat="1" ht="16.5" customHeight="1">
      <c r="A151" s="34"/>
      <c r="B151" s="35"/>
      <c r="C151" s="200" t="s">
        <v>247</v>
      </c>
      <c r="D151" s="200" t="s">
        <v>185</v>
      </c>
      <c r="E151" s="201" t="s">
        <v>1859</v>
      </c>
      <c r="F151" s="202" t="s">
        <v>1860</v>
      </c>
      <c r="G151" s="203" t="s">
        <v>334</v>
      </c>
      <c r="H151" s="204">
        <v>4</v>
      </c>
      <c r="I151" s="205"/>
      <c r="J151" s="206">
        <f t="shared" ref="J151:J156" si="20">ROUND(I151*H151,2)</f>
        <v>0</v>
      </c>
      <c r="K151" s="202" t="s">
        <v>1</v>
      </c>
      <c r="L151" s="39"/>
      <c r="M151" s="207" t="s">
        <v>1</v>
      </c>
      <c r="N151" s="208" t="s">
        <v>45</v>
      </c>
      <c r="O151" s="71"/>
      <c r="P151" s="209">
        <f t="shared" ref="P151:P156" si="21">O151*H151</f>
        <v>0</v>
      </c>
      <c r="Q151" s="209">
        <v>0</v>
      </c>
      <c r="R151" s="209">
        <f t="shared" ref="R151:R156" si="22">Q151*H151</f>
        <v>0</v>
      </c>
      <c r="S151" s="209">
        <v>0</v>
      </c>
      <c r="T151" s="210">
        <f t="shared" ref="T151:T156" si="23"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211" t="s">
        <v>223</v>
      </c>
      <c r="AT151" s="211" t="s">
        <v>185</v>
      </c>
      <c r="AU151" s="211" t="s">
        <v>86</v>
      </c>
      <c r="AY151" s="17" t="s">
        <v>184</v>
      </c>
      <c r="BE151" s="212">
        <f t="shared" ref="BE151:BE156" si="24">IF(N151="základní",J151,0)</f>
        <v>0</v>
      </c>
      <c r="BF151" s="212">
        <f t="shared" ref="BF151:BF156" si="25">IF(N151="snížená",J151,0)</f>
        <v>0</v>
      </c>
      <c r="BG151" s="212">
        <f t="shared" ref="BG151:BG156" si="26">IF(N151="zákl. přenesená",J151,0)</f>
        <v>0</v>
      </c>
      <c r="BH151" s="212">
        <f t="shared" ref="BH151:BH156" si="27">IF(N151="sníž. přenesená",J151,0)</f>
        <v>0</v>
      </c>
      <c r="BI151" s="212">
        <f t="shared" ref="BI151:BI156" si="28">IF(N151="nulová",J151,0)</f>
        <v>0</v>
      </c>
      <c r="BJ151" s="17" t="s">
        <v>91</v>
      </c>
      <c r="BK151" s="212">
        <f t="shared" ref="BK151:BK156" si="29">ROUND(I151*H151,2)</f>
        <v>0</v>
      </c>
      <c r="BL151" s="17" t="s">
        <v>223</v>
      </c>
      <c r="BM151" s="211" t="s">
        <v>1861</v>
      </c>
    </row>
    <row r="152" spans="1:65" s="2" customFormat="1" ht="16.5" customHeight="1">
      <c r="A152" s="34"/>
      <c r="B152" s="35"/>
      <c r="C152" s="200" t="s">
        <v>231</v>
      </c>
      <c r="D152" s="200" t="s">
        <v>185</v>
      </c>
      <c r="E152" s="201" t="s">
        <v>1862</v>
      </c>
      <c r="F152" s="202" t="s">
        <v>1863</v>
      </c>
      <c r="G152" s="203" t="s">
        <v>252</v>
      </c>
      <c r="H152" s="204">
        <v>10</v>
      </c>
      <c r="I152" s="205"/>
      <c r="J152" s="206">
        <f t="shared" si="20"/>
        <v>0</v>
      </c>
      <c r="K152" s="202" t="s">
        <v>1</v>
      </c>
      <c r="L152" s="39"/>
      <c r="M152" s="207" t="s">
        <v>1</v>
      </c>
      <c r="N152" s="208" t="s">
        <v>45</v>
      </c>
      <c r="O152" s="71"/>
      <c r="P152" s="209">
        <f t="shared" si="21"/>
        <v>0</v>
      </c>
      <c r="Q152" s="209">
        <v>0</v>
      </c>
      <c r="R152" s="209">
        <f t="shared" si="22"/>
        <v>0</v>
      </c>
      <c r="S152" s="209">
        <v>0</v>
      </c>
      <c r="T152" s="210">
        <f t="shared" si="23"/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211" t="s">
        <v>223</v>
      </c>
      <c r="AT152" s="211" t="s">
        <v>185</v>
      </c>
      <c r="AU152" s="211" t="s">
        <v>86</v>
      </c>
      <c r="AY152" s="17" t="s">
        <v>184</v>
      </c>
      <c r="BE152" s="212">
        <f t="shared" si="24"/>
        <v>0</v>
      </c>
      <c r="BF152" s="212">
        <f t="shared" si="25"/>
        <v>0</v>
      </c>
      <c r="BG152" s="212">
        <f t="shared" si="26"/>
        <v>0</v>
      </c>
      <c r="BH152" s="212">
        <f t="shared" si="27"/>
        <v>0</v>
      </c>
      <c r="BI152" s="212">
        <f t="shared" si="28"/>
        <v>0</v>
      </c>
      <c r="BJ152" s="17" t="s">
        <v>91</v>
      </c>
      <c r="BK152" s="212">
        <f t="shared" si="29"/>
        <v>0</v>
      </c>
      <c r="BL152" s="17" t="s">
        <v>223</v>
      </c>
      <c r="BM152" s="211" t="s">
        <v>1864</v>
      </c>
    </row>
    <row r="153" spans="1:65" s="2" customFormat="1" ht="16.5" customHeight="1">
      <c r="A153" s="34"/>
      <c r="B153" s="35"/>
      <c r="C153" s="200" t="s">
        <v>7</v>
      </c>
      <c r="D153" s="200" t="s">
        <v>185</v>
      </c>
      <c r="E153" s="201" t="s">
        <v>1865</v>
      </c>
      <c r="F153" s="202" t="s">
        <v>1866</v>
      </c>
      <c r="G153" s="203" t="s">
        <v>252</v>
      </c>
      <c r="H153" s="204">
        <v>70</v>
      </c>
      <c r="I153" s="205"/>
      <c r="J153" s="206">
        <f t="shared" si="20"/>
        <v>0</v>
      </c>
      <c r="K153" s="202" t="s">
        <v>1</v>
      </c>
      <c r="L153" s="39"/>
      <c r="M153" s="207" t="s">
        <v>1</v>
      </c>
      <c r="N153" s="208" t="s">
        <v>45</v>
      </c>
      <c r="O153" s="71"/>
      <c r="P153" s="209">
        <f t="shared" si="21"/>
        <v>0</v>
      </c>
      <c r="Q153" s="209">
        <v>0</v>
      </c>
      <c r="R153" s="209">
        <f t="shared" si="22"/>
        <v>0</v>
      </c>
      <c r="S153" s="209">
        <v>0</v>
      </c>
      <c r="T153" s="210">
        <f t="shared" si="23"/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211" t="s">
        <v>223</v>
      </c>
      <c r="AT153" s="211" t="s">
        <v>185</v>
      </c>
      <c r="AU153" s="211" t="s">
        <v>86</v>
      </c>
      <c r="AY153" s="17" t="s">
        <v>184</v>
      </c>
      <c r="BE153" s="212">
        <f t="shared" si="24"/>
        <v>0</v>
      </c>
      <c r="BF153" s="212">
        <f t="shared" si="25"/>
        <v>0</v>
      </c>
      <c r="BG153" s="212">
        <f t="shared" si="26"/>
        <v>0</v>
      </c>
      <c r="BH153" s="212">
        <f t="shared" si="27"/>
        <v>0</v>
      </c>
      <c r="BI153" s="212">
        <f t="shared" si="28"/>
        <v>0</v>
      </c>
      <c r="BJ153" s="17" t="s">
        <v>91</v>
      </c>
      <c r="BK153" s="212">
        <f t="shared" si="29"/>
        <v>0</v>
      </c>
      <c r="BL153" s="17" t="s">
        <v>223</v>
      </c>
      <c r="BM153" s="211" t="s">
        <v>1867</v>
      </c>
    </row>
    <row r="154" spans="1:65" s="2" customFormat="1" ht="16.5" customHeight="1">
      <c r="A154" s="34"/>
      <c r="B154" s="35"/>
      <c r="C154" s="200" t="s">
        <v>239</v>
      </c>
      <c r="D154" s="200" t="s">
        <v>185</v>
      </c>
      <c r="E154" s="201" t="s">
        <v>1868</v>
      </c>
      <c r="F154" s="202" t="s">
        <v>1869</v>
      </c>
      <c r="G154" s="203" t="s">
        <v>252</v>
      </c>
      <c r="H154" s="204">
        <v>30</v>
      </c>
      <c r="I154" s="205"/>
      <c r="J154" s="206">
        <f t="shared" si="20"/>
        <v>0</v>
      </c>
      <c r="K154" s="202" t="s">
        <v>1</v>
      </c>
      <c r="L154" s="39"/>
      <c r="M154" s="207" t="s">
        <v>1</v>
      </c>
      <c r="N154" s="208" t="s">
        <v>45</v>
      </c>
      <c r="O154" s="71"/>
      <c r="P154" s="209">
        <f t="shared" si="21"/>
        <v>0</v>
      </c>
      <c r="Q154" s="209">
        <v>0</v>
      </c>
      <c r="R154" s="209">
        <f t="shared" si="22"/>
        <v>0</v>
      </c>
      <c r="S154" s="209">
        <v>0</v>
      </c>
      <c r="T154" s="210">
        <f t="shared" si="23"/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211" t="s">
        <v>223</v>
      </c>
      <c r="AT154" s="211" t="s">
        <v>185</v>
      </c>
      <c r="AU154" s="211" t="s">
        <v>86</v>
      </c>
      <c r="AY154" s="17" t="s">
        <v>184</v>
      </c>
      <c r="BE154" s="212">
        <f t="shared" si="24"/>
        <v>0</v>
      </c>
      <c r="BF154" s="212">
        <f t="shared" si="25"/>
        <v>0</v>
      </c>
      <c r="BG154" s="212">
        <f t="shared" si="26"/>
        <v>0</v>
      </c>
      <c r="BH154" s="212">
        <f t="shared" si="27"/>
        <v>0</v>
      </c>
      <c r="BI154" s="212">
        <f t="shared" si="28"/>
        <v>0</v>
      </c>
      <c r="BJ154" s="17" t="s">
        <v>91</v>
      </c>
      <c r="BK154" s="212">
        <f t="shared" si="29"/>
        <v>0</v>
      </c>
      <c r="BL154" s="17" t="s">
        <v>223</v>
      </c>
      <c r="BM154" s="211" t="s">
        <v>1870</v>
      </c>
    </row>
    <row r="155" spans="1:65" s="2" customFormat="1" ht="16.5" customHeight="1">
      <c r="A155" s="34"/>
      <c r="B155" s="35"/>
      <c r="C155" s="200" t="s">
        <v>301</v>
      </c>
      <c r="D155" s="200" t="s">
        <v>185</v>
      </c>
      <c r="E155" s="201" t="s">
        <v>1563</v>
      </c>
      <c r="F155" s="202" t="s">
        <v>1564</v>
      </c>
      <c r="G155" s="203" t="s">
        <v>252</v>
      </c>
      <c r="H155" s="204">
        <v>110</v>
      </c>
      <c r="I155" s="205"/>
      <c r="J155" s="206">
        <f t="shared" si="20"/>
        <v>0</v>
      </c>
      <c r="K155" s="202" t="s">
        <v>1</v>
      </c>
      <c r="L155" s="39"/>
      <c r="M155" s="207" t="s">
        <v>1</v>
      </c>
      <c r="N155" s="208" t="s">
        <v>45</v>
      </c>
      <c r="O155" s="71"/>
      <c r="P155" s="209">
        <f t="shared" si="21"/>
        <v>0</v>
      </c>
      <c r="Q155" s="209">
        <v>0</v>
      </c>
      <c r="R155" s="209">
        <f t="shared" si="22"/>
        <v>0</v>
      </c>
      <c r="S155" s="209">
        <v>0</v>
      </c>
      <c r="T155" s="210">
        <f t="shared" si="23"/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211" t="s">
        <v>223</v>
      </c>
      <c r="AT155" s="211" t="s">
        <v>185</v>
      </c>
      <c r="AU155" s="211" t="s">
        <v>86</v>
      </c>
      <c r="AY155" s="17" t="s">
        <v>184</v>
      </c>
      <c r="BE155" s="212">
        <f t="shared" si="24"/>
        <v>0</v>
      </c>
      <c r="BF155" s="212">
        <f t="shared" si="25"/>
        <v>0</v>
      </c>
      <c r="BG155" s="212">
        <f t="shared" si="26"/>
        <v>0</v>
      </c>
      <c r="BH155" s="212">
        <f t="shared" si="27"/>
        <v>0</v>
      </c>
      <c r="BI155" s="212">
        <f t="shared" si="28"/>
        <v>0</v>
      </c>
      <c r="BJ155" s="17" t="s">
        <v>91</v>
      </c>
      <c r="BK155" s="212">
        <f t="shared" si="29"/>
        <v>0</v>
      </c>
      <c r="BL155" s="17" t="s">
        <v>223</v>
      </c>
      <c r="BM155" s="211" t="s">
        <v>1871</v>
      </c>
    </row>
    <row r="156" spans="1:65" s="2" customFormat="1" ht="16.5" customHeight="1">
      <c r="A156" s="34"/>
      <c r="B156" s="35"/>
      <c r="C156" s="200" t="s">
        <v>321</v>
      </c>
      <c r="D156" s="200" t="s">
        <v>185</v>
      </c>
      <c r="E156" s="201" t="s">
        <v>1572</v>
      </c>
      <c r="F156" s="202" t="s">
        <v>1573</v>
      </c>
      <c r="G156" s="203" t="s">
        <v>939</v>
      </c>
      <c r="H156" s="204">
        <v>1</v>
      </c>
      <c r="I156" s="205"/>
      <c r="J156" s="206">
        <f t="shared" si="20"/>
        <v>0</v>
      </c>
      <c r="K156" s="202" t="s">
        <v>1</v>
      </c>
      <c r="L156" s="39"/>
      <c r="M156" s="207" t="s">
        <v>1</v>
      </c>
      <c r="N156" s="208" t="s">
        <v>45</v>
      </c>
      <c r="O156" s="71"/>
      <c r="P156" s="209">
        <f t="shared" si="21"/>
        <v>0</v>
      </c>
      <c r="Q156" s="209">
        <v>0</v>
      </c>
      <c r="R156" s="209">
        <f t="shared" si="22"/>
        <v>0</v>
      </c>
      <c r="S156" s="209">
        <v>0</v>
      </c>
      <c r="T156" s="210">
        <f t="shared" si="23"/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211" t="s">
        <v>223</v>
      </c>
      <c r="AT156" s="211" t="s">
        <v>185</v>
      </c>
      <c r="AU156" s="211" t="s">
        <v>86</v>
      </c>
      <c r="AY156" s="17" t="s">
        <v>184</v>
      </c>
      <c r="BE156" s="212">
        <f t="shared" si="24"/>
        <v>0</v>
      </c>
      <c r="BF156" s="212">
        <f t="shared" si="25"/>
        <v>0</v>
      </c>
      <c r="BG156" s="212">
        <f t="shared" si="26"/>
        <v>0</v>
      </c>
      <c r="BH156" s="212">
        <f t="shared" si="27"/>
        <v>0</v>
      </c>
      <c r="BI156" s="212">
        <f t="shared" si="28"/>
        <v>0</v>
      </c>
      <c r="BJ156" s="17" t="s">
        <v>91</v>
      </c>
      <c r="BK156" s="212">
        <f t="shared" si="29"/>
        <v>0</v>
      </c>
      <c r="BL156" s="17" t="s">
        <v>223</v>
      </c>
      <c r="BM156" s="211" t="s">
        <v>1872</v>
      </c>
    </row>
    <row r="157" spans="1:65" s="11" customFormat="1" ht="25.9" customHeight="1">
      <c r="B157" s="186"/>
      <c r="C157" s="187"/>
      <c r="D157" s="188" t="s">
        <v>78</v>
      </c>
      <c r="E157" s="189" t="s">
        <v>1575</v>
      </c>
      <c r="F157" s="189" t="s">
        <v>1576</v>
      </c>
      <c r="G157" s="187"/>
      <c r="H157" s="187"/>
      <c r="I157" s="190"/>
      <c r="J157" s="191">
        <f>BK157</f>
        <v>0</v>
      </c>
      <c r="K157" s="187"/>
      <c r="L157" s="192"/>
      <c r="M157" s="193"/>
      <c r="N157" s="194"/>
      <c r="O157" s="194"/>
      <c r="P157" s="195">
        <f>SUM(P158:P163)</f>
        <v>0</v>
      </c>
      <c r="Q157" s="194"/>
      <c r="R157" s="195">
        <f>SUM(R158:R163)</f>
        <v>0</v>
      </c>
      <c r="S157" s="194"/>
      <c r="T157" s="196">
        <f>SUM(T158:T163)</f>
        <v>0</v>
      </c>
      <c r="AR157" s="197" t="s">
        <v>91</v>
      </c>
      <c r="AT157" s="198" t="s">
        <v>78</v>
      </c>
      <c r="AU157" s="198" t="s">
        <v>79</v>
      </c>
      <c r="AY157" s="197" t="s">
        <v>184</v>
      </c>
      <c r="BK157" s="199">
        <f>SUM(BK158:BK163)</f>
        <v>0</v>
      </c>
    </row>
    <row r="158" spans="1:65" s="2" customFormat="1" ht="16.5" customHeight="1">
      <c r="A158" s="34"/>
      <c r="B158" s="35"/>
      <c r="C158" s="200" t="s">
        <v>257</v>
      </c>
      <c r="D158" s="200" t="s">
        <v>185</v>
      </c>
      <c r="E158" s="201" t="s">
        <v>1873</v>
      </c>
      <c r="F158" s="202" t="s">
        <v>1874</v>
      </c>
      <c r="G158" s="203" t="s">
        <v>252</v>
      </c>
      <c r="H158" s="204">
        <v>30</v>
      </c>
      <c r="I158" s="205"/>
      <c r="J158" s="206">
        <f t="shared" ref="J158:J163" si="30">ROUND(I158*H158,2)</f>
        <v>0</v>
      </c>
      <c r="K158" s="202" t="s">
        <v>1</v>
      </c>
      <c r="L158" s="39"/>
      <c r="M158" s="207" t="s">
        <v>1</v>
      </c>
      <c r="N158" s="208" t="s">
        <v>45</v>
      </c>
      <c r="O158" s="71"/>
      <c r="P158" s="209">
        <f t="shared" ref="P158:P163" si="31">O158*H158</f>
        <v>0</v>
      </c>
      <c r="Q158" s="209">
        <v>0</v>
      </c>
      <c r="R158" s="209">
        <f t="shared" ref="R158:R163" si="32">Q158*H158</f>
        <v>0</v>
      </c>
      <c r="S158" s="209">
        <v>0</v>
      </c>
      <c r="T158" s="210">
        <f t="shared" ref="T158:T163" si="33"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211" t="s">
        <v>223</v>
      </c>
      <c r="AT158" s="211" t="s">
        <v>185</v>
      </c>
      <c r="AU158" s="211" t="s">
        <v>86</v>
      </c>
      <c r="AY158" s="17" t="s">
        <v>184</v>
      </c>
      <c r="BE158" s="212">
        <f t="shared" ref="BE158:BE163" si="34">IF(N158="základní",J158,0)</f>
        <v>0</v>
      </c>
      <c r="BF158" s="212">
        <f t="shared" ref="BF158:BF163" si="35">IF(N158="snížená",J158,0)</f>
        <v>0</v>
      </c>
      <c r="BG158" s="212">
        <f t="shared" ref="BG158:BG163" si="36">IF(N158="zákl. přenesená",J158,0)</f>
        <v>0</v>
      </c>
      <c r="BH158" s="212">
        <f t="shared" ref="BH158:BH163" si="37">IF(N158="sníž. přenesená",J158,0)</f>
        <v>0</v>
      </c>
      <c r="BI158" s="212">
        <f t="shared" ref="BI158:BI163" si="38">IF(N158="nulová",J158,0)</f>
        <v>0</v>
      </c>
      <c r="BJ158" s="17" t="s">
        <v>91</v>
      </c>
      <c r="BK158" s="212">
        <f t="shared" ref="BK158:BK163" si="39">ROUND(I158*H158,2)</f>
        <v>0</v>
      </c>
      <c r="BL158" s="17" t="s">
        <v>223</v>
      </c>
      <c r="BM158" s="211" t="s">
        <v>1875</v>
      </c>
    </row>
    <row r="159" spans="1:65" s="2" customFormat="1" ht="16.5" customHeight="1">
      <c r="A159" s="34"/>
      <c r="B159" s="35"/>
      <c r="C159" s="200" t="s">
        <v>340</v>
      </c>
      <c r="D159" s="200" t="s">
        <v>185</v>
      </c>
      <c r="E159" s="201" t="s">
        <v>1876</v>
      </c>
      <c r="F159" s="202" t="s">
        <v>1877</v>
      </c>
      <c r="G159" s="203" t="s">
        <v>252</v>
      </c>
      <c r="H159" s="204">
        <v>20</v>
      </c>
      <c r="I159" s="205"/>
      <c r="J159" s="206">
        <f t="shared" si="30"/>
        <v>0</v>
      </c>
      <c r="K159" s="202" t="s">
        <v>1</v>
      </c>
      <c r="L159" s="39"/>
      <c r="M159" s="207" t="s">
        <v>1</v>
      </c>
      <c r="N159" s="208" t="s">
        <v>45</v>
      </c>
      <c r="O159" s="71"/>
      <c r="P159" s="209">
        <f t="shared" si="31"/>
        <v>0</v>
      </c>
      <c r="Q159" s="209">
        <v>0</v>
      </c>
      <c r="R159" s="209">
        <f t="shared" si="32"/>
        <v>0</v>
      </c>
      <c r="S159" s="209">
        <v>0</v>
      </c>
      <c r="T159" s="210">
        <f t="shared" si="33"/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11" t="s">
        <v>223</v>
      </c>
      <c r="AT159" s="211" t="s">
        <v>185</v>
      </c>
      <c r="AU159" s="211" t="s">
        <v>86</v>
      </c>
      <c r="AY159" s="17" t="s">
        <v>184</v>
      </c>
      <c r="BE159" s="212">
        <f t="shared" si="34"/>
        <v>0</v>
      </c>
      <c r="BF159" s="212">
        <f t="shared" si="35"/>
        <v>0</v>
      </c>
      <c r="BG159" s="212">
        <f t="shared" si="36"/>
        <v>0</v>
      </c>
      <c r="BH159" s="212">
        <f t="shared" si="37"/>
        <v>0</v>
      </c>
      <c r="BI159" s="212">
        <f t="shared" si="38"/>
        <v>0</v>
      </c>
      <c r="BJ159" s="17" t="s">
        <v>91</v>
      </c>
      <c r="BK159" s="212">
        <f t="shared" si="39"/>
        <v>0</v>
      </c>
      <c r="BL159" s="17" t="s">
        <v>223</v>
      </c>
      <c r="BM159" s="211" t="s">
        <v>1878</v>
      </c>
    </row>
    <row r="160" spans="1:65" s="2" customFormat="1" ht="16.5" customHeight="1">
      <c r="A160" s="34"/>
      <c r="B160" s="35"/>
      <c r="C160" s="200" t="s">
        <v>253</v>
      </c>
      <c r="D160" s="200" t="s">
        <v>185</v>
      </c>
      <c r="E160" s="201" t="s">
        <v>1879</v>
      </c>
      <c r="F160" s="202" t="s">
        <v>1880</v>
      </c>
      <c r="G160" s="203" t="s">
        <v>252</v>
      </c>
      <c r="H160" s="204">
        <v>50</v>
      </c>
      <c r="I160" s="205"/>
      <c r="J160" s="206">
        <f t="shared" si="30"/>
        <v>0</v>
      </c>
      <c r="K160" s="202" t="s">
        <v>1</v>
      </c>
      <c r="L160" s="39"/>
      <c r="M160" s="207" t="s">
        <v>1</v>
      </c>
      <c r="N160" s="208" t="s">
        <v>45</v>
      </c>
      <c r="O160" s="71"/>
      <c r="P160" s="209">
        <f t="shared" si="31"/>
        <v>0</v>
      </c>
      <c r="Q160" s="209">
        <v>0</v>
      </c>
      <c r="R160" s="209">
        <f t="shared" si="32"/>
        <v>0</v>
      </c>
      <c r="S160" s="209">
        <v>0</v>
      </c>
      <c r="T160" s="210">
        <f t="shared" si="33"/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211" t="s">
        <v>223</v>
      </c>
      <c r="AT160" s="211" t="s">
        <v>185</v>
      </c>
      <c r="AU160" s="211" t="s">
        <v>86</v>
      </c>
      <c r="AY160" s="17" t="s">
        <v>184</v>
      </c>
      <c r="BE160" s="212">
        <f t="shared" si="34"/>
        <v>0</v>
      </c>
      <c r="BF160" s="212">
        <f t="shared" si="35"/>
        <v>0</v>
      </c>
      <c r="BG160" s="212">
        <f t="shared" si="36"/>
        <v>0</v>
      </c>
      <c r="BH160" s="212">
        <f t="shared" si="37"/>
        <v>0</v>
      </c>
      <c r="BI160" s="212">
        <f t="shared" si="38"/>
        <v>0</v>
      </c>
      <c r="BJ160" s="17" t="s">
        <v>91</v>
      </c>
      <c r="BK160" s="212">
        <f t="shared" si="39"/>
        <v>0</v>
      </c>
      <c r="BL160" s="17" t="s">
        <v>223</v>
      </c>
      <c r="BM160" s="211" t="s">
        <v>1881</v>
      </c>
    </row>
    <row r="161" spans="1:65" s="2" customFormat="1" ht="16.5" customHeight="1">
      <c r="A161" s="34"/>
      <c r="B161" s="35"/>
      <c r="C161" s="200" t="s">
        <v>331</v>
      </c>
      <c r="D161" s="200" t="s">
        <v>185</v>
      </c>
      <c r="E161" s="201" t="s">
        <v>1628</v>
      </c>
      <c r="F161" s="202" t="s">
        <v>1629</v>
      </c>
      <c r="G161" s="203" t="s">
        <v>252</v>
      </c>
      <c r="H161" s="204">
        <v>50</v>
      </c>
      <c r="I161" s="205"/>
      <c r="J161" s="206">
        <f t="shared" si="30"/>
        <v>0</v>
      </c>
      <c r="K161" s="202" t="s">
        <v>1</v>
      </c>
      <c r="L161" s="39"/>
      <c r="M161" s="207" t="s">
        <v>1</v>
      </c>
      <c r="N161" s="208" t="s">
        <v>45</v>
      </c>
      <c r="O161" s="71"/>
      <c r="P161" s="209">
        <f t="shared" si="31"/>
        <v>0</v>
      </c>
      <c r="Q161" s="209">
        <v>0</v>
      </c>
      <c r="R161" s="209">
        <f t="shared" si="32"/>
        <v>0</v>
      </c>
      <c r="S161" s="209">
        <v>0</v>
      </c>
      <c r="T161" s="210">
        <f t="shared" si="33"/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211" t="s">
        <v>223</v>
      </c>
      <c r="AT161" s="211" t="s">
        <v>185</v>
      </c>
      <c r="AU161" s="211" t="s">
        <v>86</v>
      </c>
      <c r="AY161" s="17" t="s">
        <v>184</v>
      </c>
      <c r="BE161" s="212">
        <f t="shared" si="34"/>
        <v>0</v>
      </c>
      <c r="BF161" s="212">
        <f t="shared" si="35"/>
        <v>0</v>
      </c>
      <c r="BG161" s="212">
        <f t="shared" si="36"/>
        <v>0</v>
      </c>
      <c r="BH161" s="212">
        <f t="shared" si="37"/>
        <v>0</v>
      </c>
      <c r="BI161" s="212">
        <f t="shared" si="38"/>
        <v>0</v>
      </c>
      <c r="BJ161" s="17" t="s">
        <v>91</v>
      </c>
      <c r="BK161" s="212">
        <f t="shared" si="39"/>
        <v>0</v>
      </c>
      <c r="BL161" s="17" t="s">
        <v>223</v>
      </c>
      <c r="BM161" s="211" t="s">
        <v>1882</v>
      </c>
    </row>
    <row r="162" spans="1:65" s="2" customFormat="1" ht="16.5" customHeight="1">
      <c r="A162" s="34"/>
      <c r="B162" s="35"/>
      <c r="C162" s="200" t="s">
        <v>260</v>
      </c>
      <c r="D162" s="200" t="s">
        <v>185</v>
      </c>
      <c r="E162" s="201" t="s">
        <v>1883</v>
      </c>
      <c r="F162" s="202" t="s">
        <v>1884</v>
      </c>
      <c r="G162" s="203" t="s">
        <v>252</v>
      </c>
      <c r="H162" s="204">
        <v>50</v>
      </c>
      <c r="I162" s="205"/>
      <c r="J162" s="206">
        <f t="shared" si="30"/>
        <v>0</v>
      </c>
      <c r="K162" s="202" t="s">
        <v>1</v>
      </c>
      <c r="L162" s="39"/>
      <c r="M162" s="207" t="s">
        <v>1</v>
      </c>
      <c r="N162" s="208" t="s">
        <v>45</v>
      </c>
      <c r="O162" s="71"/>
      <c r="P162" s="209">
        <f t="shared" si="31"/>
        <v>0</v>
      </c>
      <c r="Q162" s="209">
        <v>0</v>
      </c>
      <c r="R162" s="209">
        <f t="shared" si="32"/>
        <v>0</v>
      </c>
      <c r="S162" s="209">
        <v>0</v>
      </c>
      <c r="T162" s="210">
        <f t="shared" si="33"/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211" t="s">
        <v>223</v>
      </c>
      <c r="AT162" s="211" t="s">
        <v>185</v>
      </c>
      <c r="AU162" s="211" t="s">
        <v>86</v>
      </c>
      <c r="AY162" s="17" t="s">
        <v>184</v>
      </c>
      <c r="BE162" s="212">
        <f t="shared" si="34"/>
        <v>0</v>
      </c>
      <c r="BF162" s="212">
        <f t="shared" si="35"/>
        <v>0</v>
      </c>
      <c r="BG162" s="212">
        <f t="shared" si="36"/>
        <v>0</v>
      </c>
      <c r="BH162" s="212">
        <f t="shared" si="37"/>
        <v>0</v>
      </c>
      <c r="BI162" s="212">
        <f t="shared" si="38"/>
        <v>0</v>
      </c>
      <c r="BJ162" s="17" t="s">
        <v>91</v>
      </c>
      <c r="BK162" s="212">
        <f t="shared" si="39"/>
        <v>0</v>
      </c>
      <c r="BL162" s="17" t="s">
        <v>223</v>
      </c>
      <c r="BM162" s="211" t="s">
        <v>1885</v>
      </c>
    </row>
    <row r="163" spans="1:65" s="2" customFormat="1" ht="16.5" customHeight="1">
      <c r="A163" s="34"/>
      <c r="B163" s="35"/>
      <c r="C163" s="200" t="s">
        <v>347</v>
      </c>
      <c r="D163" s="200" t="s">
        <v>185</v>
      </c>
      <c r="E163" s="201" t="s">
        <v>1667</v>
      </c>
      <c r="F163" s="202" t="s">
        <v>1668</v>
      </c>
      <c r="G163" s="203" t="s">
        <v>939</v>
      </c>
      <c r="H163" s="204">
        <v>1</v>
      </c>
      <c r="I163" s="205"/>
      <c r="J163" s="206">
        <f t="shared" si="30"/>
        <v>0</v>
      </c>
      <c r="K163" s="202" t="s">
        <v>1</v>
      </c>
      <c r="L163" s="39"/>
      <c r="M163" s="257" t="s">
        <v>1</v>
      </c>
      <c r="N163" s="258" t="s">
        <v>45</v>
      </c>
      <c r="O163" s="259"/>
      <c r="P163" s="260">
        <f t="shared" si="31"/>
        <v>0</v>
      </c>
      <c r="Q163" s="260">
        <v>0</v>
      </c>
      <c r="R163" s="260">
        <f t="shared" si="32"/>
        <v>0</v>
      </c>
      <c r="S163" s="260">
        <v>0</v>
      </c>
      <c r="T163" s="261">
        <f t="shared" si="33"/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211" t="s">
        <v>223</v>
      </c>
      <c r="AT163" s="211" t="s">
        <v>185</v>
      </c>
      <c r="AU163" s="211" t="s">
        <v>86</v>
      </c>
      <c r="AY163" s="17" t="s">
        <v>184</v>
      </c>
      <c r="BE163" s="212">
        <f t="shared" si="34"/>
        <v>0</v>
      </c>
      <c r="BF163" s="212">
        <f t="shared" si="35"/>
        <v>0</v>
      </c>
      <c r="BG163" s="212">
        <f t="shared" si="36"/>
        <v>0</v>
      </c>
      <c r="BH163" s="212">
        <f t="shared" si="37"/>
        <v>0</v>
      </c>
      <c r="BI163" s="212">
        <f t="shared" si="38"/>
        <v>0</v>
      </c>
      <c r="BJ163" s="17" t="s">
        <v>91</v>
      </c>
      <c r="BK163" s="212">
        <f t="shared" si="39"/>
        <v>0</v>
      </c>
      <c r="BL163" s="17" t="s">
        <v>223</v>
      </c>
      <c r="BM163" s="211" t="s">
        <v>1886</v>
      </c>
    </row>
    <row r="164" spans="1:65" s="2" customFormat="1" ht="6.95" customHeight="1">
      <c r="A164" s="34"/>
      <c r="B164" s="54"/>
      <c r="C164" s="55"/>
      <c r="D164" s="55"/>
      <c r="E164" s="55"/>
      <c r="F164" s="55"/>
      <c r="G164" s="55"/>
      <c r="H164" s="55"/>
      <c r="I164" s="158"/>
      <c r="J164" s="55"/>
      <c r="K164" s="55"/>
      <c r="L164" s="39"/>
      <c r="M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</row>
  </sheetData>
  <sheetProtection algorithmName="SHA-512" hashValue="cih17RUnv7U8N68jmQimzMxsufepnkl//6t+LtslXZl9T8KMZicPnncuUhsw8CkckUWfhFBG7c3byPQJwfzmmA==" saltValue="3CnRkVkc96FIVuZCLhSoegNkj9paJ5PGt/M8fhtK78QQFIkYowiiQzD3jp/3EF3aNbOeNYxXww9TSEF4NZ5sEw==" spinCount="100000" sheet="1" objects="1" scenarios="1" formatColumns="0" formatRows="0" autoFilter="0"/>
  <autoFilter ref="C127:K163"/>
  <mergeCells count="15">
    <mergeCell ref="E114:H114"/>
    <mergeCell ref="E118:H118"/>
    <mergeCell ref="E116:H116"/>
    <mergeCell ref="E120:H120"/>
    <mergeCell ref="L2:V2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268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15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5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AT2" s="17" t="s">
        <v>106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8"/>
      <c r="J3" s="117"/>
      <c r="K3" s="117"/>
      <c r="L3" s="20"/>
      <c r="AT3" s="17" t="s">
        <v>86</v>
      </c>
    </row>
    <row r="4" spans="1:46" s="1" customFormat="1" ht="24.95" customHeight="1">
      <c r="B4" s="20"/>
      <c r="D4" s="119" t="s">
        <v>132</v>
      </c>
      <c r="I4" s="115"/>
      <c r="L4" s="20"/>
      <c r="M4" s="120" t="s">
        <v>10</v>
      </c>
      <c r="AT4" s="17" t="s">
        <v>4</v>
      </c>
    </row>
    <row r="5" spans="1:46" s="1" customFormat="1" ht="6.95" customHeight="1">
      <c r="B5" s="20"/>
      <c r="I5" s="115"/>
      <c r="L5" s="20"/>
    </row>
    <row r="6" spans="1:46" s="1" customFormat="1" ht="12" customHeight="1">
      <c r="B6" s="20"/>
      <c r="D6" s="121" t="s">
        <v>16</v>
      </c>
      <c r="I6" s="115"/>
      <c r="L6" s="20"/>
    </row>
    <row r="7" spans="1:46" s="1" customFormat="1" ht="16.5" customHeight="1">
      <c r="B7" s="20"/>
      <c r="E7" s="322" t="str">
        <f>'Rekapitulace stavby'!K6</f>
        <v>NOVOSTAVBA SOCIÁLNÍCH BYTŮ NA PARC. Č. 789/2</v>
      </c>
      <c r="F7" s="323"/>
      <c r="G7" s="323"/>
      <c r="H7" s="323"/>
      <c r="I7" s="115"/>
      <c r="L7" s="20"/>
    </row>
    <row r="8" spans="1:46" ht="12.75">
      <c r="B8" s="20"/>
      <c r="D8" s="121" t="s">
        <v>133</v>
      </c>
      <c r="L8" s="20"/>
    </row>
    <row r="9" spans="1:46" s="1" customFormat="1" ht="16.5" customHeight="1">
      <c r="B9" s="20"/>
      <c r="E9" s="322" t="s">
        <v>134</v>
      </c>
      <c r="F9" s="303"/>
      <c r="G9" s="303"/>
      <c r="H9" s="303"/>
      <c r="I9" s="115"/>
      <c r="L9" s="20"/>
    </row>
    <row r="10" spans="1:46" s="1" customFormat="1" ht="12" customHeight="1">
      <c r="B10" s="20"/>
      <c r="D10" s="121" t="s">
        <v>135</v>
      </c>
      <c r="I10" s="115"/>
      <c r="L10" s="20"/>
    </row>
    <row r="11" spans="1:46" s="2" customFormat="1" ht="16.5" customHeight="1">
      <c r="A11" s="34"/>
      <c r="B11" s="39"/>
      <c r="C11" s="34"/>
      <c r="D11" s="34"/>
      <c r="E11" s="324" t="s">
        <v>136</v>
      </c>
      <c r="F11" s="325"/>
      <c r="G11" s="325"/>
      <c r="H11" s="325"/>
      <c r="I11" s="123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46" s="2" customFormat="1" ht="12" customHeight="1">
      <c r="A12" s="34"/>
      <c r="B12" s="39"/>
      <c r="C12" s="34"/>
      <c r="D12" s="121" t="s">
        <v>137</v>
      </c>
      <c r="E12" s="34"/>
      <c r="F12" s="34"/>
      <c r="G12" s="34"/>
      <c r="H12" s="34"/>
      <c r="I12" s="123"/>
      <c r="J12" s="34"/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pans="1:46" s="2" customFormat="1" ht="16.5" customHeight="1">
      <c r="A13" s="34"/>
      <c r="B13" s="39"/>
      <c r="C13" s="34"/>
      <c r="D13" s="34"/>
      <c r="E13" s="326" t="s">
        <v>1887</v>
      </c>
      <c r="F13" s="325"/>
      <c r="G13" s="325"/>
      <c r="H13" s="325"/>
      <c r="I13" s="123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pans="1:46" s="2" customFormat="1" ht="11.25">
      <c r="A14" s="34"/>
      <c r="B14" s="39"/>
      <c r="C14" s="34"/>
      <c r="D14" s="34"/>
      <c r="E14" s="34"/>
      <c r="F14" s="34"/>
      <c r="G14" s="34"/>
      <c r="H14" s="34"/>
      <c r="I14" s="123"/>
      <c r="J14" s="34"/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46" s="2" customFormat="1" ht="12" customHeight="1">
      <c r="A15" s="34"/>
      <c r="B15" s="39"/>
      <c r="C15" s="34"/>
      <c r="D15" s="121" t="s">
        <v>18</v>
      </c>
      <c r="E15" s="34"/>
      <c r="F15" s="109" t="s">
        <v>1</v>
      </c>
      <c r="G15" s="34"/>
      <c r="H15" s="34"/>
      <c r="I15" s="124" t="s">
        <v>19</v>
      </c>
      <c r="J15" s="109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46" s="2" customFormat="1" ht="12" customHeight="1">
      <c r="A16" s="34"/>
      <c r="B16" s="39"/>
      <c r="C16" s="34"/>
      <c r="D16" s="121" t="s">
        <v>20</v>
      </c>
      <c r="E16" s="34"/>
      <c r="F16" s="109" t="s">
        <v>21</v>
      </c>
      <c r="G16" s="34"/>
      <c r="H16" s="34"/>
      <c r="I16" s="124" t="s">
        <v>22</v>
      </c>
      <c r="J16" s="125" t="str">
        <f>'Rekapitulace stavby'!AN8</f>
        <v>11. 12. 2019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2" customFormat="1" ht="10.9" customHeight="1">
      <c r="A17" s="34"/>
      <c r="B17" s="39"/>
      <c r="C17" s="34"/>
      <c r="D17" s="34"/>
      <c r="E17" s="34"/>
      <c r="F17" s="34"/>
      <c r="G17" s="34"/>
      <c r="H17" s="34"/>
      <c r="I17" s="123"/>
      <c r="J17" s="34"/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2" customFormat="1" ht="12" customHeight="1">
      <c r="A18" s="34"/>
      <c r="B18" s="39"/>
      <c r="C18" s="34"/>
      <c r="D18" s="121" t="s">
        <v>24</v>
      </c>
      <c r="E18" s="34"/>
      <c r="F18" s="34"/>
      <c r="G18" s="34"/>
      <c r="H18" s="34"/>
      <c r="I18" s="124" t="s">
        <v>25</v>
      </c>
      <c r="J18" s="109" t="s">
        <v>26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2" customFormat="1" ht="18" customHeight="1">
      <c r="A19" s="34"/>
      <c r="B19" s="39"/>
      <c r="C19" s="34"/>
      <c r="D19" s="34"/>
      <c r="E19" s="109" t="s">
        <v>27</v>
      </c>
      <c r="F19" s="34"/>
      <c r="G19" s="34"/>
      <c r="H19" s="34"/>
      <c r="I19" s="124" t="s">
        <v>28</v>
      </c>
      <c r="J19" s="109" t="s">
        <v>29</v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2" customFormat="1" ht="6.95" customHeight="1">
      <c r="A20" s="34"/>
      <c r="B20" s="39"/>
      <c r="C20" s="34"/>
      <c r="D20" s="34"/>
      <c r="E20" s="34"/>
      <c r="F20" s="34"/>
      <c r="G20" s="34"/>
      <c r="H20" s="34"/>
      <c r="I20" s="123"/>
      <c r="J20" s="34"/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2" customFormat="1" ht="12" customHeight="1">
      <c r="A21" s="34"/>
      <c r="B21" s="39"/>
      <c r="C21" s="34"/>
      <c r="D21" s="121" t="s">
        <v>30</v>
      </c>
      <c r="E21" s="34"/>
      <c r="F21" s="34"/>
      <c r="G21" s="34"/>
      <c r="H21" s="34"/>
      <c r="I21" s="124" t="s">
        <v>25</v>
      </c>
      <c r="J21" s="30" t="str">
        <f>'Rekapitulace stavby'!AN13</f>
        <v>Vyplň údaj</v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2" customFormat="1" ht="18" customHeight="1">
      <c r="A22" s="34"/>
      <c r="B22" s="39"/>
      <c r="C22" s="34"/>
      <c r="D22" s="34"/>
      <c r="E22" s="327" t="str">
        <f>'Rekapitulace stavby'!E14</f>
        <v>Vyplň údaj</v>
      </c>
      <c r="F22" s="328"/>
      <c r="G22" s="328"/>
      <c r="H22" s="328"/>
      <c r="I22" s="124" t="s">
        <v>28</v>
      </c>
      <c r="J22" s="30" t="str">
        <f>'Rekapitulace stavby'!AN14</f>
        <v>Vyplň údaj</v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2" customFormat="1" ht="6.95" customHeight="1">
      <c r="A23" s="34"/>
      <c r="B23" s="39"/>
      <c r="C23" s="34"/>
      <c r="D23" s="34"/>
      <c r="E23" s="34"/>
      <c r="F23" s="34"/>
      <c r="G23" s="34"/>
      <c r="H23" s="34"/>
      <c r="I23" s="123"/>
      <c r="J23" s="34"/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2" customFormat="1" ht="12" customHeight="1">
      <c r="A24" s="34"/>
      <c r="B24" s="39"/>
      <c r="C24" s="34"/>
      <c r="D24" s="121" t="s">
        <v>32</v>
      </c>
      <c r="E24" s="34"/>
      <c r="F24" s="34"/>
      <c r="G24" s="34"/>
      <c r="H24" s="34"/>
      <c r="I24" s="124" t="s">
        <v>25</v>
      </c>
      <c r="J24" s="109" t="s">
        <v>1</v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s="2" customFormat="1" ht="18" customHeight="1">
      <c r="A25" s="34"/>
      <c r="B25" s="39"/>
      <c r="C25" s="34"/>
      <c r="D25" s="34"/>
      <c r="E25" s="109" t="s">
        <v>33</v>
      </c>
      <c r="F25" s="34"/>
      <c r="G25" s="34"/>
      <c r="H25" s="34"/>
      <c r="I25" s="124" t="s">
        <v>28</v>
      </c>
      <c r="J25" s="109" t="s">
        <v>1</v>
      </c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pans="1:31" s="2" customFormat="1" ht="6.95" customHeight="1">
      <c r="A26" s="34"/>
      <c r="B26" s="39"/>
      <c r="C26" s="34"/>
      <c r="D26" s="34"/>
      <c r="E26" s="34"/>
      <c r="F26" s="34"/>
      <c r="G26" s="34"/>
      <c r="H26" s="34"/>
      <c r="I26" s="123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s="2" customFormat="1" ht="12" customHeight="1">
      <c r="A27" s="34"/>
      <c r="B27" s="39"/>
      <c r="C27" s="34"/>
      <c r="D27" s="121" t="s">
        <v>35</v>
      </c>
      <c r="E27" s="34"/>
      <c r="F27" s="34"/>
      <c r="G27" s="34"/>
      <c r="H27" s="34"/>
      <c r="I27" s="124" t="s">
        <v>25</v>
      </c>
      <c r="J27" s="109" t="str">
        <f>IF('Rekapitulace stavby'!AN19="","",'Rekapitulace stavby'!AN19)</f>
        <v/>
      </c>
      <c r="K27" s="34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pans="1:31" s="2" customFormat="1" ht="18" customHeight="1">
      <c r="A28" s="34"/>
      <c r="B28" s="39"/>
      <c r="C28" s="34"/>
      <c r="D28" s="34"/>
      <c r="E28" s="109" t="str">
        <f>IF('Rekapitulace stavby'!E20="","",'Rekapitulace stavby'!E20)</f>
        <v xml:space="preserve"> </v>
      </c>
      <c r="F28" s="34"/>
      <c r="G28" s="34"/>
      <c r="H28" s="34"/>
      <c r="I28" s="124" t="s">
        <v>28</v>
      </c>
      <c r="J28" s="109" t="str">
        <f>IF('Rekapitulace stavby'!AN20="","",'Rekapitulace stavby'!AN20)</f>
        <v/>
      </c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pans="1:31" s="2" customFormat="1" ht="6.95" customHeight="1">
      <c r="A29" s="34"/>
      <c r="B29" s="39"/>
      <c r="C29" s="34"/>
      <c r="D29" s="34"/>
      <c r="E29" s="34"/>
      <c r="F29" s="34"/>
      <c r="G29" s="34"/>
      <c r="H29" s="34"/>
      <c r="I29" s="123"/>
      <c r="J29" s="34"/>
      <c r="K29" s="34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pans="1:31" s="2" customFormat="1" ht="12" customHeight="1">
      <c r="A30" s="34"/>
      <c r="B30" s="39"/>
      <c r="C30" s="34"/>
      <c r="D30" s="121" t="s">
        <v>37</v>
      </c>
      <c r="E30" s="34"/>
      <c r="F30" s="34"/>
      <c r="G30" s="34"/>
      <c r="H30" s="34"/>
      <c r="I30" s="123"/>
      <c r="J30" s="34"/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1:31" s="8" customFormat="1" ht="16.5" customHeight="1">
      <c r="A31" s="126"/>
      <c r="B31" s="127"/>
      <c r="C31" s="126"/>
      <c r="D31" s="126"/>
      <c r="E31" s="329" t="s">
        <v>1</v>
      </c>
      <c r="F31" s="329"/>
      <c r="G31" s="329"/>
      <c r="H31" s="329"/>
      <c r="I31" s="128"/>
      <c r="J31" s="126"/>
      <c r="K31" s="126"/>
      <c r="L31" s="129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6"/>
      <c r="AE31" s="126"/>
    </row>
    <row r="32" spans="1:31" s="2" customFormat="1" ht="6.95" customHeight="1">
      <c r="A32" s="34"/>
      <c r="B32" s="39"/>
      <c r="C32" s="34"/>
      <c r="D32" s="34"/>
      <c r="E32" s="34"/>
      <c r="F32" s="34"/>
      <c r="G32" s="34"/>
      <c r="H32" s="34"/>
      <c r="I32" s="123"/>
      <c r="J32" s="34"/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2" customFormat="1" ht="6.95" customHeight="1">
      <c r="A33" s="34"/>
      <c r="B33" s="39"/>
      <c r="C33" s="34"/>
      <c r="D33" s="130"/>
      <c r="E33" s="130"/>
      <c r="F33" s="130"/>
      <c r="G33" s="130"/>
      <c r="H33" s="130"/>
      <c r="I33" s="131"/>
      <c r="J33" s="130"/>
      <c r="K33" s="130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2" customFormat="1" ht="25.35" customHeight="1">
      <c r="A34" s="34"/>
      <c r="B34" s="39"/>
      <c r="C34" s="34"/>
      <c r="D34" s="132" t="s">
        <v>39</v>
      </c>
      <c r="E34" s="34"/>
      <c r="F34" s="34"/>
      <c r="G34" s="34"/>
      <c r="H34" s="34"/>
      <c r="I34" s="123"/>
      <c r="J34" s="133">
        <f>ROUND(J139,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s="2" customFormat="1" ht="6.95" customHeight="1">
      <c r="A35" s="34"/>
      <c r="B35" s="39"/>
      <c r="C35" s="34"/>
      <c r="D35" s="130"/>
      <c r="E35" s="130"/>
      <c r="F35" s="130"/>
      <c r="G35" s="130"/>
      <c r="H35" s="130"/>
      <c r="I35" s="131"/>
      <c r="J35" s="130"/>
      <c r="K35" s="130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 s="2" customFormat="1" ht="14.45" customHeight="1">
      <c r="A36" s="34"/>
      <c r="B36" s="39"/>
      <c r="C36" s="34"/>
      <c r="D36" s="34"/>
      <c r="E36" s="34"/>
      <c r="F36" s="134" t="s">
        <v>41</v>
      </c>
      <c r="G36" s="34"/>
      <c r="H36" s="34"/>
      <c r="I36" s="135" t="s">
        <v>40</v>
      </c>
      <c r="J36" s="134" t="s">
        <v>42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 s="2" customFormat="1" ht="14.45" customHeight="1">
      <c r="A37" s="34"/>
      <c r="B37" s="39"/>
      <c r="C37" s="34"/>
      <c r="D37" s="122" t="s">
        <v>43</v>
      </c>
      <c r="E37" s="121" t="s">
        <v>44</v>
      </c>
      <c r="F37" s="136">
        <f>ROUND((SUM(BE139:BE267)),  2)</f>
        <v>0</v>
      </c>
      <c r="G37" s="34"/>
      <c r="H37" s="34"/>
      <c r="I37" s="137">
        <v>0.21</v>
      </c>
      <c r="J37" s="136">
        <f>ROUND(((SUM(BE139:BE267))*I37),  2)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 s="2" customFormat="1" ht="14.45" customHeight="1">
      <c r="A38" s="34"/>
      <c r="B38" s="39"/>
      <c r="C38" s="34"/>
      <c r="D38" s="34"/>
      <c r="E38" s="121" t="s">
        <v>45</v>
      </c>
      <c r="F38" s="136">
        <f>ROUND((SUM(BF139:BF267)),  2)</f>
        <v>0</v>
      </c>
      <c r="G38" s="34"/>
      <c r="H38" s="34"/>
      <c r="I38" s="137">
        <v>0.15</v>
      </c>
      <c r="J38" s="136">
        <f>ROUND(((SUM(BF139:BF267))*I38),  2)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 s="2" customFormat="1" ht="14.45" hidden="1" customHeight="1">
      <c r="A39" s="34"/>
      <c r="B39" s="39"/>
      <c r="C39" s="34"/>
      <c r="D39" s="34"/>
      <c r="E39" s="121" t="s">
        <v>46</v>
      </c>
      <c r="F39" s="136">
        <f>ROUND((SUM(BG139:BG267)),  2)</f>
        <v>0</v>
      </c>
      <c r="G39" s="34"/>
      <c r="H39" s="34"/>
      <c r="I39" s="137">
        <v>0.21</v>
      </c>
      <c r="J39" s="136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 s="2" customFormat="1" ht="14.45" hidden="1" customHeight="1">
      <c r="A40" s="34"/>
      <c r="B40" s="39"/>
      <c r="C40" s="34"/>
      <c r="D40" s="34"/>
      <c r="E40" s="121" t="s">
        <v>47</v>
      </c>
      <c r="F40" s="136">
        <f>ROUND((SUM(BH139:BH267)),  2)</f>
        <v>0</v>
      </c>
      <c r="G40" s="34"/>
      <c r="H40" s="34"/>
      <c r="I40" s="137">
        <v>0.15</v>
      </c>
      <c r="J40" s="136">
        <f>0</f>
        <v>0</v>
      </c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 s="2" customFormat="1" ht="14.45" hidden="1" customHeight="1">
      <c r="A41" s="34"/>
      <c r="B41" s="39"/>
      <c r="C41" s="34"/>
      <c r="D41" s="34"/>
      <c r="E41" s="121" t="s">
        <v>48</v>
      </c>
      <c r="F41" s="136">
        <f>ROUND((SUM(BI139:BI267)),  2)</f>
        <v>0</v>
      </c>
      <c r="G41" s="34"/>
      <c r="H41" s="34"/>
      <c r="I41" s="137">
        <v>0</v>
      </c>
      <c r="J41" s="136">
        <f>0</f>
        <v>0</v>
      </c>
      <c r="K41" s="34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pans="1:31" s="2" customFormat="1" ht="6.95" customHeight="1">
      <c r="A42" s="34"/>
      <c r="B42" s="39"/>
      <c r="C42" s="34"/>
      <c r="D42" s="34"/>
      <c r="E42" s="34"/>
      <c r="F42" s="34"/>
      <c r="G42" s="34"/>
      <c r="H42" s="34"/>
      <c r="I42" s="123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pans="1:31" s="2" customFormat="1" ht="25.35" customHeight="1">
      <c r="A43" s="34"/>
      <c r="B43" s="39"/>
      <c r="C43" s="138"/>
      <c r="D43" s="139" t="s">
        <v>49</v>
      </c>
      <c r="E43" s="140"/>
      <c r="F43" s="140"/>
      <c r="G43" s="141" t="s">
        <v>50</v>
      </c>
      <c r="H43" s="142" t="s">
        <v>51</v>
      </c>
      <c r="I43" s="143"/>
      <c r="J43" s="144">
        <f>SUM(J34:J41)</f>
        <v>0</v>
      </c>
      <c r="K43" s="145"/>
      <c r="L43" s="51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</row>
    <row r="44" spans="1:31" s="2" customFormat="1" ht="14.45" customHeight="1">
      <c r="A44" s="34"/>
      <c r="B44" s="39"/>
      <c r="C44" s="34"/>
      <c r="D44" s="34"/>
      <c r="E44" s="34"/>
      <c r="F44" s="34"/>
      <c r="G44" s="34"/>
      <c r="H44" s="34"/>
      <c r="I44" s="123"/>
      <c r="J44" s="34"/>
      <c r="K44" s="34"/>
      <c r="L44" s="51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</row>
    <row r="45" spans="1:31" s="1" customFormat="1" ht="14.45" customHeight="1">
      <c r="B45" s="20"/>
      <c r="I45" s="115"/>
      <c r="L45" s="20"/>
    </row>
    <row r="46" spans="1:31" s="1" customFormat="1" ht="14.45" customHeight="1">
      <c r="B46" s="20"/>
      <c r="I46" s="115"/>
      <c r="L46" s="20"/>
    </row>
    <row r="47" spans="1:31" s="1" customFormat="1" ht="14.45" customHeight="1">
      <c r="B47" s="20"/>
      <c r="I47" s="115"/>
      <c r="L47" s="20"/>
    </row>
    <row r="48" spans="1:31" s="1" customFormat="1" ht="14.45" customHeight="1">
      <c r="B48" s="20"/>
      <c r="I48" s="115"/>
      <c r="L48" s="20"/>
    </row>
    <row r="49" spans="1:31" s="1" customFormat="1" ht="14.45" customHeight="1">
      <c r="B49" s="20"/>
      <c r="I49" s="115"/>
      <c r="L49" s="20"/>
    </row>
    <row r="50" spans="1:31" s="2" customFormat="1" ht="14.45" customHeight="1">
      <c r="B50" s="51"/>
      <c r="D50" s="146" t="s">
        <v>52</v>
      </c>
      <c r="E50" s="147"/>
      <c r="F50" s="147"/>
      <c r="G50" s="146" t="s">
        <v>53</v>
      </c>
      <c r="H50" s="147"/>
      <c r="I50" s="148"/>
      <c r="J50" s="147"/>
      <c r="K50" s="147"/>
      <c r="L50" s="51"/>
    </row>
    <row r="51" spans="1:31" ht="11.25">
      <c r="B51" s="20"/>
      <c r="L51" s="20"/>
    </row>
    <row r="52" spans="1:31" ht="11.25">
      <c r="B52" s="20"/>
      <c r="L52" s="20"/>
    </row>
    <row r="53" spans="1:31" ht="11.25">
      <c r="B53" s="20"/>
      <c r="L53" s="20"/>
    </row>
    <row r="54" spans="1:31" ht="11.25">
      <c r="B54" s="20"/>
      <c r="L54" s="20"/>
    </row>
    <row r="55" spans="1:31" ht="11.25">
      <c r="B55" s="20"/>
      <c r="L55" s="20"/>
    </row>
    <row r="56" spans="1:31" ht="11.25">
      <c r="B56" s="20"/>
      <c r="L56" s="20"/>
    </row>
    <row r="57" spans="1:31" ht="11.25">
      <c r="B57" s="20"/>
      <c r="L57" s="20"/>
    </row>
    <row r="58" spans="1:31" ht="11.25">
      <c r="B58" s="20"/>
      <c r="L58" s="20"/>
    </row>
    <row r="59" spans="1:31" ht="11.25">
      <c r="B59" s="20"/>
      <c r="L59" s="20"/>
    </row>
    <row r="60" spans="1:31" ht="11.25">
      <c r="B60" s="20"/>
      <c r="L60" s="20"/>
    </row>
    <row r="61" spans="1:31" s="2" customFormat="1" ht="12.75">
      <c r="A61" s="34"/>
      <c r="B61" s="39"/>
      <c r="C61" s="34"/>
      <c r="D61" s="149" t="s">
        <v>54</v>
      </c>
      <c r="E61" s="150"/>
      <c r="F61" s="151" t="s">
        <v>55</v>
      </c>
      <c r="G61" s="149" t="s">
        <v>54</v>
      </c>
      <c r="H61" s="150"/>
      <c r="I61" s="152"/>
      <c r="J61" s="153" t="s">
        <v>55</v>
      </c>
      <c r="K61" s="150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1:31" ht="11.25">
      <c r="B62" s="20"/>
      <c r="L62" s="20"/>
    </row>
    <row r="63" spans="1:31" ht="11.25">
      <c r="B63" s="20"/>
      <c r="L63" s="20"/>
    </row>
    <row r="64" spans="1:31" ht="11.25">
      <c r="B64" s="20"/>
      <c r="L64" s="20"/>
    </row>
    <row r="65" spans="1:31" s="2" customFormat="1" ht="12.75">
      <c r="A65" s="34"/>
      <c r="B65" s="39"/>
      <c r="C65" s="34"/>
      <c r="D65" s="146" t="s">
        <v>56</v>
      </c>
      <c r="E65" s="154"/>
      <c r="F65" s="154"/>
      <c r="G65" s="146" t="s">
        <v>57</v>
      </c>
      <c r="H65" s="154"/>
      <c r="I65" s="155"/>
      <c r="J65" s="154"/>
      <c r="K65" s="154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1:31" ht="11.25">
      <c r="B66" s="20"/>
      <c r="L66" s="20"/>
    </row>
    <row r="67" spans="1:31" ht="11.25">
      <c r="B67" s="20"/>
      <c r="L67" s="20"/>
    </row>
    <row r="68" spans="1:31" ht="11.25">
      <c r="B68" s="20"/>
      <c r="L68" s="20"/>
    </row>
    <row r="69" spans="1:31" ht="11.25">
      <c r="B69" s="20"/>
      <c r="L69" s="20"/>
    </row>
    <row r="70" spans="1:31" ht="11.25">
      <c r="B70" s="20"/>
      <c r="L70" s="20"/>
    </row>
    <row r="71" spans="1:31" ht="11.25">
      <c r="B71" s="20"/>
      <c r="L71" s="20"/>
    </row>
    <row r="72" spans="1:31" ht="11.25">
      <c r="B72" s="20"/>
      <c r="L72" s="20"/>
    </row>
    <row r="73" spans="1:31" ht="11.25">
      <c r="B73" s="20"/>
      <c r="L73" s="20"/>
    </row>
    <row r="74" spans="1:31" ht="11.25">
      <c r="B74" s="20"/>
      <c r="L74" s="20"/>
    </row>
    <row r="75" spans="1:31" ht="11.25">
      <c r="B75" s="20"/>
      <c r="L75" s="20"/>
    </row>
    <row r="76" spans="1:31" s="2" customFormat="1" ht="12.75">
      <c r="A76" s="34"/>
      <c r="B76" s="39"/>
      <c r="C76" s="34"/>
      <c r="D76" s="149" t="s">
        <v>54</v>
      </c>
      <c r="E76" s="150"/>
      <c r="F76" s="151" t="s">
        <v>55</v>
      </c>
      <c r="G76" s="149" t="s">
        <v>54</v>
      </c>
      <c r="H76" s="150"/>
      <c r="I76" s="152"/>
      <c r="J76" s="153" t="s">
        <v>55</v>
      </c>
      <c r="K76" s="150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s="2" customFormat="1" ht="14.45" customHeight="1">
      <c r="A77" s="34"/>
      <c r="B77" s="156"/>
      <c r="C77" s="157"/>
      <c r="D77" s="157"/>
      <c r="E77" s="157"/>
      <c r="F77" s="157"/>
      <c r="G77" s="157"/>
      <c r="H77" s="157"/>
      <c r="I77" s="158"/>
      <c r="J77" s="157"/>
      <c r="K77" s="1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pans="1:31" s="2" customFormat="1" ht="6.95" customHeight="1">
      <c r="A81" s="34"/>
      <c r="B81" s="159"/>
      <c r="C81" s="160"/>
      <c r="D81" s="160"/>
      <c r="E81" s="160"/>
      <c r="F81" s="160"/>
      <c r="G81" s="160"/>
      <c r="H81" s="160"/>
      <c r="I81" s="161"/>
      <c r="J81" s="160"/>
      <c r="K81" s="160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1:31" s="2" customFormat="1" ht="24.95" customHeight="1">
      <c r="A82" s="34"/>
      <c r="B82" s="35"/>
      <c r="C82" s="23" t="s">
        <v>139</v>
      </c>
      <c r="D82" s="36"/>
      <c r="E82" s="36"/>
      <c r="F82" s="36"/>
      <c r="G82" s="36"/>
      <c r="H82" s="36"/>
      <c r="I82" s="123"/>
      <c r="J82" s="36"/>
      <c r="K82" s="36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31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123"/>
      <c r="J83" s="36"/>
      <c r="K83" s="36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31" s="2" customFormat="1" ht="12" customHeight="1">
      <c r="A84" s="34"/>
      <c r="B84" s="35"/>
      <c r="C84" s="29" t="s">
        <v>16</v>
      </c>
      <c r="D84" s="36"/>
      <c r="E84" s="36"/>
      <c r="F84" s="36"/>
      <c r="G84" s="36"/>
      <c r="H84" s="36"/>
      <c r="I84" s="123"/>
      <c r="J84" s="36"/>
      <c r="K84" s="36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31" s="2" customFormat="1" ht="16.5" customHeight="1">
      <c r="A85" s="34"/>
      <c r="B85" s="35"/>
      <c r="C85" s="36"/>
      <c r="D85" s="36"/>
      <c r="E85" s="330" t="str">
        <f>E7</f>
        <v>NOVOSTAVBA SOCIÁLNÍCH BYTŮ NA PARC. Č. 789/2</v>
      </c>
      <c r="F85" s="331"/>
      <c r="G85" s="331"/>
      <c r="H85" s="331"/>
      <c r="I85" s="123"/>
      <c r="J85" s="36"/>
      <c r="K85" s="36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31" s="1" customFormat="1" ht="12" customHeight="1">
      <c r="B86" s="21"/>
      <c r="C86" s="29" t="s">
        <v>133</v>
      </c>
      <c r="D86" s="22"/>
      <c r="E86" s="22"/>
      <c r="F86" s="22"/>
      <c r="G86" s="22"/>
      <c r="H86" s="22"/>
      <c r="I86" s="115"/>
      <c r="J86" s="22"/>
      <c r="K86" s="22"/>
      <c r="L86" s="20"/>
    </row>
    <row r="87" spans="1:31" s="1" customFormat="1" ht="16.5" customHeight="1">
      <c r="B87" s="21"/>
      <c r="C87" s="22"/>
      <c r="D87" s="22"/>
      <c r="E87" s="330" t="s">
        <v>134</v>
      </c>
      <c r="F87" s="288"/>
      <c r="G87" s="288"/>
      <c r="H87" s="288"/>
      <c r="I87" s="115"/>
      <c r="J87" s="22"/>
      <c r="K87" s="22"/>
      <c r="L87" s="20"/>
    </row>
    <row r="88" spans="1:31" s="1" customFormat="1" ht="12" customHeight="1">
      <c r="B88" s="21"/>
      <c r="C88" s="29" t="s">
        <v>135</v>
      </c>
      <c r="D88" s="22"/>
      <c r="E88" s="22"/>
      <c r="F88" s="22"/>
      <c r="G88" s="22"/>
      <c r="H88" s="22"/>
      <c r="I88" s="115"/>
      <c r="J88" s="22"/>
      <c r="K88" s="22"/>
      <c r="L88" s="20"/>
    </row>
    <row r="89" spans="1:31" s="2" customFormat="1" ht="16.5" customHeight="1">
      <c r="A89" s="34"/>
      <c r="B89" s="35"/>
      <c r="C89" s="36"/>
      <c r="D89" s="36"/>
      <c r="E89" s="332" t="s">
        <v>136</v>
      </c>
      <c r="F89" s="333"/>
      <c r="G89" s="333"/>
      <c r="H89" s="333"/>
      <c r="I89" s="123"/>
      <c r="J89" s="36"/>
      <c r="K89" s="36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1:31" s="2" customFormat="1" ht="12" customHeight="1">
      <c r="A90" s="34"/>
      <c r="B90" s="35"/>
      <c r="C90" s="29" t="s">
        <v>137</v>
      </c>
      <c r="D90" s="36"/>
      <c r="E90" s="36"/>
      <c r="F90" s="36"/>
      <c r="G90" s="36"/>
      <c r="H90" s="36"/>
      <c r="I90" s="123"/>
      <c r="J90" s="36"/>
      <c r="K90" s="36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1:31" s="2" customFormat="1" ht="16.5" customHeight="1">
      <c r="A91" s="34"/>
      <c r="B91" s="35"/>
      <c r="C91" s="36"/>
      <c r="D91" s="36"/>
      <c r="E91" s="281" t="str">
        <f>E13</f>
        <v>D.1.4.2 - Silnoproudá elektrotechnika a hromosvod</v>
      </c>
      <c r="F91" s="333"/>
      <c r="G91" s="333"/>
      <c r="H91" s="333"/>
      <c r="I91" s="123"/>
      <c r="J91" s="36"/>
      <c r="K91" s="36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1:31" s="2" customFormat="1" ht="6.95" customHeight="1">
      <c r="A92" s="34"/>
      <c r="B92" s="35"/>
      <c r="C92" s="36"/>
      <c r="D92" s="36"/>
      <c r="E92" s="36"/>
      <c r="F92" s="36"/>
      <c r="G92" s="36"/>
      <c r="H92" s="36"/>
      <c r="I92" s="123"/>
      <c r="J92" s="36"/>
      <c r="K92" s="3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1:31" s="2" customFormat="1" ht="12" customHeight="1">
      <c r="A93" s="34"/>
      <c r="B93" s="35"/>
      <c r="C93" s="29" t="s">
        <v>20</v>
      </c>
      <c r="D93" s="36"/>
      <c r="E93" s="36"/>
      <c r="F93" s="27" t="str">
        <f>F16</f>
        <v>Protivanov, ul.Na Balkáně</v>
      </c>
      <c r="G93" s="36"/>
      <c r="H93" s="36"/>
      <c r="I93" s="124" t="s">
        <v>22</v>
      </c>
      <c r="J93" s="66" t="str">
        <f>IF(J16="","",J16)</f>
        <v>11. 12. 2019</v>
      </c>
      <c r="K93" s="36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1:31" s="2" customFormat="1" ht="6.95" customHeight="1">
      <c r="A94" s="34"/>
      <c r="B94" s="35"/>
      <c r="C94" s="36"/>
      <c r="D94" s="36"/>
      <c r="E94" s="36"/>
      <c r="F94" s="36"/>
      <c r="G94" s="36"/>
      <c r="H94" s="36"/>
      <c r="I94" s="123"/>
      <c r="J94" s="36"/>
      <c r="K94" s="36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pans="1:31" s="2" customFormat="1" ht="25.7" customHeight="1">
      <c r="A95" s="34"/>
      <c r="B95" s="35"/>
      <c r="C95" s="29" t="s">
        <v>24</v>
      </c>
      <c r="D95" s="36"/>
      <c r="E95" s="36"/>
      <c r="F95" s="27" t="str">
        <f>E19</f>
        <v>Městys Protivanov, Náměstí 32, 798 48 Protivanov</v>
      </c>
      <c r="G95" s="36"/>
      <c r="H95" s="36"/>
      <c r="I95" s="124" t="s">
        <v>32</v>
      </c>
      <c r="J95" s="32" t="str">
        <f>E25</f>
        <v>PROMED Brno, spol. s r.o</v>
      </c>
      <c r="K95" s="36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pans="1:31" s="2" customFormat="1" ht="15.2" customHeight="1">
      <c r="A96" s="34"/>
      <c r="B96" s="35"/>
      <c r="C96" s="29" t="s">
        <v>30</v>
      </c>
      <c r="D96" s="36"/>
      <c r="E96" s="36"/>
      <c r="F96" s="27" t="str">
        <f>IF(E22="","",E22)</f>
        <v>Vyplň údaj</v>
      </c>
      <c r="G96" s="36"/>
      <c r="H96" s="36"/>
      <c r="I96" s="124" t="s">
        <v>35</v>
      </c>
      <c r="J96" s="32" t="str">
        <f>E28</f>
        <v xml:space="preserve"> </v>
      </c>
      <c r="K96" s="36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pans="1:47" s="2" customFormat="1" ht="10.35" customHeight="1">
      <c r="A97" s="34"/>
      <c r="B97" s="35"/>
      <c r="C97" s="36"/>
      <c r="D97" s="36"/>
      <c r="E97" s="36"/>
      <c r="F97" s="36"/>
      <c r="G97" s="36"/>
      <c r="H97" s="36"/>
      <c r="I97" s="123"/>
      <c r="J97" s="36"/>
      <c r="K97" s="36"/>
      <c r="L97" s="51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pans="1:47" s="2" customFormat="1" ht="29.25" customHeight="1">
      <c r="A98" s="34"/>
      <c r="B98" s="35"/>
      <c r="C98" s="162" t="s">
        <v>140</v>
      </c>
      <c r="D98" s="163"/>
      <c r="E98" s="163"/>
      <c r="F98" s="163"/>
      <c r="G98" s="163"/>
      <c r="H98" s="163"/>
      <c r="I98" s="164"/>
      <c r="J98" s="165" t="s">
        <v>141</v>
      </c>
      <c r="K98" s="163"/>
      <c r="L98" s="51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</row>
    <row r="99" spans="1:47" s="2" customFormat="1" ht="10.35" customHeight="1">
      <c r="A99" s="34"/>
      <c r="B99" s="35"/>
      <c r="C99" s="36"/>
      <c r="D99" s="36"/>
      <c r="E99" s="36"/>
      <c r="F99" s="36"/>
      <c r="G99" s="36"/>
      <c r="H99" s="36"/>
      <c r="I99" s="123"/>
      <c r="J99" s="36"/>
      <c r="K99" s="36"/>
      <c r="L99" s="51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</row>
    <row r="100" spans="1:47" s="2" customFormat="1" ht="22.9" customHeight="1">
      <c r="A100" s="34"/>
      <c r="B100" s="35"/>
      <c r="C100" s="166" t="s">
        <v>142</v>
      </c>
      <c r="D100" s="36"/>
      <c r="E100" s="36"/>
      <c r="F100" s="36"/>
      <c r="G100" s="36"/>
      <c r="H100" s="36"/>
      <c r="I100" s="123"/>
      <c r="J100" s="84">
        <f>J139</f>
        <v>0</v>
      </c>
      <c r="K100" s="36"/>
      <c r="L100" s="51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U100" s="17" t="s">
        <v>143</v>
      </c>
    </row>
    <row r="101" spans="1:47" s="9" customFormat="1" ht="24.95" customHeight="1">
      <c r="B101" s="167"/>
      <c r="C101" s="168"/>
      <c r="D101" s="169" t="s">
        <v>1888</v>
      </c>
      <c r="E101" s="170"/>
      <c r="F101" s="170"/>
      <c r="G101" s="170"/>
      <c r="H101" s="170"/>
      <c r="I101" s="171"/>
      <c r="J101" s="172">
        <f>J140</f>
        <v>0</v>
      </c>
      <c r="K101" s="168"/>
      <c r="L101" s="173"/>
    </row>
    <row r="102" spans="1:47" s="9" customFormat="1" ht="24.95" customHeight="1">
      <c r="B102" s="167"/>
      <c r="C102" s="168"/>
      <c r="D102" s="169" t="s">
        <v>1889</v>
      </c>
      <c r="E102" s="170"/>
      <c r="F102" s="170"/>
      <c r="G102" s="170"/>
      <c r="H102" s="170"/>
      <c r="I102" s="171"/>
      <c r="J102" s="172">
        <f>J151</f>
        <v>0</v>
      </c>
      <c r="K102" s="168"/>
      <c r="L102" s="173"/>
    </row>
    <row r="103" spans="1:47" s="9" customFormat="1" ht="24.95" customHeight="1">
      <c r="B103" s="167"/>
      <c r="C103" s="168"/>
      <c r="D103" s="169" t="s">
        <v>1890</v>
      </c>
      <c r="E103" s="170"/>
      <c r="F103" s="170"/>
      <c r="G103" s="170"/>
      <c r="H103" s="170"/>
      <c r="I103" s="171"/>
      <c r="J103" s="172">
        <f>J157</f>
        <v>0</v>
      </c>
      <c r="K103" s="168"/>
      <c r="L103" s="173"/>
    </row>
    <row r="104" spans="1:47" s="9" customFormat="1" ht="24.95" customHeight="1">
      <c r="B104" s="167"/>
      <c r="C104" s="168"/>
      <c r="D104" s="169" t="s">
        <v>1891</v>
      </c>
      <c r="E104" s="170"/>
      <c r="F104" s="170"/>
      <c r="G104" s="170"/>
      <c r="H104" s="170"/>
      <c r="I104" s="171"/>
      <c r="J104" s="172">
        <f>J172</f>
        <v>0</v>
      </c>
      <c r="K104" s="168"/>
      <c r="L104" s="173"/>
    </row>
    <row r="105" spans="1:47" s="9" customFormat="1" ht="24.95" customHeight="1">
      <c r="B105" s="167"/>
      <c r="C105" s="168"/>
      <c r="D105" s="169" t="s">
        <v>1892</v>
      </c>
      <c r="E105" s="170"/>
      <c r="F105" s="170"/>
      <c r="G105" s="170"/>
      <c r="H105" s="170"/>
      <c r="I105" s="171"/>
      <c r="J105" s="172">
        <f>J175</f>
        <v>0</v>
      </c>
      <c r="K105" s="168"/>
      <c r="L105" s="173"/>
    </row>
    <row r="106" spans="1:47" s="9" customFormat="1" ht="24.95" customHeight="1">
      <c r="B106" s="167"/>
      <c r="C106" s="168"/>
      <c r="D106" s="169" t="s">
        <v>1893</v>
      </c>
      <c r="E106" s="170"/>
      <c r="F106" s="170"/>
      <c r="G106" s="170"/>
      <c r="H106" s="170"/>
      <c r="I106" s="171"/>
      <c r="J106" s="172">
        <f>J183</f>
        <v>0</v>
      </c>
      <c r="K106" s="168"/>
      <c r="L106" s="173"/>
    </row>
    <row r="107" spans="1:47" s="9" customFormat="1" ht="24.95" customHeight="1">
      <c r="B107" s="167"/>
      <c r="C107" s="168"/>
      <c r="D107" s="169" t="s">
        <v>1894</v>
      </c>
      <c r="E107" s="170"/>
      <c r="F107" s="170"/>
      <c r="G107" s="170"/>
      <c r="H107" s="170"/>
      <c r="I107" s="171"/>
      <c r="J107" s="172">
        <f>J196</f>
        <v>0</v>
      </c>
      <c r="K107" s="168"/>
      <c r="L107" s="173"/>
    </row>
    <row r="108" spans="1:47" s="9" customFormat="1" ht="24.95" customHeight="1">
      <c r="B108" s="167"/>
      <c r="C108" s="168"/>
      <c r="D108" s="169" t="s">
        <v>1895</v>
      </c>
      <c r="E108" s="170"/>
      <c r="F108" s="170"/>
      <c r="G108" s="170"/>
      <c r="H108" s="170"/>
      <c r="I108" s="171"/>
      <c r="J108" s="172">
        <f>J217</f>
        <v>0</v>
      </c>
      <c r="K108" s="168"/>
      <c r="L108" s="173"/>
    </row>
    <row r="109" spans="1:47" s="9" customFormat="1" ht="24.95" customHeight="1">
      <c r="B109" s="167"/>
      <c r="C109" s="168"/>
      <c r="D109" s="169" t="s">
        <v>1896</v>
      </c>
      <c r="E109" s="170"/>
      <c r="F109" s="170"/>
      <c r="G109" s="170"/>
      <c r="H109" s="170"/>
      <c r="I109" s="171"/>
      <c r="J109" s="172">
        <f>J229</f>
        <v>0</v>
      </c>
      <c r="K109" s="168"/>
      <c r="L109" s="173"/>
    </row>
    <row r="110" spans="1:47" s="9" customFormat="1" ht="24.95" customHeight="1">
      <c r="B110" s="167"/>
      <c r="C110" s="168"/>
      <c r="D110" s="169" t="s">
        <v>1897</v>
      </c>
      <c r="E110" s="170"/>
      <c r="F110" s="170"/>
      <c r="G110" s="170"/>
      <c r="H110" s="170"/>
      <c r="I110" s="171"/>
      <c r="J110" s="172">
        <f>J231</f>
        <v>0</v>
      </c>
      <c r="K110" s="168"/>
      <c r="L110" s="173"/>
    </row>
    <row r="111" spans="1:47" s="9" customFormat="1" ht="24.95" customHeight="1">
      <c r="B111" s="167"/>
      <c r="C111" s="168"/>
      <c r="D111" s="169" t="s">
        <v>1898</v>
      </c>
      <c r="E111" s="170"/>
      <c r="F111" s="170"/>
      <c r="G111" s="170"/>
      <c r="H111" s="170"/>
      <c r="I111" s="171"/>
      <c r="J111" s="172">
        <f>J241</f>
        <v>0</v>
      </c>
      <c r="K111" s="168"/>
      <c r="L111" s="173"/>
    </row>
    <row r="112" spans="1:47" s="9" customFormat="1" ht="24.95" customHeight="1">
      <c r="B112" s="167"/>
      <c r="C112" s="168"/>
      <c r="D112" s="169" t="s">
        <v>1899</v>
      </c>
      <c r="E112" s="170"/>
      <c r="F112" s="170"/>
      <c r="G112" s="170"/>
      <c r="H112" s="170"/>
      <c r="I112" s="171"/>
      <c r="J112" s="172">
        <f>J243</f>
        <v>0</v>
      </c>
      <c r="K112" s="168"/>
      <c r="L112" s="173"/>
    </row>
    <row r="113" spans="1:31" s="9" customFormat="1" ht="24.95" customHeight="1">
      <c r="B113" s="167"/>
      <c r="C113" s="168"/>
      <c r="D113" s="169" t="s">
        <v>1900</v>
      </c>
      <c r="E113" s="170"/>
      <c r="F113" s="170"/>
      <c r="G113" s="170"/>
      <c r="H113" s="170"/>
      <c r="I113" s="171"/>
      <c r="J113" s="172">
        <f>J250</f>
        <v>0</v>
      </c>
      <c r="K113" s="168"/>
      <c r="L113" s="173"/>
    </row>
    <row r="114" spans="1:31" s="9" customFormat="1" ht="24.95" customHeight="1">
      <c r="B114" s="167"/>
      <c r="C114" s="168"/>
      <c r="D114" s="169" t="s">
        <v>1901</v>
      </c>
      <c r="E114" s="170"/>
      <c r="F114" s="170"/>
      <c r="G114" s="170"/>
      <c r="H114" s="170"/>
      <c r="I114" s="171"/>
      <c r="J114" s="172">
        <f>J257</f>
        <v>0</v>
      </c>
      <c r="K114" s="168"/>
      <c r="L114" s="173"/>
    </row>
    <row r="115" spans="1:31" s="9" customFormat="1" ht="24.95" customHeight="1">
      <c r="B115" s="167"/>
      <c r="C115" s="168"/>
      <c r="D115" s="169" t="s">
        <v>1902</v>
      </c>
      <c r="E115" s="170"/>
      <c r="F115" s="170"/>
      <c r="G115" s="170"/>
      <c r="H115" s="170"/>
      <c r="I115" s="171"/>
      <c r="J115" s="172">
        <f>J263</f>
        <v>0</v>
      </c>
      <c r="K115" s="168"/>
      <c r="L115" s="173"/>
    </row>
    <row r="116" spans="1:31" s="2" customFormat="1" ht="21.75" customHeight="1">
      <c r="A116" s="34"/>
      <c r="B116" s="35"/>
      <c r="C116" s="36"/>
      <c r="D116" s="36"/>
      <c r="E116" s="36"/>
      <c r="F116" s="36"/>
      <c r="G116" s="36"/>
      <c r="H116" s="36"/>
      <c r="I116" s="123"/>
      <c r="J116" s="36"/>
      <c r="K116" s="36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pans="1:31" s="2" customFormat="1" ht="6.95" customHeight="1">
      <c r="A117" s="34"/>
      <c r="B117" s="54"/>
      <c r="C117" s="55"/>
      <c r="D117" s="55"/>
      <c r="E117" s="55"/>
      <c r="F117" s="55"/>
      <c r="G117" s="55"/>
      <c r="H117" s="55"/>
      <c r="I117" s="158"/>
      <c r="J117" s="55"/>
      <c r="K117" s="55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21" spans="1:31" s="2" customFormat="1" ht="6.95" customHeight="1">
      <c r="A121" s="34"/>
      <c r="B121" s="56"/>
      <c r="C121" s="57"/>
      <c r="D121" s="57"/>
      <c r="E121" s="57"/>
      <c r="F121" s="57"/>
      <c r="G121" s="57"/>
      <c r="H121" s="57"/>
      <c r="I121" s="161"/>
      <c r="J121" s="57"/>
      <c r="K121" s="57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pans="1:31" s="2" customFormat="1" ht="24.95" customHeight="1">
      <c r="A122" s="34"/>
      <c r="B122" s="35"/>
      <c r="C122" s="23" t="s">
        <v>170</v>
      </c>
      <c r="D122" s="36"/>
      <c r="E122" s="36"/>
      <c r="F122" s="36"/>
      <c r="G122" s="36"/>
      <c r="H122" s="36"/>
      <c r="I122" s="123"/>
      <c r="J122" s="36"/>
      <c r="K122" s="36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pans="1:31" s="2" customFormat="1" ht="6.95" customHeight="1">
      <c r="A123" s="34"/>
      <c r="B123" s="35"/>
      <c r="C123" s="36"/>
      <c r="D123" s="36"/>
      <c r="E123" s="36"/>
      <c r="F123" s="36"/>
      <c r="G123" s="36"/>
      <c r="H123" s="36"/>
      <c r="I123" s="123"/>
      <c r="J123" s="36"/>
      <c r="K123" s="36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pans="1:31" s="2" customFormat="1" ht="12" customHeight="1">
      <c r="A124" s="34"/>
      <c r="B124" s="35"/>
      <c r="C124" s="29" t="s">
        <v>16</v>
      </c>
      <c r="D124" s="36"/>
      <c r="E124" s="36"/>
      <c r="F124" s="36"/>
      <c r="G124" s="36"/>
      <c r="H124" s="36"/>
      <c r="I124" s="123"/>
      <c r="J124" s="36"/>
      <c r="K124" s="36"/>
      <c r="L124" s="51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pans="1:31" s="2" customFormat="1" ht="16.5" customHeight="1">
      <c r="A125" s="34"/>
      <c r="B125" s="35"/>
      <c r="C125" s="36"/>
      <c r="D125" s="36"/>
      <c r="E125" s="330" t="str">
        <f>E7</f>
        <v>NOVOSTAVBA SOCIÁLNÍCH BYTŮ NA PARC. Č. 789/2</v>
      </c>
      <c r="F125" s="331"/>
      <c r="G125" s="331"/>
      <c r="H125" s="331"/>
      <c r="I125" s="123"/>
      <c r="J125" s="36"/>
      <c r="K125" s="36"/>
      <c r="L125" s="51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pans="1:31" s="1" customFormat="1" ht="12" customHeight="1">
      <c r="B126" s="21"/>
      <c r="C126" s="29" t="s">
        <v>133</v>
      </c>
      <c r="D126" s="22"/>
      <c r="E126" s="22"/>
      <c r="F126" s="22"/>
      <c r="G126" s="22"/>
      <c r="H126" s="22"/>
      <c r="I126" s="115"/>
      <c r="J126" s="22"/>
      <c r="K126" s="22"/>
      <c r="L126" s="20"/>
    </row>
    <row r="127" spans="1:31" s="1" customFormat="1" ht="16.5" customHeight="1">
      <c r="B127" s="21"/>
      <c r="C127" s="22"/>
      <c r="D127" s="22"/>
      <c r="E127" s="330" t="s">
        <v>134</v>
      </c>
      <c r="F127" s="288"/>
      <c r="G127" s="288"/>
      <c r="H127" s="288"/>
      <c r="I127" s="115"/>
      <c r="J127" s="22"/>
      <c r="K127" s="22"/>
      <c r="L127" s="20"/>
    </row>
    <row r="128" spans="1:31" s="1" customFormat="1" ht="12" customHeight="1">
      <c r="B128" s="21"/>
      <c r="C128" s="29" t="s">
        <v>135</v>
      </c>
      <c r="D128" s="22"/>
      <c r="E128" s="22"/>
      <c r="F128" s="22"/>
      <c r="G128" s="22"/>
      <c r="H128" s="22"/>
      <c r="I128" s="115"/>
      <c r="J128" s="22"/>
      <c r="K128" s="22"/>
      <c r="L128" s="20"/>
    </row>
    <row r="129" spans="1:65" s="2" customFormat="1" ht="16.5" customHeight="1">
      <c r="A129" s="34"/>
      <c r="B129" s="35"/>
      <c r="C129" s="36"/>
      <c r="D129" s="36"/>
      <c r="E129" s="332" t="s">
        <v>136</v>
      </c>
      <c r="F129" s="333"/>
      <c r="G129" s="333"/>
      <c r="H129" s="333"/>
      <c r="I129" s="123"/>
      <c r="J129" s="36"/>
      <c r="K129" s="36"/>
      <c r="L129" s="51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pans="1:65" s="2" customFormat="1" ht="12" customHeight="1">
      <c r="A130" s="34"/>
      <c r="B130" s="35"/>
      <c r="C130" s="29" t="s">
        <v>137</v>
      </c>
      <c r="D130" s="36"/>
      <c r="E130" s="36"/>
      <c r="F130" s="36"/>
      <c r="G130" s="36"/>
      <c r="H130" s="36"/>
      <c r="I130" s="123"/>
      <c r="J130" s="36"/>
      <c r="K130" s="36"/>
      <c r="L130" s="51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</row>
    <row r="131" spans="1:65" s="2" customFormat="1" ht="16.5" customHeight="1">
      <c r="A131" s="34"/>
      <c r="B131" s="35"/>
      <c r="C131" s="36"/>
      <c r="D131" s="36"/>
      <c r="E131" s="281" t="str">
        <f>E13</f>
        <v>D.1.4.2 - Silnoproudá elektrotechnika a hromosvod</v>
      </c>
      <c r="F131" s="333"/>
      <c r="G131" s="333"/>
      <c r="H131" s="333"/>
      <c r="I131" s="123"/>
      <c r="J131" s="36"/>
      <c r="K131" s="36"/>
      <c r="L131" s="51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</row>
    <row r="132" spans="1:65" s="2" customFormat="1" ht="6.95" customHeight="1">
      <c r="A132" s="34"/>
      <c r="B132" s="35"/>
      <c r="C132" s="36"/>
      <c r="D132" s="36"/>
      <c r="E132" s="36"/>
      <c r="F132" s="36"/>
      <c r="G132" s="36"/>
      <c r="H132" s="36"/>
      <c r="I132" s="123"/>
      <c r="J132" s="36"/>
      <c r="K132" s="36"/>
      <c r="L132" s="51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</row>
    <row r="133" spans="1:65" s="2" customFormat="1" ht="12" customHeight="1">
      <c r="A133" s="34"/>
      <c r="B133" s="35"/>
      <c r="C133" s="29" t="s">
        <v>20</v>
      </c>
      <c r="D133" s="36"/>
      <c r="E133" s="36"/>
      <c r="F133" s="27" t="str">
        <f>F16</f>
        <v>Protivanov, ul.Na Balkáně</v>
      </c>
      <c r="G133" s="36"/>
      <c r="H133" s="36"/>
      <c r="I133" s="124" t="s">
        <v>22</v>
      </c>
      <c r="J133" s="66" t="str">
        <f>IF(J16="","",J16)</f>
        <v>11. 12. 2019</v>
      </c>
      <c r="K133" s="36"/>
      <c r="L133" s="51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</row>
    <row r="134" spans="1:65" s="2" customFormat="1" ht="6.95" customHeight="1">
      <c r="A134" s="34"/>
      <c r="B134" s="35"/>
      <c r="C134" s="36"/>
      <c r="D134" s="36"/>
      <c r="E134" s="36"/>
      <c r="F134" s="36"/>
      <c r="G134" s="36"/>
      <c r="H134" s="36"/>
      <c r="I134" s="123"/>
      <c r="J134" s="36"/>
      <c r="K134" s="36"/>
      <c r="L134" s="51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</row>
    <row r="135" spans="1:65" s="2" customFormat="1" ht="25.7" customHeight="1">
      <c r="A135" s="34"/>
      <c r="B135" s="35"/>
      <c r="C135" s="29" t="s">
        <v>24</v>
      </c>
      <c r="D135" s="36"/>
      <c r="E135" s="36"/>
      <c r="F135" s="27" t="str">
        <f>E19</f>
        <v>Městys Protivanov, Náměstí 32, 798 48 Protivanov</v>
      </c>
      <c r="G135" s="36"/>
      <c r="H135" s="36"/>
      <c r="I135" s="124" t="s">
        <v>32</v>
      </c>
      <c r="J135" s="32" t="str">
        <f>E25</f>
        <v>PROMED Brno, spol. s r.o</v>
      </c>
      <c r="K135" s="36"/>
      <c r="L135" s="51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</row>
    <row r="136" spans="1:65" s="2" customFormat="1" ht="15.2" customHeight="1">
      <c r="A136" s="34"/>
      <c r="B136" s="35"/>
      <c r="C136" s="29" t="s">
        <v>30</v>
      </c>
      <c r="D136" s="36"/>
      <c r="E136" s="36"/>
      <c r="F136" s="27" t="str">
        <f>IF(E22="","",E22)</f>
        <v>Vyplň údaj</v>
      </c>
      <c r="G136" s="36"/>
      <c r="H136" s="36"/>
      <c r="I136" s="124" t="s">
        <v>35</v>
      </c>
      <c r="J136" s="32" t="str">
        <f>E28</f>
        <v xml:space="preserve"> </v>
      </c>
      <c r="K136" s="36"/>
      <c r="L136" s="51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</row>
    <row r="137" spans="1:65" s="2" customFormat="1" ht="10.35" customHeight="1">
      <c r="A137" s="34"/>
      <c r="B137" s="35"/>
      <c r="C137" s="36"/>
      <c r="D137" s="36"/>
      <c r="E137" s="36"/>
      <c r="F137" s="36"/>
      <c r="G137" s="36"/>
      <c r="H137" s="36"/>
      <c r="I137" s="123"/>
      <c r="J137" s="36"/>
      <c r="K137" s="36"/>
      <c r="L137" s="51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</row>
    <row r="138" spans="1:65" s="10" customFormat="1" ht="29.25" customHeight="1">
      <c r="A138" s="174"/>
      <c r="B138" s="175"/>
      <c r="C138" s="176" t="s">
        <v>171</v>
      </c>
      <c r="D138" s="177" t="s">
        <v>64</v>
      </c>
      <c r="E138" s="177" t="s">
        <v>60</v>
      </c>
      <c r="F138" s="177" t="s">
        <v>61</v>
      </c>
      <c r="G138" s="177" t="s">
        <v>172</v>
      </c>
      <c r="H138" s="177" t="s">
        <v>173</v>
      </c>
      <c r="I138" s="178" t="s">
        <v>174</v>
      </c>
      <c r="J138" s="177" t="s">
        <v>141</v>
      </c>
      <c r="K138" s="179" t="s">
        <v>175</v>
      </c>
      <c r="L138" s="180"/>
      <c r="M138" s="75" t="s">
        <v>1</v>
      </c>
      <c r="N138" s="76" t="s">
        <v>43</v>
      </c>
      <c r="O138" s="76" t="s">
        <v>176</v>
      </c>
      <c r="P138" s="76" t="s">
        <v>177</v>
      </c>
      <c r="Q138" s="76" t="s">
        <v>178</v>
      </c>
      <c r="R138" s="76" t="s">
        <v>179</v>
      </c>
      <c r="S138" s="76" t="s">
        <v>180</v>
      </c>
      <c r="T138" s="77" t="s">
        <v>181</v>
      </c>
      <c r="U138" s="174"/>
      <c r="V138" s="174"/>
      <c r="W138" s="174"/>
      <c r="X138" s="174"/>
      <c r="Y138" s="174"/>
      <c r="Z138" s="174"/>
      <c r="AA138" s="174"/>
      <c r="AB138" s="174"/>
      <c r="AC138" s="174"/>
      <c r="AD138" s="174"/>
      <c r="AE138" s="174"/>
    </row>
    <row r="139" spans="1:65" s="2" customFormat="1" ht="22.9" customHeight="1">
      <c r="A139" s="34"/>
      <c r="B139" s="35"/>
      <c r="C139" s="82" t="s">
        <v>182</v>
      </c>
      <c r="D139" s="36"/>
      <c r="E139" s="36"/>
      <c r="F139" s="36"/>
      <c r="G139" s="36"/>
      <c r="H139" s="36"/>
      <c r="I139" s="123"/>
      <c r="J139" s="181">
        <f>BK139</f>
        <v>0</v>
      </c>
      <c r="K139" s="36"/>
      <c r="L139" s="39"/>
      <c r="M139" s="78"/>
      <c r="N139" s="182"/>
      <c r="O139" s="79"/>
      <c r="P139" s="183">
        <f>P140+P151+P157+P172+P175+P183+P196+P217+P229+P231+P241+P243+P250+P257+P263</f>
        <v>0</v>
      </c>
      <c r="Q139" s="79"/>
      <c r="R139" s="183">
        <f>R140+R151+R157+R172+R175+R183+R196+R217+R229+R231+R241+R243+R250+R257+R263</f>
        <v>0</v>
      </c>
      <c r="S139" s="79"/>
      <c r="T139" s="184">
        <f>T140+T151+T157+T172+T175+T183+T196+T217+T229+T231+T241+T243+T250+T257+T263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T139" s="17" t="s">
        <v>78</v>
      </c>
      <c r="AU139" s="17" t="s">
        <v>143</v>
      </c>
      <c r="BK139" s="185">
        <f>BK140+BK151+BK157+BK172+BK175+BK183+BK196+BK217+BK229+BK231+BK241+BK243+BK250+BK257+BK263</f>
        <v>0</v>
      </c>
    </row>
    <row r="140" spans="1:65" s="11" customFormat="1" ht="25.9" customHeight="1">
      <c r="B140" s="186"/>
      <c r="C140" s="187"/>
      <c r="D140" s="188" t="s">
        <v>78</v>
      </c>
      <c r="E140" s="189" t="s">
        <v>1903</v>
      </c>
      <c r="F140" s="189" t="s">
        <v>1904</v>
      </c>
      <c r="G140" s="187"/>
      <c r="H140" s="187"/>
      <c r="I140" s="190"/>
      <c r="J140" s="191">
        <f>BK140</f>
        <v>0</v>
      </c>
      <c r="K140" s="187"/>
      <c r="L140" s="192"/>
      <c r="M140" s="193"/>
      <c r="N140" s="194"/>
      <c r="O140" s="194"/>
      <c r="P140" s="195">
        <f>SUM(P141:P150)</f>
        <v>0</v>
      </c>
      <c r="Q140" s="194"/>
      <c r="R140" s="195">
        <f>SUM(R141:R150)</f>
        <v>0</v>
      </c>
      <c r="S140" s="194"/>
      <c r="T140" s="196">
        <f>SUM(T141:T150)</f>
        <v>0</v>
      </c>
      <c r="AR140" s="197" t="s">
        <v>86</v>
      </c>
      <c r="AT140" s="198" t="s">
        <v>78</v>
      </c>
      <c r="AU140" s="198" t="s">
        <v>79</v>
      </c>
      <c r="AY140" s="197" t="s">
        <v>184</v>
      </c>
      <c r="BK140" s="199">
        <f>SUM(BK141:BK150)</f>
        <v>0</v>
      </c>
    </row>
    <row r="141" spans="1:65" s="2" customFormat="1" ht="21.75" customHeight="1">
      <c r="A141" s="34"/>
      <c r="B141" s="35"/>
      <c r="C141" s="200" t="s">
        <v>86</v>
      </c>
      <c r="D141" s="200" t="s">
        <v>185</v>
      </c>
      <c r="E141" s="201" t="s">
        <v>1905</v>
      </c>
      <c r="F141" s="202" t="s">
        <v>1906</v>
      </c>
      <c r="G141" s="203" t="s">
        <v>252</v>
      </c>
      <c r="H141" s="204">
        <v>225</v>
      </c>
      <c r="I141" s="205"/>
      <c r="J141" s="206">
        <f t="shared" ref="J141:J150" si="0">ROUND(I141*H141,2)</f>
        <v>0</v>
      </c>
      <c r="K141" s="202" t="s">
        <v>1</v>
      </c>
      <c r="L141" s="39"/>
      <c r="M141" s="207" t="s">
        <v>1</v>
      </c>
      <c r="N141" s="208" t="s">
        <v>45</v>
      </c>
      <c r="O141" s="71"/>
      <c r="P141" s="209">
        <f t="shared" ref="P141:P150" si="1">O141*H141</f>
        <v>0</v>
      </c>
      <c r="Q141" s="209">
        <v>0</v>
      </c>
      <c r="R141" s="209">
        <f t="shared" ref="R141:R150" si="2">Q141*H141</f>
        <v>0</v>
      </c>
      <c r="S141" s="209">
        <v>0</v>
      </c>
      <c r="T141" s="210">
        <f t="shared" ref="T141:T150" si="3"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211" t="s">
        <v>190</v>
      </c>
      <c r="AT141" s="211" t="s">
        <v>185</v>
      </c>
      <c r="AU141" s="211" t="s">
        <v>86</v>
      </c>
      <c r="AY141" s="17" t="s">
        <v>184</v>
      </c>
      <c r="BE141" s="212">
        <f t="shared" ref="BE141:BE150" si="4">IF(N141="základní",J141,0)</f>
        <v>0</v>
      </c>
      <c r="BF141" s="212">
        <f t="shared" ref="BF141:BF150" si="5">IF(N141="snížená",J141,0)</f>
        <v>0</v>
      </c>
      <c r="BG141" s="212">
        <f t="shared" ref="BG141:BG150" si="6">IF(N141="zákl. přenesená",J141,0)</f>
        <v>0</v>
      </c>
      <c r="BH141" s="212">
        <f t="shared" ref="BH141:BH150" si="7">IF(N141="sníž. přenesená",J141,0)</f>
        <v>0</v>
      </c>
      <c r="BI141" s="212">
        <f t="shared" ref="BI141:BI150" si="8">IF(N141="nulová",J141,0)</f>
        <v>0</v>
      </c>
      <c r="BJ141" s="17" t="s">
        <v>91</v>
      </c>
      <c r="BK141" s="212">
        <f t="shared" ref="BK141:BK150" si="9">ROUND(I141*H141,2)</f>
        <v>0</v>
      </c>
      <c r="BL141" s="17" t="s">
        <v>190</v>
      </c>
      <c r="BM141" s="211" t="s">
        <v>91</v>
      </c>
    </row>
    <row r="142" spans="1:65" s="2" customFormat="1" ht="21.75" customHeight="1">
      <c r="A142" s="34"/>
      <c r="B142" s="35"/>
      <c r="C142" s="200" t="s">
        <v>91</v>
      </c>
      <c r="D142" s="200" t="s">
        <v>185</v>
      </c>
      <c r="E142" s="201" t="s">
        <v>1907</v>
      </c>
      <c r="F142" s="202" t="s">
        <v>1908</v>
      </c>
      <c r="G142" s="203" t="s">
        <v>252</v>
      </c>
      <c r="H142" s="204">
        <v>22</v>
      </c>
      <c r="I142" s="205"/>
      <c r="J142" s="206">
        <f t="shared" si="0"/>
        <v>0</v>
      </c>
      <c r="K142" s="202" t="s">
        <v>1</v>
      </c>
      <c r="L142" s="39"/>
      <c r="M142" s="207" t="s">
        <v>1</v>
      </c>
      <c r="N142" s="208" t="s">
        <v>45</v>
      </c>
      <c r="O142" s="71"/>
      <c r="P142" s="209">
        <f t="shared" si="1"/>
        <v>0</v>
      </c>
      <c r="Q142" s="209">
        <v>0</v>
      </c>
      <c r="R142" s="209">
        <f t="shared" si="2"/>
        <v>0</v>
      </c>
      <c r="S142" s="209">
        <v>0</v>
      </c>
      <c r="T142" s="210">
        <f t="shared" si="3"/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1" t="s">
        <v>190</v>
      </c>
      <c r="AT142" s="211" t="s">
        <v>185</v>
      </c>
      <c r="AU142" s="211" t="s">
        <v>86</v>
      </c>
      <c r="AY142" s="17" t="s">
        <v>184</v>
      </c>
      <c r="BE142" s="212">
        <f t="shared" si="4"/>
        <v>0</v>
      </c>
      <c r="BF142" s="212">
        <f t="shared" si="5"/>
        <v>0</v>
      </c>
      <c r="BG142" s="212">
        <f t="shared" si="6"/>
        <v>0</v>
      </c>
      <c r="BH142" s="212">
        <f t="shared" si="7"/>
        <v>0</v>
      </c>
      <c r="BI142" s="212">
        <f t="shared" si="8"/>
        <v>0</v>
      </c>
      <c r="BJ142" s="17" t="s">
        <v>91</v>
      </c>
      <c r="BK142" s="212">
        <f t="shared" si="9"/>
        <v>0</v>
      </c>
      <c r="BL142" s="17" t="s">
        <v>190</v>
      </c>
      <c r="BM142" s="211" t="s">
        <v>190</v>
      </c>
    </row>
    <row r="143" spans="1:65" s="2" customFormat="1" ht="21.75" customHeight="1">
      <c r="A143" s="34"/>
      <c r="B143" s="35"/>
      <c r="C143" s="200" t="s">
        <v>96</v>
      </c>
      <c r="D143" s="200" t="s">
        <v>185</v>
      </c>
      <c r="E143" s="201" t="s">
        <v>1909</v>
      </c>
      <c r="F143" s="202" t="s">
        <v>1910</v>
      </c>
      <c r="G143" s="203" t="s">
        <v>252</v>
      </c>
      <c r="H143" s="204">
        <v>94</v>
      </c>
      <c r="I143" s="205"/>
      <c r="J143" s="206">
        <f t="shared" si="0"/>
        <v>0</v>
      </c>
      <c r="K143" s="202" t="s">
        <v>1</v>
      </c>
      <c r="L143" s="39"/>
      <c r="M143" s="207" t="s">
        <v>1</v>
      </c>
      <c r="N143" s="208" t="s">
        <v>45</v>
      </c>
      <c r="O143" s="71"/>
      <c r="P143" s="209">
        <f t="shared" si="1"/>
        <v>0</v>
      </c>
      <c r="Q143" s="209">
        <v>0</v>
      </c>
      <c r="R143" s="209">
        <f t="shared" si="2"/>
        <v>0</v>
      </c>
      <c r="S143" s="209">
        <v>0</v>
      </c>
      <c r="T143" s="210">
        <f t="shared" si="3"/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211" t="s">
        <v>190</v>
      </c>
      <c r="AT143" s="211" t="s">
        <v>185</v>
      </c>
      <c r="AU143" s="211" t="s">
        <v>86</v>
      </c>
      <c r="AY143" s="17" t="s">
        <v>184</v>
      </c>
      <c r="BE143" s="212">
        <f t="shared" si="4"/>
        <v>0</v>
      </c>
      <c r="BF143" s="212">
        <f t="shared" si="5"/>
        <v>0</v>
      </c>
      <c r="BG143" s="212">
        <f t="shared" si="6"/>
        <v>0</v>
      </c>
      <c r="BH143" s="212">
        <f t="shared" si="7"/>
        <v>0</v>
      </c>
      <c r="BI143" s="212">
        <f t="shared" si="8"/>
        <v>0</v>
      </c>
      <c r="BJ143" s="17" t="s">
        <v>91</v>
      </c>
      <c r="BK143" s="212">
        <f t="shared" si="9"/>
        <v>0</v>
      </c>
      <c r="BL143" s="17" t="s">
        <v>190</v>
      </c>
      <c r="BM143" s="211" t="s">
        <v>199</v>
      </c>
    </row>
    <row r="144" spans="1:65" s="2" customFormat="1" ht="21.75" customHeight="1">
      <c r="A144" s="34"/>
      <c r="B144" s="35"/>
      <c r="C144" s="200" t="s">
        <v>190</v>
      </c>
      <c r="D144" s="200" t="s">
        <v>185</v>
      </c>
      <c r="E144" s="201" t="s">
        <v>1911</v>
      </c>
      <c r="F144" s="202" t="s">
        <v>1912</v>
      </c>
      <c r="G144" s="203" t="s">
        <v>252</v>
      </c>
      <c r="H144" s="204">
        <v>135</v>
      </c>
      <c r="I144" s="205"/>
      <c r="J144" s="206">
        <f t="shared" si="0"/>
        <v>0</v>
      </c>
      <c r="K144" s="202" t="s">
        <v>1</v>
      </c>
      <c r="L144" s="39"/>
      <c r="M144" s="207" t="s">
        <v>1</v>
      </c>
      <c r="N144" s="208" t="s">
        <v>45</v>
      </c>
      <c r="O144" s="71"/>
      <c r="P144" s="209">
        <f t="shared" si="1"/>
        <v>0</v>
      </c>
      <c r="Q144" s="209">
        <v>0</v>
      </c>
      <c r="R144" s="209">
        <f t="shared" si="2"/>
        <v>0</v>
      </c>
      <c r="S144" s="209">
        <v>0</v>
      </c>
      <c r="T144" s="210">
        <f t="shared" si="3"/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11" t="s">
        <v>190</v>
      </c>
      <c r="AT144" s="211" t="s">
        <v>185</v>
      </c>
      <c r="AU144" s="211" t="s">
        <v>86</v>
      </c>
      <c r="AY144" s="17" t="s">
        <v>184</v>
      </c>
      <c r="BE144" s="212">
        <f t="shared" si="4"/>
        <v>0</v>
      </c>
      <c r="BF144" s="212">
        <f t="shared" si="5"/>
        <v>0</v>
      </c>
      <c r="BG144" s="212">
        <f t="shared" si="6"/>
        <v>0</v>
      </c>
      <c r="BH144" s="212">
        <f t="shared" si="7"/>
        <v>0</v>
      </c>
      <c r="BI144" s="212">
        <f t="shared" si="8"/>
        <v>0</v>
      </c>
      <c r="BJ144" s="17" t="s">
        <v>91</v>
      </c>
      <c r="BK144" s="212">
        <f t="shared" si="9"/>
        <v>0</v>
      </c>
      <c r="BL144" s="17" t="s">
        <v>190</v>
      </c>
      <c r="BM144" s="211" t="s">
        <v>202</v>
      </c>
    </row>
    <row r="145" spans="1:65" s="2" customFormat="1" ht="21.75" customHeight="1">
      <c r="A145" s="34"/>
      <c r="B145" s="35"/>
      <c r="C145" s="200" t="s">
        <v>208</v>
      </c>
      <c r="D145" s="200" t="s">
        <v>185</v>
      </c>
      <c r="E145" s="201" t="s">
        <v>1913</v>
      </c>
      <c r="F145" s="202" t="s">
        <v>1914</v>
      </c>
      <c r="G145" s="203" t="s">
        <v>252</v>
      </c>
      <c r="H145" s="204">
        <v>358</v>
      </c>
      <c r="I145" s="205"/>
      <c r="J145" s="206">
        <f t="shared" si="0"/>
        <v>0</v>
      </c>
      <c r="K145" s="202" t="s">
        <v>1</v>
      </c>
      <c r="L145" s="39"/>
      <c r="M145" s="207" t="s">
        <v>1</v>
      </c>
      <c r="N145" s="208" t="s">
        <v>45</v>
      </c>
      <c r="O145" s="71"/>
      <c r="P145" s="209">
        <f t="shared" si="1"/>
        <v>0</v>
      </c>
      <c r="Q145" s="209">
        <v>0</v>
      </c>
      <c r="R145" s="209">
        <f t="shared" si="2"/>
        <v>0</v>
      </c>
      <c r="S145" s="209">
        <v>0</v>
      </c>
      <c r="T145" s="210">
        <f t="shared" si="3"/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211" t="s">
        <v>190</v>
      </c>
      <c r="AT145" s="211" t="s">
        <v>185</v>
      </c>
      <c r="AU145" s="211" t="s">
        <v>86</v>
      </c>
      <c r="AY145" s="17" t="s">
        <v>184</v>
      </c>
      <c r="BE145" s="212">
        <f t="shared" si="4"/>
        <v>0</v>
      </c>
      <c r="BF145" s="212">
        <f t="shared" si="5"/>
        <v>0</v>
      </c>
      <c r="BG145" s="212">
        <f t="shared" si="6"/>
        <v>0</v>
      </c>
      <c r="BH145" s="212">
        <f t="shared" si="7"/>
        <v>0</v>
      </c>
      <c r="BI145" s="212">
        <f t="shared" si="8"/>
        <v>0</v>
      </c>
      <c r="BJ145" s="17" t="s">
        <v>91</v>
      </c>
      <c r="BK145" s="212">
        <f t="shared" si="9"/>
        <v>0</v>
      </c>
      <c r="BL145" s="17" t="s">
        <v>190</v>
      </c>
      <c r="BM145" s="211" t="s">
        <v>211</v>
      </c>
    </row>
    <row r="146" spans="1:65" s="2" customFormat="1" ht="21.75" customHeight="1">
      <c r="A146" s="34"/>
      <c r="B146" s="35"/>
      <c r="C146" s="200" t="s">
        <v>199</v>
      </c>
      <c r="D146" s="200" t="s">
        <v>185</v>
      </c>
      <c r="E146" s="201" t="s">
        <v>1915</v>
      </c>
      <c r="F146" s="202" t="s">
        <v>1916</v>
      </c>
      <c r="G146" s="203" t="s">
        <v>252</v>
      </c>
      <c r="H146" s="204">
        <v>956</v>
      </c>
      <c r="I146" s="205"/>
      <c r="J146" s="206">
        <f t="shared" si="0"/>
        <v>0</v>
      </c>
      <c r="K146" s="202" t="s">
        <v>1</v>
      </c>
      <c r="L146" s="39"/>
      <c r="M146" s="207" t="s">
        <v>1</v>
      </c>
      <c r="N146" s="208" t="s">
        <v>45</v>
      </c>
      <c r="O146" s="71"/>
      <c r="P146" s="209">
        <f t="shared" si="1"/>
        <v>0</v>
      </c>
      <c r="Q146" s="209">
        <v>0</v>
      </c>
      <c r="R146" s="209">
        <f t="shared" si="2"/>
        <v>0</v>
      </c>
      <c r="S146" s="209">
        <v>0</v>
      </c>
      <c r="T146" s="210">
        <f t="shared" si="3"/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11" t="s">
        <v>190</v>
      </c>
      <c r="AT146" s="211" t="s">
        <v>185</v>
      </c>
      <c r="AU146" s="211" t="s">
        <v>86</v>
      </c>
      <c r="AY146" s="17" t="s">
        <v>184</v>
      </c>
      <c r="BE146" s="212">
        <f t="shared" si="4"/>
        <v>0</v>
      </c>
      <c r="BF146" s="212">
        <f t="shared" si="5"/>
        <v>0</v>
      </c>
      <c r="BG146" s="212">
        <f t="shared" si="6"/>
        <v>0</v>
      </c>
      <c r="BH146" s="212">
        <f t="shared" si="7"/>
        <v>0</v>
      </c>
      <c r="BI146" s="212">
        <f t="shared" si="8"/>
        <v>0</v>
      </c>
      <c r="BJ146" s="17" t="s">
        <v>91</v>
      </c>
      <c r="BK146" s="212">
        <f t="shared" si="9"/>
        <v>0</v>
      </c>
      <c r="BL146" s="17" t="s">
        <v>190</v>
      </c>
      <c r="BM146" s="211" t="s">
        <v>215</v>
      </c>
    </row>
    <row r="147" spans="1:65" s="2" customFormat="1" ht="21.75" customHeight="1">
      <c r="A147" s="34"/>
      <c r="B147" s="35"/>
      <c r="C147" s="200" t="s">
        <v>216</v>
      </c>
      <c r="D147" s="200" t="s">
        <v>185</v>
      </c>
      <c r="E147" s="201" t="s">
        <v>1917</v>
      </c>
      <c r="F147" s="202" t="s">
        <v>1918</v>
      </c>
      <c r="G147" s="203" t="s">
        <v>252</v>
      </c>
      <c r="H147" s="204">
        <v>578</v>
      </c>
      <c r="I147" s="205"/>
      <c r="J147" s="206">
        <f t="shared" si="0"/>
        <v>0</v>
      </c>
      <c r="K147" s="202" t="s">
        <v>1</v>
      </c>
      <c r="L147" s="39"/>
      <c r="M147" s="207" t="s">
        <v>1</v>
      </c>
      <c r="N147" s="208" t="s">
        <v>45</v>
      </c>
      <c r="O147" s="71"/>
      <c r="P147" s="209">
        <f t="shared" si="1"/>
        <v>0</v>
      </c>
      <c r="Q147" s="209">
        <v>0</v>
      </c>
      <c r="R147" s="209">
        <f t="shared" si="2"/>
        <v>0</v>
      </c>
      <c r="S147" s="209">
        <v>0</v>
      </c>
      <c r="T147" s="210">
        <f t="shared" si="3"/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211" t="s">
        <v>190</v>
      </c>
      <c r="AT147" s="211" t="s">
        <v>185</v>
      </c>
      <c r="AU147" s="211" t="s">
        <v>86</v>
      </c>
      <c r="AY147" s="17" t="s">
        <v>184</v>
      </c>
      <c r="BE147" s="212">
        <f t="shared" si="4"/>
        <v>0</v>
      </c>
      <c r="BF147" s="212">
        <f t="shared" si="5"/>
        <v>0</v>
      </c>
      <c r="BG147" s="212">
        <f t="shared" si="6"/>
        <v>0</v>
      </c>
      <c r="BH147" s="212">
        <f t="shared" si="7"/>
        <v>0</v>
      </c>
      <c r="BI147" s="212">
        <f t="shared" si="8"/>
        <v>0</v>
      </c>
      <c r="BJ147" s="17" t="s">
        <v>91</v>
      </c>
      <c r="BK147" s="212">
        <f t="shared" si="9"/>
        <v>0</v>
      </c>
      <c r="BL147" s="17" t="s">
        <v>190</v>
      </c>
      <c r="BM147" s="211" t="s">
        <v>219</v>
      </c>
    </row>
    <row r="148" spans="1:65" s="2" customFormat="1" ht="21.75" customHeight="1">
      <c r="A148" s="34"/>
      <c r="B148" s="35"/>
      <c r="C148" s="200" t="s">
        <v>202</v>
      </c>
      <c r="D148" s="200" t="s">
        <v>185</v>
      </c>
      <c r="E148" s="201" t="s">
        <v>1919</v>
      </c>
      <c r="F148" s="202" t="s">
        <v>1920</v>
      </c>
      <c r="G148" s="203" t="s">
        <v>252</v>
      </c>
      <c r="H148" s="204">
        <v>180</v>
      </c>
      <c r="I148" s="205"/>
      <c r="J148" s="206">
        <f t="shared" si="0"/>
        <v>0</v>
      </c>
      <c r="K148" s="202" t="s">
        <v>1</v>
      </c>
      <c r="L148" s="39"/>
      <c r="M148" s="207" t="s">
        <v>1</v>
      </c>
      <c r="N148" s="208" t="s">
        <v>45</v>
      </c>
      <c r="O148" s="71"/>
      <c r="P148" s="209">
        <f t="shared" si="1"/>
        <v>0</v>
      </c>
      <c r="Q148" s="209">
        <v>0</v>
      </c>
      <c r="R148" s="209">
        <f t="shared" si="2"/>
        <v>0</v>
      </c>
      <c r="S148" s="209">
        <v>0</v>
      </c>
      <c r="T148" s="210">
        <f t="shared" si="3"/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11" t="s">
        <v>190</v>
      </c>
      <c r="AT148" s="211" t="s">
        <v>185</v>
      </c>
      <c r="AU148" s="211" t="s">
        <v>86</v>
      </c>
      <c r="AY148" s="17" t="s">
        <v>184</v>
      </c>
      <c r="BE148" s="212">
        <f t="shared" si="4"/>
        <v>0</v>
      </c>
      <c r="BF148" s="212">
        <f t="shared" si="5"/>
        <v>0</v>
      </c>
      <c r="BG148" s="212">
        <f t="shared" si="6"/>
        <v>0</v>
      </c>
      <c r="BH148" s="212">
        <f t="shared" si="7"/>
        <v>0</v>
      </c>
      <c r="BI148" s="212">
        <f t="shared" si="8"/>
        <v>0</v>
      </c>
      <c r="BJ148" s="17" t="s">
        <v>91</v>
      </c>
      <c r="BK148" s="212">
        <f t="shared" si="9"/>
        <v>0</v>
      </c>
      <c r="BL148" s="17" t="s">
        <v>190</v>
      </c>
      <c r="BM148" s="211" t="s">
        <v>223</v>
      </c>
    </row>
    <row r="149" spans="1:65" s="2" customFormat="1" ht="21.75" customHeight="1">
      <c r="A149" s="34"/>
      <c r="B149" s="35"/>
      <c r="C149" s="200" t="s">
        <v>225</v>
      </c>
      <c r="D149" s="200" t="s">
        <v>185</v>
      </c>
      <c r="E149" s="201" t="s">
        <v>1921</v>
      </c>
      <c r="F149" s="202" t="s">
        <v>1922</v>
      </c>
      <c r="G149" s="203" t="s">
        <v>252</v>
      </c>
      <c r="H149" s="204">
        <v>65</v>
      </c>
      <c r="I149" s="205"/>
      <c r="J149" s="206">
        <f t="shared" si="0"/>
        <v>0</v>
      </c>
      <c r="K149" s="202" t="s">
        <v>1</v>
      </c>
      <c r="L149" s="39"/>
      <c r="M149" s="207" t="s">
        <v>1</v>
      </c>
      <c r="N149" s="208" t="s">
        <v>45</v>
      </c>
      <c r="O149" s="71"/>
      <c r="P149" s="209">
        <f t="shared" si="1"/>
        <v>0</v>
      </c>
      <c r="Q149" s="209">
        <v>0</v>
      </c>
      <c r="R149" s="209">
        <f t="shared" si="2"/>
        <v>0</v>
      </c>
      <c r="S149" s="209">
        <v>0</v>
      </c>
      <c r="T149" s="210">
        <f t="shared" si="3"/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211" t="s">
        <v>190</v>
      </c>
      <c r="AT149" s="211" t="s">
        <v>185</v>
      </c>
      <c r="AU149" s="211" t="s">
        <v>86</v>
      </c>
      <c r="AY149" s="17" t="s">
        <v>184</v>
      </c>
      <c r="BE149" s="212">
        <f t="shared" si="4"/>
        <v>0</v>
      </c>
      <c r="BF149" s="212">
        <f t="shared" si="5"/>
        <v>0</v>
      </c>
      <c r="BG149" s="212">
        <f t="shared" si="6"/>
        <v>0</v>
      </c>
      <c r="BH149" s="212">
        <f t="shared" si="7"/>
        <v>0</v>
      </c>
      <c r="BI149" s="212">
        <f t="shared" si="8"/>
        <v>0</v>
      </c>
      <c r="BJ149" s="17" t="s">
        <v>91</v>
      </c>
      <c r="BK149" s="212">
        <f t="shared" si="9"/>
        <v>0</v>
      </c>
      <c r="BL149" s="17" t="s">
        <v>190</v>
      </c>
      <c r="BM149" s="211" t="s">
        <v>228</v>
      </c>
    </row>
    <row r="150" spans="1:65" s="2" customFormat="1" ht="16.5" customHeight="1">
      <c r="A150" s="34"/>
      <c r="B150" s="35"/>
      <c r="C150" s="200" t="s">
        <v>211</v>
      </c>
      <c r="D150" s="200" t="s">
        <v>185</v>
      </c>
      <c r="E150" s="201" t="s">
        <v>1923</v>
      </c>
      <c r="F150" s="202" t="s">
        <v>1924</v>
      </c>
      <c r="G150" s="203" t="s">
        <v>252</v>
      </c>
      <c r="H150" s="204">
        <v>35</v>
      </c>
      <c r="I150" s="205"/>
      <c r="J150" s="206">
        <f t="shared" si="0"/>
        <v>0</v>
      </c>
      <c r="K150" s="202" t="s">
        <v>1</v>
      </c>
      <c r="L150" s="39"/>
      <c r="M150" s="207" t="s">
        <v>1</v>
      </c>
      <c r="N150" s="208" t="s">
        <v>45</v>
      </c>
      <c r="O150" s="71"/>
      <c r="P150" s="209">
        <f t="shared" si="1"/>
        <v>0</v>
      </c>
      <c r="Q150" s="209">
        <v>0</v>
      </c>
      <c r="R150" s="209">
        <f t="shared" si="2"/>
        <v>0</v>
      </c>
      <c r="S150" s="209">
        <v>0</v>
      </c>
      <c r="T150" s="210">
        <f t="shared" si="3"/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211" t="s">
        <v>190</v>
      </c>
      <c r="AT150" s="211" t="s">
        <v>185</v>
      </c>
      <c r="AU150" s="211" t="s">
        <v>86</v>
      </c>
      <c r="AY150" s="17" t="s">
        <v>184</v>
      </c>
      <c r="BE150" s="212">
        <f t="shared" si="4"/>
        <v>0</v>
      </c>
      <c r="BF150" s="212">
        <f t="shared" si="5"/>
        <v>0</v>
      </c>
      <c r="BG150" s="212">
        <f t="shared" si="6"/>
        <v>0</v>
      </c>
      <c r="BH150" s="212">
        <f t="shared" si="7"/>
        <v>0</v>
      </c>
      <c r="BI150" s="212">
        <f t="shared" si="8"/>
        <v>0</v>
      </c>
      <c r="BJ150" s="17" t="s">
        <v>91</v>
      </c>
      <c r="BK150" s="212">
        <f t="shared" si="9"/>
        <v>0</v>
      </c>
      <c r="BL150" s="17" t="s">
        <v>190</v>
      </c>
      <c r="BM150" s="211" t="s">
        <v>231</v>
      </c>
    </row>
    <row r="151" spans="1:65" s="11" customFormat="1" ht="25.9" customHeight="1">
      <c r="B151" s="186"/>
      <c r="C151" s="187"/>
      <c r="D151" s="188" t="s">
        <v>78</v>
      </c>
      <c r="E151" s="189" t="s">
        <v>1925</v>
      </c>
      <c r="F151" s="189" t="s">
        <v>1926</v>
      </c>
      <c r="G151" s="187"/>
      <c r="H151" s="187"/>
      <c r="I151" s="190"/>
      <c r="J151" s="191">
        <f>BK151</f>
        <v>0</v>
      </c>
      <c r="K151" s="187"/>
      <c r="L151" s="192"/>
      <c r="M151" s="193"/>
      <c r="N151" s="194"/>
      <c r="O151" s="194"/>
      <c r="P151" s="195">
        <f>SUM(P152:P156)</f>
        <v>0</v>
      </c>
      <c r="Q151" s="194"/>
      <c r="R151" s="195">
        <f>SUM(R152:R156)</f>
        <v>0</v>
      </c>
      <c r="S151" s="194"/>
      <c r="T151" s="196">
        <f>SUM(T152:T156)</f>
        <v>0</v>
      </c>
      <c r="AR151" s="197" t="s">
        <v>86</v>
      </c>
      <c r="AT151" s="198" t="s">
        <v>78</v>
      </c>
      <c r="AU151" s="198" t="s">
        <v>79</v>
      </c>
      <c r="AY151" s="197" t="s">
        <v>184</v>
      </c>
      <c r="BK151" s="199">
        <f>SUM(BK152:BK156)</f>
        <v>0</v>
      </c>
    </row>
    <row r="152" spans="1:65" s="2" customFormat="1" ht="21.75" customHeight="1">
      <c r="A152" s="34"/>
      <c r="B152" s="35"/>
      <c r="C152" s="200" t="s">
        <v>236</v>
      </c>
      <c r="D152" s="200" t="s">
        <v>185</v>
      </c>
      <c r="E152" s="201" t="s">
        <v>1927</v>
      </c>
      <c r="F152" s="202" t="s">
        <v>1928</v>
      </c>
      <c r="G152" s="203" t="s">
        <v>1310</v>
      </c>
      <c r="H152" s="204">
        <v>40</v>
      </c>
      <c r="I152" s="205"/>
      <c r="J152" s="206">
        <f>ROUND(I152*H152,2)</f>
        <v>0</v>
      </c>
      <c r="K152" s="202" t="s">
        <v>1</v>
      </c>
      <c r="L152" s="39"/>
      <c r="M152" s="207" t="s">
        <v>1</v>
      </c>
      <c r="N152" s="208" t="s">
        <v>45</v>
      </c>
      <c r="O152" s="71"/>
      <c r="P152" s="209">
        <f>O152*H152</f>
        <v>0</v>
      </c>
      <c r="Q152" s="209">
        <v>0</v>
      </c>
      <c r="R152" s="209">
        <f>Q152*H152</f>
        <v>0</v>
      </c>
      <c r="S152" s="209">
        <v>0</v>
      </c>
      <c r="T152" s="210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211" t="s">
        <v>190</v>
      </c>
      <c r="AT152" s="211" t="s">
        <v>185</v>
      </c>
      <c r="AU152" s="211" t="s">
        <v>86</v>
      </c>
      <c r="AY152" s="17" t="s">
        <v>184</v>
      </c>
      <c r="BE152" s="212">
        <f>IF(N152="základní",J152,0)</f>
        <v>0</v>
      </c>
      <c r="BF152" s="212">
        <f>IF(N152="snížená",J152,0)</f>
        <v>0</v>
      </c>
      <c r="BG152" s="212">
        <f>IF(N152="zákl. přenesená",J152,0)</f>
        <v>0</v>
      </c>
      <c r="BH152" s="212">
        <f>IF(N152="sníž. přenesená",J152,0)</f>
        <v>0</v>
      </c>
      <c r="BI152" s="212">
        <f>IF(N152="nulová",J152,0)</f>
        <v>0</v>
      </c>
      <c r="BJ152" s="17" t="s">
        <v>91</v>
      </c>
      <c r="BK152" s="212">
        <f>ROUND(I152*H152,2)</f>
        <v>0</v>
      </c>
      <c r="BL152" s="17" t="s">
        <v>190</v>
      </c>
      <c r="BM152" s="211" t="s">
        <v>239</v>
      </c>
    </row>
    <row r="153" spans="1:65" s="2" customFormat="1" ht="21.75" customHeight="1">
      <c r="A153" s="34"/>
      <c r="B153" s="35"/>
      <c r="C153" s="200" t="s">
        <v>215</v>
      </c>
      <c r="D153" s="200" t="s">
        <v>185</v>
      </c>
      <c r="E153" s="201" t="s">
        <v>1929</v>
      </c>
      <c r="F153" s="202" t="s">
        <v>1930</v>
      </c>
      <c r="G153" s="203" t="s">
        <v>1310</v>
      </c>
      <c r="H153" s="204">
        <v>132</v>
      </c>
      <c r="I153" s="205"/>
      <c r="J153" s="206">
        <f>ROUND(I153*H153,2)</f>
        <v>0</v>
      </c>
      <c r="K153" s="202" t="s">
        <v>1</v>
      </c>
      <c r="L153" s="39"/>
      <c r="M153" s="207" t="s">
        <v>1</v>
      </c>
      <c r="N153" s="208" t="s">
        <v>45</v>
      </c>
      <c r="O153" s="71"/>
      <c r="P153" s="209">
        <f>O153*H153</f>
        <v>0</v>
      </c>
      <c r="Q153" s="209">
        <v>0</v>
      </c>
      <c r="R153" s="209">
        <f>Q153*H153</f>
        <v>0</v>
      </c>
      <c r="S153" s="209">
        <v>0</v>
      </c>
      <c r="T153" s="210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211" t="s">
        <v>190</v>
      </c>
      <c r="AT153" s="211" t="s">
        <v>185</v>
      </c>
      <c r="AU153" s="211" t="s">
        <v>86</v>
      </c>
      <c r="AY153" s="17" t="s">
        <v>184</v>
      </c>
      <c r="BE153" s="212">
        <f>IF(N153="základní",J153,0)</f>
        <v>0</v>
      </c>
      <c r="BF153" s="212">
        <f>IF(N153="snížená",J153,0)</f>
        <v>0</v>
      </c>
      <c r="BG153" s="212">
        <f>IF(N153="zákl. přenesená",J153,0)</f>
        <v>0</v>
      </c>
      <c r="BH153" s="212">
        <f>IF(N153="sníž. přenesená",J153,0)</f>
        <v>0</v>
      </c>
      <c r="BI153" s="212">
        <f>IF(N153="nulová",J153,0)</f>
        <v>0</v>
      </c>
      <c r="BJ153" s="17" t="s">
        <v>91</v>
      </c>
      <c r="BK153" s="212">
        <f>ROUND(I153*H153,2)</f>
        <v>0</v>
      </c>
      <c r="BL153" s="17" t="s">
        <v>190</v>
      </c>
      <c r="BM153" s="211" t="s">
        <v>247</v>
      </c>
    </row>
    <row r="154" spans="1:65" s="2" customFormat="1" ht="21.75" customHeight="1">
      <c r="A154" s="34"/>
      <c r="B154" s="35"/>
      <c r="C154" s="200" t="s">
        <v>249</v>
      </c>
      <c r="D154" s="200" t="s">
        <v>185</v>
      </c>
      <c r="E154" s="201" t="s">
        <v>1931</v>
      </c>
      <c r="F154" s="202" t="s">
        <v>1932</v>
      </c>
      <c r="G154" s="203" t="s">
        <v>1310</v>
      </c>
      <c r="H154" s="204">
        <v>115</v>
      </c>
      <c r="I154" s="205"/>
      <c r="J154" s="206">
        <f>ROUND(I154*H154,2)</f>
        <v>0</v>
      </c>
      <c r="K154" s="202" t="s">
        <v>1</v>
      </c>
      <c r="L154" s="39"/>
      <c r="M154" s="207" t="s">
        <v>1</v>
      </c>
      <c r="N154" s="208" t="s">
        <v>45</v>
      </c>
      <c r="O154" s="71"/>
      <c r="P154" s="209">
        <f>O154*H154</f>
        <v>0</v>
      </c>
      <c r="Q154" s="209">
        <v>0</v>
      </c>
      <c r="R154" s="209">
        <f>Q154*H154</f>
        <v>0</v>
      </c>
      <c r="S154" s="209">
        <v>0</v>
      </c>
      <c r="T154" s="210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211" t="s">
        <v>190</v>
      </c>
      <c r="AT154" s="211" t="s">
        <v>185</v>
      </c>
      <c r="AU154" s="211" t="s">
        <v>86</v>
      </c>
      <c r="AY154" s="17" t="s">
        <v>184</v>
      </c>
      <c r="BE154" s="212">
        <f>IF(N154="základní",J154,0)</f>
        <v>0</v>
      </c>
      <c r="BF154" s="212">
        <f>IF(N154="snížená",J154,0)</f>
        <v>0</v>
      </c>
      <c r="BG154" s="212">
        <f>IF(N154="zákl. přenesená",J154,0)</f>
        <v>0</v>
      </c>
      <c r="BH154" s="212">
        <f>IF(N154="sníž. přenesená",J154,0)</f>
        <v>0</v>
      </c>
      <c r="BI154" s="212">
        <f>IF(N154="nulová",J154,0)</f>
        <v>0</v>
      </c>
      <c r="BJ154" s="17" t="s">
        <v>91</v>
      </c>
      <c r="BK154" s="212">
        <f>ROUND(I154*H154,2)</f>
        <v>0</v>
      </c>
      <c r="BL154" s="17" t="s">
        <v>190</v>
      </c>
      <c r="BM154" s="211" t="s">
        <v>253</v>
      </c>
    </row>
    <row r="155" spans="1:65" s="2" customFormat="1" ht="21.75" customHeight="1">
      <c r="A155" s="34"/>
      <c r="B155" s="35"/>
      <c r="C155" s="200" t="s">
        <v>219</v>
      </c>
      <c r="D155" s="200" t="s">
        <v>185</v>
      </c>
      <c r="E155" s="201" t="s">
        <v>1933</v>
      </c>
      <c r="F155" s="202" t="s">
        <v>1934</v>
      </c>
      <c r="G155" s="203" t="s">
        <v>252</v>
      </c>
      <c r="H155" s="204">
        <v>35</v>
      </c>
      <c r="I155" s="205"/>
      <c r="J155" s="206">
        <f>ROUND(I155*H155,2)</f>
        <v>0</v>
      </c>
      <c r="K155" s="202" t="s">
        <v>1</v>
      </c>
      <c r="L155" s="39"/>
      <c r="M155" s="207" t="s">
        <v>1</v>
      </c>
      <c r="N155" s="208" t="s">
        <v>45</v>
      </c>
      <c r="O155" s="71"/>
      <c r="P155" s="209">
        <f>O155*H155</f>
        <v>0</v>
      </c>
      <c r="Q155" s="209">
        <v>0</v>
      </c>
      <c r="R155" s="209">
        <f>Q155*H155</f>
        <v>0</v>
      </c>
      <c r="S155" s="209">
        <v>0</v>
      </c>
      <c r="T155" s="210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211" t="s">
        <v>190</v>
      </c>
      <c r="AT155" s="211" t="s">
        <v>185</v>
      </c>
      <c r="AU155" s="211" t="s">
        <v>86</v>
      </c>
      <c r="AY155" s="17" t="s">
        <v>184</v>
      </c>
      <c r="BE155" s="212">
        <f>IF(N155="základní",J155,0)</f>
        <v>0</v>
      </c>
      <c r="BF155" s="212">
        <f>IF(N155="snížená",J155,0)</f>
        <v>0</v>
      </c>
      <c r="BG155" s="212">
        <f>IF(N155="zákl. přenesená",J155,0)</f>
        <v>0</v>
      </c>
      <c r="BH155" s="212">
        <f>IF(N155="sníž. přenesená",J155,0)</f>
        <v>0</v>
      </c>
      <c r="BI155" s="212">
        <f>IF(N155="nulová",J155,0)</f>
        <v>0</v>
      </c>
      <c r="BJ155" s="17" t="s">
        <v>91</v>
      </c>
      <c r="BK155" s="212">
        <f>ROUND(I155*H155,2)</f>
        <v>0</v>
      </c>
      <c r="BL155" s="17" t="s">
        <v>190</v>
      </c>
      <c r="BM155" s="211" t="s">
        <v>257</v>
      </c>
    </row>
    <row r="156" spans="1:65" s="2" customFormat="1" ht="16.5" customHeight="1">
      <c r="A156" s="34"/>
      <c r="B156" s="35"/>
      <c r="C156" s="200" t="s">
        <v>8</v>
      </c>
      <c r="D156" s="200" t="s">
        <v>185</v>
      </c>
      <c r="E156" s="201" t="s">
        <v>1935</v>
      </c>
      <c r="F156" s="202" t="s">
        <v>1936</v>
      </c>
      <c r="G156" s="203" t="s">
        <v>1310</v>
      </c>
      <c r="H156" s="204">
        <v>2</v>
      </c>
      <c r="I156" s="205"/>
      <c r="J156" s="206">
        <f>ROUND(I156*H156,2)</f>
        <v>0</v>
      </c>
      <c r="K156" s="202" t="s">
        <v>1</v>
      </c>
      <c r="L156" s="39"/>
      <c r="M156" s="207" t="s">
        <v>1</v>
      </c>
      <c r="N156" s="208" t="s">
        <v>45</v>
      </c>
      <c r="O156" s="71"/>
      <c r="P156" s="209">
        <f>O156*H156</f>
        <v>0</v>
      </c>
      <c r="Q156" s="209">
        <v>0</v>
      </c>
      <c r="R156" s="209">
        <f>Q156*H156</f>
        <v>0</v>
      </c>
      <c r="S156" s="209">
        <v>0</v>
      </c>
      <c r="T156" s="210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211" t="s">
        <v>190</v>
      </c>
      <c r="AT156" s="211" t="s">
        <v>185</v>
      </c>
      <c r="AU156" s="211" t="s">
        <v>86</v>
      </c>
      <c r="AY156" s="17" t="s">
        <v>184</v>
      </c>
      <c r="BE156" s="212">
        <f>IF(N156="základní",J156,0)</f>
        <v>0</v>
      </c>
      <c r="BF156" s="212">
        <f>IF(N156="snížená",J156,0)</f>
        <v>0</v>
      </c>
      <c r="BG156" s="212">
        <f>IF(N156="zákl. přenesená",J156,0)</f>
        <v>0</v>
      </c>
      <c r="BH156" s="212">
        <f>IF(N156="sníž. přenesená",J156,0)</f>
        <v>0</v>
      </c>
      <c r="BI156" s="212">
        <f>IF(N156="nulová",J156,0)</f>
        <v>0</v>
      </c>
      <c r="BJ156" s="17" t="s">
        <v>91</v>
      </c>
      <c r="BK156" s="212">
        <f>ROUND(I156*H156,2)</f>
        <v>0</v>
      </c>
      <c r="BL156" s="17" t="s">
        <v>190</v>
      </c>
      <c r="BM156" s="211" t="s">
        <v>260</v>
      </c>
    </row>
    <row r="157" spans="1:65" s="11" customFormat="1" ht="25.9" customHeight="1">
      <c r="B157" s="186"/>
      <c r="C157" s="187"/>
      <c r="D157" s="188" t="s">
        <v>78</v>
      </c>
      <c r="E157" s="189" t="s">
        <v>1937</v>
      </c>
      <c r="F157" s="189" t="s">
        <v>1938</v>
      </c>
      <c r="G157" s="187"/>
      <c r="H157" s="187"/>
      <c r="I157" s="190"/>
      <c r="J157" s="191">
        <f>BK157</f>
        <v>0</v>
      </c>
      <c r="K157" s="187"/>
      <c r="L157" s="192"/>
      <c r="M157" s="193"/>
      <c r="N157" s="194"/>
      <c r="O157" s="194"/>
      <c r="P157" s="195">
        <f>SUM(P158:P171)</f>
        <v>0</v>
      </c>
      <c r="Q157" s="194"/>
      <c r="R157" s="195">
        <f>SUM(R158:R171)</f>
        <v>0</v>
      </c>
      <c r="S157" s="194"/>
      <c r="T157" s="196">
        <f>SUM(T158:T171)</f>
        <v>0</v>
      </c>
      <c r="AR157" s="197" t="s">
        <v>86</v>
      </c>
      <c r="AT157" s="198" t="s">
        <v>78</v>
      </c>
      <c r="AU157" s="198" t="s">
        <v>79</v>
      </c>
      <c r="AY157" s="197" t="s">
        <v>184</v>
      </c>
      <c r="BK157" s="199">
        <f>SUM(BK158:BK171)</f>
        <v>0</v>
      </c>
    </row>
    <row r="158" spans="1:65" s="2" customFormat="1" ht="21.75" customHeight="1">
      <c r="A158" s="34"/>
      <c r="B158" s="35"/>
      <c r="C158" s="200" t="s">
        <v>223</v>
      </c>
      <c r="D158" s="200" t="s">
        <v>185</v>
      </c>
      <c r="E158" s="201" t="s">
        <v>1939</v>
      </c>
      <c r="F158" s="202" t="s">
        <v>1940</v>
      </c>
      <c r="G158" s="203" t="s">
        <v>1310</v>
      </c>
      <c r="H158" s="204">
        <v>56</v>
      </c>
      <c r="I158" s="205"/>
      <c r="J158" s="206">
        <f t="shared" ref="J158:J171" si="10">ROUND(I158*H158,2)</f>
        <v>0</v>
      </c>
      <c r="K158" s="202" t="s">
        <v>1</v>
      </c>
      <c r="L158" s="39"/>
      <c r="M158" s="207" t="s">
        <v>1</v>
      </c>
      <c r="N158" s="208" t="s">
        <v>45</v>
      </c>
      <c r="O158" s="71"/>
      <c r="P158" s="209">
        <f t="shared" ref="P158:P171" si="11">O158*H158</f>
        <v>0</v>
      </c>
      <c r="Q158" s="209">
        <v>0</v>
      </c>
      <c r="R158" s="209">
        <f t="shared" ref="R158:R171" si="12">Q158*H158</f>
        <v>0</v>
      </c>
      <c r="S158" s="209">
        <v>0</v>
      </c>
      <c r="T158" s="210">
        <f t="shared" ref="T158:T171" si="13"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211" t="s">
        <v>190</v>
      </c>
      <c r="AT158" s="211" t="s">
        <v>185</v>
      </c>
      <c r="AU158" s="211" t="s">
        <v>86</v>
      </c>
      <c r="AY158" s="17" t="s">
        <v>184</v>
      </c>
      <c r="BE158" s="212">
        <f t="shared" ref="BE158:BE171" si="14">IF(N158="základní",J158,0)</f>
        <v>0</v>
      </c>
      <c r="BF158" s="212">
        <f t="shared" ref="BF158:BF171" si="15">IF(N158="snížená",J158,0)</f>
        <v>0</v>
      </c>
      <c r="BG158" s="212">
        <f t="shared" ref="BG158:BG171" si="16">IF(N158="zákl. přenesená",J158,0)</f>
        <v>0</v>
      </c>
      <c r="BH158" s="212">
        <f t="shared" ref="BH158:BH171" si="17">IF(N158="sníž. přenesená",J158,0)</f>
        <v>0</v>
      </c>
      <c r="BI158" s="212">
        <f t="shared" ref="BI158:BI171" si="18">IF(N158="nulová",J158,0)</f>
        <v>0</v>
      </c>
      <c r="BJ158" s="17" t="s">
        <v>91</v>
      </c>
      <c r="BK158" s="212">
        <f t="shared" ref="BK158:BK171" si="19">ROUND(I158*H158,2)</f>
        <v>0</v>
      </c>
      <c r="BL158" s="17" t="s">
        <v>190</v>
      </c>
      <c r="BM158" s="211" t="s">
        <v>264</v>
      </c>
    </row>
    <row r="159" spans="1:65" s="2" customFormat="1" ht="21.75" customHeight="1">
      <c r="A159" s="34"/>
      <c r="B159" s="35"/>
      <c r="C159" s="200" t="s">
        <v>265</v>
      </c>
      <c r="D159" s="200" t="s">
        <v>185</v>
      </c>
      <c r="E159" s="201" t="s">
        <v>1941</v>
      </c>
      <c r="F159" s="202" t="s">
        <v>1942</v>
      </c>
      <c r="G159" s="203" t="s">
        <v>1310</v>
      </c>
      <c r="H159" s="204">
        <v>32</v>
      </c>
      <c r="I159" s="205"/>
      <c r="J159" s="206">
        <f t="shared" si="10"/>
        <v>0</v>
      </c>
      <c r="K159" s="202" t="s">
        <v>1</v>
      </c>
      <c r="L159" s="39"/>
      <c r="M159" s="207" t="s">
        <v>1</v>
      </c>
      <c r="N159" s="208" t="s">
        <v>45</v>
      </c>
      <c r="O159" s="71"/>
      <c r="P159" s="209">
        <f t="shared" si="11"/>
        <v>0</v>
      </c>
      <c r="Q159" s="209">
        <v>0</v>
      </c>
      <c r="R159" s="209">
        <f t="shared" si="12"/>
        <v>0</v>
      </c>
      <c r="S159" s="209">
        <v>0</v>
      </c>
      <c r="T159" s="210">
        <f t="shared" si="13"/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11" t="s">
        <v>190</v>
      </c>
      <c r="AT159" s="211" t="s">
        <v>185</v>
      </c>
      <c r="AU159" s="211" t="s">
        <v>86</v>
      </c>
      <c r="AY159" s="17" t="s">
        <v>184</v>
      </c>
      <c r="BE159" s="212">
        <f t="shared" si="14"/>
        <v>0</v>
      </c>
      <c r="BF159" s="212">
        <f t="shared" si="15"/>
        <v>0</v>
      </c>
      <c r="BG159" s="212">
        <f t="shared" si="16"/>
        <v>0</v>
      </c>
      <c r="BH159" s="212">
        <f t="shared" si="17"/>
        <v>0</v>
      </c>
      <c r="BI159" s="212">
        <f t="shared" si="18"/>
        <v>0</v>
      </c>
      <c r="BJ159" s="17" t="s">
        <v>91</v>
      </c>
      <c r="BK159" s="212">
        <f t="shared" si="19"/>
        <v>0</v>
      </c>
      <c r="BL159" s="17" t="s">
        <v>190</v>
      </c>
      <c r="BM159" s="211" t="s">
        <v>268</v>
      </c>
    </row>
    <row r="160" spans="1:65" s="2" customFormat="1" ht="21.75" customHeight="1">
      <c r="A160" s="34"/>
      <c r="B160" s="35"/>
      <c r="C160" s="200" t="s">
        <v>228</v>
      </c>
      <c r="D160" s="200" t="s">
        <v>185</v>
      </c>
      <c r="E160" s="201" t="s">
        <v>1943</v>
      </c>
      <c r="F160" s="202" t="s">
        <v>1944</v>
      </c>
      <c r="G160" s="203" t="s">
        <v>1310</v>
      </c>
      <c r="H160" s="204">
        <v>8</v>
      </c>
      <c r="I160" s="205"/>
      <c r="J160" s="206">
        <f t="shared" si="10"/>
        <v>0</v>
      </c>
      <c r="K160" s="202" t="s">
        <v>1</v>
      </c>
      <c r="L160" s="39"/>
      <c r="M160" s="207" t="s">
        <v>1</v>
      </c>
      <c r="N160" s="208" t="s">
        <v>45</v>
      </c>
      <c r="O160" s="71"/>
      <c r="P160" s="209">
        <f t="shared" si="11"/>
        <v>0</v>
      </c>
      <c r="Q160" s="209">
        <v>0</v>
      </c>
      <c r="R160" s="209">
        <f t="shared" si="12"/>
        <v>0</v>
      </c>
      <c r="S160" s="209">
        <v>0</v>
      </c>
      <c r="T160" s="210">
        <f t="shared" si="13"/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211" t="s">
        <v>190</v>
      </c>
      <c r="AT160" s="211" t="s">
        <v>185</v>
      </c>
      <c r="AU160" s="211" t="s">
        <v>86</v>
      </c>
      <c r="AY160" s="17" t="s">
        <v>184</v>
      </c>
      <c r="BE160" s="212">
        <f t="shared" si="14"/>
        <v>0</v>
      </c>
      <c r="BF160" s="212">
        <f t="shared" si="15"/>
        <v>0</v>
      </c>
      <c r="BG160" s="212">
        <f t="shared" si="16"/>
        <v>0</v>
      </c>
      <c r="BH160" s="212">
        <f t="shared" si="17"/>
        <v>0</v>
      </c>
      <c r="BI160" s="212">
        <f t="shared" si="18"/>
        <v>0</v>
      </c>
      <c r="BJ160" s="17" t="s">
        <v>91</v>
      </c>
      <c r="BK160" s="212">
        <f t="shared" si="19"/>
        <v>0</v>
      </c>
      <c r="BL160" s="17" t="s">
        <v>190</v>
      </c>
      <c r="BM160" s="211" t="s">
        <v>273</v>
      </c>
    </row>
    <row r="161" spans="1:65" s="2" customFormat="1" ht="21.75" customHeight="1">
      <c r="A161" s="34"/>
      <c r="B161" s="35"/>
      <c r="C161" s="200" t="s">
        <v>279</v>
      </c>
      <c r="D161" s="200" t="s">
        <v>185</v>
      </c>
      <c r="E161" s="201" t="s">
        <v>1945</v>
      </c>
      <c r="F161" s="202" t="s">
        <v>1946</v>
      </c>
      <c r="G161" s="203" t="s">
        <v>1310</v>
      </c>
      <c r="H161" s="204">
        <v>16</v>
      </c>
      <c r="I161" s="205"/>
      <c r="J161" s="206">
        <f t="shared" si="10"/>
        <v>0</v>
      </c>
      <c r="K161" s="202" t="s">
        <v>1</v>
      </c>
      <c r="L161" s="39"/>
      <c r="M161" s="207" t="s">
        <v>1</v>
      </c>
      <c r="N161" s="208" t="s">
        <v>45</v>
      </c>
      <c r="O161" s="71"/>
      <c r="P161" s="209">
        <f t="shared" si="11"/>
        <v>0</v>
      </c>
      <c r="Q161" s="209">
        <v>0</v>
      </c>
      <c r="R161" s="209">
        <f t="shared" si="12"/>
        <v>0</v>
      </c>
      <c r="S161" s="209">
        <v>0</v>
      </c>
      <c r="T161" s="210">
        <f t="shared" si="13"/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211" t="s">
        <v>190</v>
      </c>
      <c r="AT161" s="211" t="s">
        <v>185</v>
      </c>
      <c r="AU161" s="211" t="s">
        <v>86</v>
      </c>
      <c r="AY161" s="17" t="s">
        <v>184</v>
      </c>
      <c r="BE161" s="212">
        <f t="shared" si="14"/>
        <v>0</v>
      </c>
      <c r="BF161" s="212">
        <f t="shared" si="15"/>
        <v>0</v>
      </c>
      <c r="BG161" s="212">
        <f t="shared" si="16"/>
        <v>0</v>
      </c>
      <c r="BH161" s="212">
        <f t="shared" si="17"/>
        <v>0</v>
      </c>
      <c r="BI161" s="212">
        <f t="shared" si="18"/>
        <v>0</v>
      </c>
      <c r="BJ161" s="17" t="s">
        <v>91</v>
      </c>
      <c r="BK161" s="212">
        <f t="shared" si="19"/>
        <v>0</v>
      </c>
      <c r="BL161" s="17" t="s">
        <v>190</v>
      </c>
      <c r="BM161" s="211" t="s">
        <v>282</v>
      </c>
    </row>
    <row r="162" spans="1:65" s="2" customFormat="1" ht="21.75" customHeight="1">
      <c r="A162" s="34"/>
      <c r="B162" s="35"/>
      <c r="C162" s="200" t="s">
        <v>231</v>
      </c>
      <c r="D162" s="200" t="s">
        <v>185</v>
      </c>
      <c r="E162" s="201" t="s">
        <v>1947</v>
      </c>
      <c r="F162" s="202" t="s">
        <v>1948</v>
      </c>
      <c r="G162" s="203" t="s">
        <v>1310</v>
      </c>
      <c r="H162" s="204">
        <v>2</v>
      </c>
      <c r="I162" s="205"/>
      <c r="J162" s="206">
        <f t="shared" si="10"/>
        <v>0</v>
      </c>
      <c r="K162" s="202" t="s">
        <v>1</v>
      </c>
      <c r="L162" s="39"/>
      <c r="M162" s="207" t="s">
        <v>1</v>
      </c>
      <c r="N162" s="208" t="s">
        <v>45</v>
      </c>
      <c r="O162" s="71"/>
      <c r="P162" s="209">
        <f t="shared" si="11"/>
        <v>0</v>
      </c>
      <c r="Q162" s="209">
        <v>0</v>
      </c>
      <c r="R162" s="209">
        <f t="shared" si="12"/>
        <v>0</v>
      </c>
      <c r="S162" s="209">
        <v>0</v>
      </c>
      <c r="T162" s="210">
        <f t="shared" si="13"/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211" t="s">
        <v>190</v>
      </c>
      <c r="AT162" s="211" t="s">
        <v>185</v>
      </c>
      <c r="AU162" s="211" t="s">
        <v>86</v>
      </c>
      <c r="AY162" s="17" t="s">
        <v>184</v>
      </c>
      <c r="BE162" s="212">
        <f t="shared" si="14"/>
        <v>0</v>
      </c>
      <c r="BF162" s="212">
        <f t="shared" si="15"/>
        <v>0</v>
      </c>
      <c r="BG162" s="212">
        <f t="shared" si="16"/>
        <v>0</v>
      </c>
      <c r="BH162" s="212">
        <f t="shared" si="17"/>
        <v>0</v>
      </c>
      <c r="BI162" s="212">
        <f t="shared" si="18"/>
        <v>0</v>
      </c>
      <c r="BJ162" s="17" t="s">
        <v>91</v>
      </c>
      <c r="BK162" s="212">
        <f t="shared" si="19"/>
        <v>0</v>
      </c>
      <c r="BL162" s="17" t="s">
        <v>190</v>
      </c>
      <c r="BM162" s="211" t="s">
        <v>289</v>
      </c>
    </row>
    <row r="163" spans="1:65" s="2" customFormat="1" ht="21.75" customHeight="1">
      <c r="A163" s="34"/>
      <c r="B163" s="35"/>
      <c r="C163" s="200" t="s">
        <v>7</v>
      </c>
      <c r="D163" s="200" t="s">
        <v>185</v>
      </c>
      <c r="E163" s="201" t="s">
        <v>1949</v>
      </c>
      <c r="F163" s="202" t="s">
        <v>1950</v>
      </c>
      <c r="G163" s="203" t="s">
        <v>1310</v>
      </c>
      <c r="H163" s="204">
        <v>1</v>
      </c>
      <c r="I163" s="205"/>
      <c r="J163" s="206">
        <f t="shared" si="10"/>
        <v>0</v>
      </c>
      <c r="K163" s="202" t="s">
        <v>1</v>
      </c>
      <c r="L163" s="39"/>
      <c r="M163" s="207" t="s">
        <v>1</v>
      </c>
      <c r="N163" s="208" t="s">
        <v>45</v>
      </c>
      <c r="O163" s="71"/>
      <c r="P163" s="209">
        <f t="shared" si="11"/>
        <v>0</v>
      </c>
      <c r="Q163" s="209">
        <v>0</v>
      </c>
      <c r="R163" s="209">
        <f t="shared" si="12"/>
        <v>0</v>
      </c>
      <c r="S163" s="209">
        <v>0</v>
      </c>
      <c r="T163" s="210">
        <f t="shared" si="13"/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211" t="s">
        <v>190</v>
      </c>
      <c r="AT163" s="211" t="s">
        <v>185</v>
      </c>
      <c r="AU163" s="211" t="s">
        <v>86</v>
      </c>
      <c r="AY163" s="17" t="s">
        <v>184</v>
      </c>
      <c r="BE163" s="212">
        <f t="shared" si="14"/>
        <v>0</v>
      </c>
      <c r="BF163" s="212">
        <f t="shared" si="15"/>
        <v>0</v>
      </c>
      <c r="BG163" s="212">
        <f t="shared" si="16"/>
        <v>0</v>
      </c>
      <c r="BH163" s="212">
        <f t="shared" si="17"/>
        <v>0</v>
      </c>
      <c r="BI163" s="212">
        <f t="shared" si="18"/>
        <v>0</v>
      </c>
      <c r="BJ163" s="17" t="s">
        <v>91</v>
      </c>
      <c r="BK163" s="212">
        <f t="shared" si="19"/>
        <v>0</v>
      </c>
      <c r="BL163" s="17" t="s">
        <v>190</v>
      </c>
      <c r="BM163" s="211" t="s">
        <v>292</v>
      </c>
    </row>
    <row r="164" spans="1:65" s="2" customFormat="1" ht="21.75" customHeight="1">
      <c r="A164" s="34"/>
      <c r="B164" s="35"/>
      <c r="C164" s="200" t="s">
        <v>239</v>
      </c>
      <c r="D164" s="200" t="s">
        <v>185</v>
      </c>
      <c r="E164" s="201" t="s">
        <v>1951</v>
      </c>
      <c r="F164" s="202" t="s">
        <v>1952</v>
      </c>
      <c r="G164" s="203" t="s">
        <v>1310</v>
      </c>
      <c r="H164" s="204">
        <v>1</v>
      </c>
      <c r="I164" s="205"/>
      <c r="J164" s="206">
        <f t="shared" si="10"/>
        <v>0</v>
      </c>
      <c r="K164" s="202" t="s">
        <v>1</v>
      </c>
      <c r="L164" s="39"/>
      <c r="M164" s="207" t="s">
        <v>1</v>
      </c>
      <c r="N164" s="208" t="s">
        <v>45</v>
      </c>
      <c r="O164" s="71"/>
      <c r="P164" s="209">
        <f t="shared" si="11"/>
        <v>0</v>
      </c>
      <c r="Q164" s="209">
        <v>0</v>
      </c>
      <c r="R164" s="209">
        <f t="shared" si="12"/>
        <v>0</v>
      </c>
      <c r="S164" s="209">
        <v>0</v>
      </c>
      <c r="T164" s="210">
        <f t="shared" si="13"/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211" t="s">
        <v>190</v>
      </c>
      <c r="AT164" s="211" t="s">
        <v>185</v>
      </c>
      <c r="AU164" s="211" t="s">
        <v>86</v>
      </c>
      <c r="AY164" s="17" t="s">
        <v>184</v>
      </c>
      <c r="BE164" s="212">
        <f t="shared" si="14"/>
        <v>0</v>
      </c>
      <c r="BF164" s="212">
        <f t="shared" si="15"/>
        <v>0</v>
      </c>
      <c r="BG164" s="212">
        <f t="shared" si="16"/>
        <v>0</v>
      </c>
      <c r="BH164" s="212">
        <f t="shared" si="17"/>
        <v>0</v>
      </c>
      <c r="BI164" s="212">
        <f t="shared" si="18"/>
        <v>0</v>
      </c>
      <c r="BJ164" s="17" t="s">
        <v>91</v>
      </c>
      <c r="BK164" s="212">
        <f t="shared" si="19"/>
        <v>0</v>
      </c>
      <c r="BL164" s="17" t="s">
        <v>190</v>
      </c>
      <c r="BM164" s="211" t="s">
        <v>298</v>
      </c>
    </row>
    <row r="165" spans="1:65" s="2" customFormat="1" ht="16.5" customHeight="1">
      <c r="A165" s="34"/>
      <c r="B165" s="35"/>
      <c r="C165" s="200" t="s">
        <v>301</v>
      </c>
      <c r="D165" s="200" t="s">
        <v>185</v>
      </c>
      <c r="E165" s="201" t="s">
        <v>1953</v>
      </c>
      <c r="F165" s="202" t="s">
        <v>1954</v>
      </c>
      <c r="G165" s="203" t="s">
        <v>1310</v>
      </c>
      <c r="H165" s="204">
        <v>56</v>
      </c>
      <c r="I165" s="205"/>
      <c r="J165" s="206">
        <f t="shared" si="10"/>
        <v>0</v>
      </c>
      <c r="K165" s="202" t="s">
        <v>1</v>
      </c>
      <c r="L165" s="39"/>
      <c r="M165" s="207" t="s">
        <v>1</v>
      </c>
      <c r="N165" s="208" t="s">
        <v>45</v>
      </c>
      <c r="O165" s="71"/>
      <c r="P165" s="209">
        <f t="shared" si="11"/>
        <v>0</v>
      </c>
      <c r="Q165" s="209">
        <v>0</v>
      </c>
      <c r="R165" s="209">
        <f t="shared" si="12"/>
        <v>0</v>
      </c>
      <c r="S165" s="209">
        <v>0</v>
      </c>
      <c r="T165" s="210">
        <f t="shared" si="13"/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211" t="s">
        <v>190</v>
      </c>
      <c r="AT165" s="211" t="s">
        <v>185</v>
      </c>
      <c r="AU165" s="211" t="s">
        <v>86</v>
      </c>
      <c r="AY165" s="17" t="s">
        <v>184</v>
      </c>
      <c r="BE165" s="212">
        <f t="shared" si="14"/>
        <v>0</v>
      </c>
      <c r="BF165" s="212">
        <f t="shared" si="15"/>
        <v>0</v>
      </c>
      <c r="BG165" s="212">
        <f t="shared" si="16"/>
        <v>0</v>
      </c>
      <c r="BH165" s="212">
        <f t="shared" si="17"/>
        <v>0</v>
      </c>
      <c r="BI165" s="212">
        <f t="shared" si="18"/>
        <v>0</v>
      </c>
      <c r="BJ165" s="17" t="s">
        <v>91</v>
      </c>
      <c r="BK165" s="212">
        <f t="shared" si="19"/>
        <v>0</v>
      </c>
      <c r="BL165" s="17" t="s">
        <v>190</v>
      </c>
      <c r="BM165" s="211" t="s">
        <v>304</v>
      </c>
    </row>
    <row r="166" spans="1:65" s="2" customFormat="1" ht="21.75" customHeight="1">
      <c r="A166" s="34"/>
      <c r="B166" s="35"/>
      <c r="C166" s="200" t="s">
        <v>247</v>
      </c>
      <c r="D166" s="200" t="s">
        <v>185</v>
      </c>
      <c r="E166" s="201" t="s">
        <v>1955</v>
      </c>
      <c r="F166" s="202" t="s">
        <v>1956</v>
      </c>
      <c r="G166" s="203" t="s">
        <v>1310</v>
      </c>
      <c r="H166" s="204">
        <v>128</v>
      </c>
      <c r="I166" s="205"/>
      <c r="J166" s="206">
        <f t="shared" si="10"/>
        <v>0</v>
      </c>
      <c r="K166" s="202" t="s">
        <v>1</v>
      </c>
      <c r="L166" s="39"/>
      <c r="M166" s="207" t="s">
        <v>1</v>
      </c>
      <c r="N166" s="208" t="s">
        <v>45</v>
      </c>
      <c r="O166" s="71"/>
      <c r="P166" s="209">
        <f t="shared" si="11"/>
        <v>0</v>
      </c>
      <c r="Q166" s="209">
        <v>0</v>
      </c>
      <c r="R166" s="209">
        <f t="shared" si="12"/>
        <v>0</v>
      </c>
      <c r="S166" s="209">
        <v>0</v>
      </c>
      <c r="T166" s="210">
        <f t="shared" si="13"/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211" t="s">
        <v>190</v>
      </c>
      <c r="AT166" s="211" t="s">
        <v>185</v>
      </c>
      <c r="AU166" s="211" t="s">
        <v>86</v>
      </c>
      <c r="AY166" s="17" t="s">
        <v>184</v>
      </c>
      <c r="BE166" s="212">
        <f t="shared" si="14"/>
        <v>0</v>
      </c>
      <c r="BF166" s="212">
        <f t="shared" si="15"/>
        <v>0</v>
      </c>
      <c r="BG166" s="212">
        <f t="shared" si="16"/>
        <v>0</v>
      </c>
      <c r="BH166" s="212">
        <f t="shared" si="17"/>
        <v>0</v>
      </c>
      <c r="BI166" s="212">
        <f t="shared" si="18"/>
        <v>0</v>
      </c>
      <c r="BJ166" s="17" t="s">
        <v>91</v>
      </c>
      <c r="BK166" s="212">
        <f t="shared" si="19"/>
        <v>0</v>
      </c>
      <c r="BL166" s="17" t="s">
        <v>190</v>
      </c>
      <c r="BM166" s="211" t="s">
        <v>310</v>
      </c>
    </row>
    <row r="167" spans="1:65" s="2" customFormat="1" ht="16.5" customHeight="1">
      <c r="A167" s="34"/>
      <c r="B167" s="35"/>
      <c r="C167" s="200" t="s">
        <v>321</v>
      </c>
      <c r="D167" s="200" t="s">
        <v>185</v>
      </c>
      <c r="E167" s="201" t="s">
        <v>1957</v>
      </c>
      <c r="F167" s="202" t="s">
        <v>1958</v>
      </c>
      <c r="G167" s="203" t="s">
        <v>1310</v>
      </c>
      <c r="H167" s="204">
        <v>8</v>
      </c>
      <c r="I167" s="205"/>
      <c r="J167" s="206">
        <f t="shared" si="10"/>
        <v>0</v>
      </c>
      <c r="K167" s="202" t="s">
        <v>1</v>
      </c>
      <c r="L167" s="39"/>
      <c r="M167" s="207" t="s">
        <v>1</v>
      </c>
      <c r="N167" s="208" t="s">
        <v>45</v>
      </c>
      <c r="O167" s="71"/>
      <c r="P167" s="209">
        <f t="shared" si="11"/>
        <v>0</v>
      </c>
      <c r="Q167" s="209">
        <v>0</v>
      </c>
      <c r="R167" s="209">
        <f t="shared" si="12"/>
        <v>0</v>
      </c>
      <c r="S167" s="209">
        <v>0</v>
      </c>
      <c r="T167" s="210">
        <f t="shared" si="13"/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211" t="s">
        <v>190</v>
      </c>
      <c r="AT167" s="211" t="s">
        <v>185</v>
      </c>
      <c r="AU167" s="211" t="s">
        <v>86</v>
      </c>
      <c r="AY167" s="17" t="s">
        <v>184</v>
      </c>
      <c r="BE167" s="212">
        <f t="shared" si="14"/>
        <v>0</v>
      </c>
      <c r="BF167" s="212">
        <f t="shared" si="15"/>
        <v>0</v>
      </c>
      <c r="BG167" s="212">
        <f t="shared" si="16"/>
        <v>0</v>
      </c>
      <c r="BH167" s="212">
        <f t="shared" si="17"/>
        <v>0</v>
      </c>
      <c r="BI167" s="212">
        <f t="shared" si="18"/>
        <v>0</v>
      </c>
      <c r="BJ167" s="17" t="s">
        <v>91</v>
      </c>
      <c r="BK167" s="212">
        <f t="shared" si="19"/>
        <v>0</v>
      </c>
      <c r="BL167" s="17" t="s">
        <v>190</v>
      </c>
      <c r="BM167" s="211" t="s">
        <v>324</v>
      </c>
    </row>
    <row r="168" spans="1:65" s="2" customFormat="1" ht="16.5" customHeight="1">
      <c r="A168" s="34"/>
      <c r="B168" s="35"/>
      <c r="C168" s="200" t="s">
        <v>253</v>
      </c>
      <c r="D168" s="200" t="s">
        <v>185</v>
      </c>
      <c r="E168" s="201" t="s">
        <v>1959</v>
      </c>
      <c r="F168" s="202" t="s">
        <v>1960</v>
      </c>
      <c r="G168" s="203" t="s">
        <v>1310</v>
      </c>
      <c r="H168" s="204">
        <v>6</v>
      </c>
      <c r="I168" s="205"/>
      <c r="J168" s="206">
        <f t="shared" si="10"/>
        <v>0</v>
      </c>
      <c r="K168" s="202" t="s">
        <v>1</v>
      </c>
      <c r="L168" s="39"/>
      <c r="M168" s="207" t="s">
        <v>1</v>
      </c>
      <c r="N168" s="208" t="s">
        <v>45</v>
      </c>
      <c r="O168" s="71"/>
      <c r="P168" s="209">
        <f t="shared" si="11"/>
        <v>0</v>
      </c>
      <c r="Q168" s="209">
        <v>0</v>
      </c>
      <c r="R168" s="209">
        <f t="shared" si="12"/>
        <v>0</v>
      </c>
      <c r="S168" s="209">
        <v>0</v>
      </c>
      <c r="T168" s="210">
        <f t="shared" si="13"/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211" t="s">
        <v>190</v>
      </c>
      <c r="AT168" s="211" t="s">
        <v>185</v>
      </c>
      <c r="AU168" s="211" t="s">
        <v>86</v>
      </c>
      <c r="AY168" s="17" t="s">
        <v>184</v>
      </c>
      <c r="BE168" s="212">
        <f t="shared" si="14"/>
        <v>0</v>
      </c>
      <c r="BF168" s="212">
        <f t="shared" si="15"/>
        <v>0</v>
      </c>
      <c r="BG168" s="212">
        <f t="shared" si="16"/>
        <v>0</v>
      </c>
      <c r="BH168" s="212">
        <f t="shared" si="17"/>
        <v>0</v>
      </c>
      <c r="BI168" s="212">
        <f t="shared" si="18"/>
        <v>0</v>
      </c>
      <c r="BJ168" s="17" t="s">
        <v>91</v>
      </c>
      <c r="BK168" s="212">
        <f t="shared" si="19"/>
        <v>0</v>
      </c>
      <c r="BL168" s="17" t="s">
        <v>190</v>
      </c>
      <c r="BM168" s="211" t="s">
        <v>329</v>
      </c>
    </row>
    <row r="169" spans="1:65" s="2" customFormat="1" ht="16.5" customHeight="1">
      <c r="A169" s="34"/>
      <c r="B169" s="35"/>
      <c r="C169" s="200" t="s">
        <v>331</v>
      </c>
      <c r="D169" s="200" t="s">
        <v>185</v>
      </c>
      <c r="E169" s="201" t="s">
        <v>1961</v>
      </c>
      <c r="F169" s="202" t="s">
        <v>1962</v>
      </c>
      <c r="G169" s="203" t="s">
        <v>1310</v>
      </c>
      <c r="H169" s="204">
        <v>55</v>
      </c>
      <c r="I169" s="205"/>
      <c r="J169" s="206">
        <f t="shared" si="10"/>
        <v>0</v>
      </c>
      <c r="K169" s="202" t="s">
        <v>1</v>
      </c>
      <c r="L169" s="39"/>
      <c r="M169" s="207" t="s">
        <v>1</v>
      </c>
      <c r="N169" s="208" t="s">
        <v>45</v>
      </c>
      <c r="O169" s="71"/>
      <c r="P169" s="209">
        <f t="shared" si="11"/>
        <v>0</v>
      </c>
      <c r="Q169" s="209">
        <v>0</v>
      </c>
      <c r="R169" s="209">
        <f t="shared" si="12"/>
        <v>0</v>
      </c>
      <c r="S169" s="209">
        <v>0</v>
      </c>
      <c r="T169" s="210">
        <f t="shared" si="13"/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211" t="s">
        <v>190</v>
      </c>
      <c r="AT169" s="211" t="s">
        <v>185</v>
      </c>
      <c r="AU169" s="211" t="s">
        <v>86</v>
      </c>
      <c r="AY169" s="17" t="s">
        <v>184</v>
      </c>
      <c r="BE169" s="212">
        <f t="shared" si="14"/>
        <v>0</v>
      </c>
      <c r="BF169" s="212">
        <f t="shared" si="15"/>
        <v>0</v>
      </c>
      <c r="BG169" s="212">
        <f t="shared" si="16"/>
        <v>0</v>
      </c>
      <c r="BH169" s="212">
        <f t="shared" si="17"/>
        <v>0</v>
      </c>
      <c r="BI169" s="212">
        <f t="shared" si="18"/>
        <v>0</v>
      </c>
      <c r="BJ169" s="17" t="s">
        <v>91</v>
      </c>
      <c r="BK169" s="212">
        <f t="shared" si="19"/>
        <v>0</v>
      </c>
      <c r="BL169" s="17" t="s">
        <v>190</v>
      </c>
      <c r="BM169" s="211" t="s">
        <v>335</v>
      </c>
    </row>
    <row r="170" spans="1:65" s="2" customFormat="1" ht="21.75" customHeight="1">
      <c r="A170" s="34"/>
      <c r="B170" s="35"/>
      <c r="C170" s="200" t="s">
        <v>257</v>
      </c>
      <c r="D170" s="200" t="s">
        <v>185</v>
      </c>
      <c r="E170" s="201" t="s">
        <v>1963</v>
      </c>
      <c r="F170" s="202" t="s">
        <v>1964</v>
      </c>
      <c r="G170" s="203" t="s">
        <v>1310</v>
      </c>
      <c r="H170" s="204">
        <v>10</v>
      </c>
      <c r="I170" s="205"/>
      <c r="J170" s="206">
        <f t="shared" si="10"/>
        <v>0</v>
      </c>
      <c r="K170" s="202" t="s">
        <v>1</v>
      </c>
      <c r="L170" s="39"/>
      <c r="M170" s="207" t="s">
        <v>1</v>
      </c>
      <c r="N170" s="208" t="s">
        <v>45</v>
      </c>
      <c r="O170" s="71"/>
      <c r="P170" s="209">
        <f t="shared" si="11"/>
        <v>0</v>
      </c>
      <c r="Q170" s="209">
        <v>0</v>
      </c>
      <c r="R170" s="209">
        <f t="shared" si="12"/>
        <v>0</v>
      </c>
      <c r="S170" s="209">
        <v>0</v>
      </c>
      <c r="T170" s="210">
        <f t="shared" si="13"/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211" t="s">
        <v>190</v>
      </c>
      <c r="AT170" s="211" t="s">
        <v>185</v>
      </c>
      <c r="AU170" s="211" t="s">
        <v>86</v>
      </c>
      <c r="AY170" s="17" t="s">
        <v>184</v>
      </c>
      <c r="BE170" s="212">
        <f t="shared" si="14"/>
        <v>0</v>
      </c>
      <c r="BF170" s="212">
        <f t="shared" si="15"/>
        <v>0</v>
      </c>
      <c r="BG170" s="212">
        <f t="shared" si="16"/>
        <v>0</v>
      </c>
      <c r="BH170" s="212">
        <f t="shared" si="17"/>
        <v>0</v>
      </c>
      <c r="BI170" s="212">
        <f t="shared" si="18"/>
        <v>0</v>
      </c>
      <c r="BJ170" s="17" t="s">
        <v>91</v>
      </c>
      <c r="BK170" s="212">
        <f t="shared" si="19"/>
        <v>0</v>
      </c>
      <c r="BL170" s="17" t="s">
        <v>190</v>
      </c>
      <c r="BM170" s="211" t="s">
        <v>338</v>
      </c>
    </row>
    <row r="171" spans="1:65" s="2" customFormat="1" ht="16.5" customHeight="1">
      <c r="A171" s="34"/>
      <c r="B171" s="35"/>
      <c r="C171" s="200" t="s">
        <v>340</v>
      </c>
      <c r="D171" s="200" t="s">
        <v>185</v>
      </c>
      <c r="E171" s="201" t="s">
        <v>1965</v>
      </c>
      <c r="F171" s="202" t="s">
        <v>1966</v>
      </c>
      <c r="G171" s="203" t="s">
        <v>1310</v>
      </c>
      <c r="H171" s="204">
        <v>8</v>
      </c>
      <c r="I171" s="205"/>
      <c r="J171" s="206">
        <f t="shared" si="10"/>
        <v>0</v>
      </c>
      <c r="K171" s="202" t="s">
        <v>1</v>
      </c>
      <c r="L171" s="39"/>
      <c r="M171" s="207" t="s">
        <v>1</v>
      </c>
      <c r="N171" s="208" t="s">
        <v>45</v>
      </c>
      <c r="O171" s="71"/>
      <c r="P171" s="209">
        <f t="shared" si="11"/>
        <v>0</v>
      </c>
      <c r="Q171" s="209">
        <v>0</v>
      </c>
      <c r="R171" s="209">
        <f t="shared" si="12"/>
        <v>0</v>
      </c>
      <c r="S171" s="209">
        <v>0</v>
      </c>
      <c r="T171" s="210">
        <f t="shared" si="13"/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211" t="s">
        <v>190</v>
      </c>
      <c r="AT171" s="211" t="s">
        <v>185</v>
      </c>
      <c r="AU171" s="211" t="s">
        <v>86</v>
      </c>
      <c r="AY171" s="17" t="s">
        <v>184</v>
      </c>
      <c r="BE171" s="212">
        <f t="shared" si="14"/>
        <v>0</v>
      </c>
      <c r="BF171" s="212">
        <f t="shared" si="15"/>
        <v>0</v>
      </c>
      <c r="BG171" s="212">
        <f t="shared" si="16"/>
        <v>0</v>
      </c>
      <c r="BH171" s="212">
        <f t="shared" si="17"/>
        <v>0</v>
      </c>
      <c r="BI171" s="212">
        <f t="shared" si="18"/>
        <v>0</v>
      </c>
      <c r="BJ171" s="17" t="s">
        <v>91</v>
      </c>
      <c r="BK171" s="212">
        <f t="shared" si="19"/>
        <v>0</v>
      </c>
      <c r="BL171" s="17" t="s">
        <v>190</v>
      </c>
      <c r="BM171" s="211" t="s">
        <v>343</v>
      </c>
    </row>
    <row r="172" spans="1:65" s="11" customFormat="1" ht="25.9" customHeight="1">
      <c r="B172" s="186"/>
      <c r="C172" s="187"/>
      <c r="D172" s="188" t="s">
        <v>78</v>
      </c>
      <c r="E172" s="189" t="s">
        <v>1967</v>
      </c>
      <c r="F172" s="189" t="s">
        <v>1968</v>
      </c>
      <c r="G172" s="187"/>
      <c r="H172" s="187"/>
      <c r="I172" s="190"/>
      <c r="J172" s="191">
        <f>BK172</f>
        <v>0</v>
      </c>
      <c r="K172" s="187"/>
      <c r="L172" s="192"/>
      <c r="M172" s="193"/>
      <c r="N172" s="194"/>
      <c r="O172" s="194"/>
      <c r="P172" s="195">
        <f>SUM(P173:P174)</f>
        <v>0</v>
      </c>
      <c r="Q172" s="194"/>
      <c r="R172" s="195">
        <f>SUM(R173:R174)</f>
        <v>0</v>
      </c>
      <c r="S172" s="194"/>
      <c r="T172" s="196">
        <f>SUM(T173:T174)</f>
        <v>0</v>
      </c>
      <c r="AR172" s="197" t="s">
        <v>86</v>
      </c>
      <c r="AT172" s="198" t="s">
        <v>78</v>
      </c>
      <c r="AU172" s="198" t="s">
        <v>79</v>
      </c>
      <c r="AY172" s="197" t="s">
        <v>184</v>
      </c>
      <c r="BK172" s="199">
        <f>SUM(BK173:BK174)</f>
        <v>0</v>
      </c>
    </row>
    <row r="173" spans="1:65" s="2" customFormat="1" ht="16.5" customHeight="1">
      <c r="A173" s="34"/>
      <c r="B173" s="35"/>
      <c r="C173" s="200" t="s">
        <v>260</v>
      </c>
      <c r="D173" s="200" t="s">
        <v>185</v>
      </c>
      <c r="E173" s="201" t="s">
        <v>1969</v>
      </c>
      <c r="F173" s="202" t="s">
        <v>1970</v>
      </c>
      <c r="G173" s="203" t="s">
        <v>1310</v>
      </c>
      <c r="H173" s="204">
        <v>420</v>
      </c>
      <c r="I173" s="205"/>
      <c r="J173" s="206">
        <f>ROUND(I173*H173,2)</f>
        <v>0</v>
      </c>
      <c r="K173" s="202" t="s">
        <v>1</v>
      </c>
      <c r="L173" s="39"/>
      <c r="M173" s="207" t="s">
        <v>1</v>
      </c>
      <c r="N173" s="208" t="s">
        <v>45</v>
      </c>
      <c r="O173" s="71"/>
      <c r="P173" s="209">
        <f>O173*H173</f>
        <v>0</v>
      </c>
      <c r="Q173" s="209">
        <v>0</v>
      </c>
      <c r="R173" s="209">
        <f>Q173*H173</f>
        <v>0</v>
      </c>
      <c r="S173" s="209">
        <v>0</v>
      </c>
      <c r="T173" s="210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211" t="s">
        <v>190</v>
      </c>
      <c r="AT173" s="211" t="s">
        <v>185</v>
      </c>
      <c r="AU173" s="211" t="s">
        <v>86</v>
      </c>
      <c r="AY173" s="17" t="s">
        <v>184</v>
      </c>
      <c r="BE173" s="212">
        <f>IF(N173="základní",J173,0)</f>
        <v>0</v>
      </c>
      <c r="BF173" s="212">
        <f>IF(N173="snížená",J173,0)</f>
        <v>0</v>
      </c>
      <c r="BG173" s="212">
        <f>IF(N173="zákl. přenesená",J173,0)</f>
        <v>0</v>
      </c>
      <c r="BH173" s="212">
        <f>IF(N173="sníž. přenesená",J173,0)</f>
        <v>0</v>
      </c>
      <c r="BI173" s="212">
        <f>IF(N173="nulová",J173,0)</f>
        <v>0</v>
      </c>
      <c r="BJ173" s="17" t="s">
        <v>91</v>
      </c>
      <c r="BK173" s="212">
        <f>ROUND(I173*H173,2)</f>
        <v>0</v>
      </c>
      <c r="BL173" s="17" t="s">
        <v>190</v>
      </c>
      <c r="BM173" s="211" t="s">
        <v>346</v>
      </c>
    </row>
    <row r="174" spans="1:65" s="2" customFormat="1" ht="16.5" customHeight="1">
      <c r="A174" s="34"/>
      <c r="B174" s="35"/>
      <c r="C174" s="200" t="s">
        <v>347</v>
      </c>
      <c r="D174" s="200" t="s">
        <v>185</v>
      </c>
      <c r="E174" s="201" t="s">
        <v>1971</v>
      </c>
      <c r="F174" s="202" t="s">
        <v>1972</v>
      </c>
      <c r="G174" s="203" t="s">
        <v>1310</v>
      </c>
      <c r="H174" s="204">
        <v>110</v>
      </c>
      <c r="I174" s="205"/>
      <c r="J174" s="206">
        <f>ROUND(I174*H174,2)</f>
        <v>0</v>
      </c>
      <c r="K174" s="202" t="s">
        <v>1</v>
      </c>
      <c r="L174" s="39"/>
      <c r="M174" s="207" t="s">
        <v>1</v>
      </c>
      <c r="N174" s="208" t="s">
        <v>45</v>
      </c>
      <c r="O174" s="71"/>
      <c r="P174" s="209">
        <f>O174*H174</f>
        <v>0</v>
      </c>
      <c r="Q174" s="209">
        <v>0</v>
      </c>
      <c r="R174" s="209">
        <f>Q174*H174</f>
        <v>0</v>
      </c>
      <c r="S174" s="209">
        <v>0</v>
      </c>
      <c r="T174" s="210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211" t="s">
        <v>190</v>
      </c>
      <c r="AT174" s="211" t="s">
        <v>185</v>
      </c>
      <c r="AU174" s="211" t="s">
        <v>86</v>
      </c>
      <c r="AY174" s="17" t="s">
        <v>184</v>
      </c>
      <c r="BE174" s="212">
        <f>IF(N174="základní",J174,0)</f>
        <v>0</v>
      </c>
      <c r="BF174" s="212">
        <f>IF(N174="snížená",J174,0)</f>
        <v>0</v>
      </c>
      <c r="BG174" s="212">
        <f>IF(N174="zákl. přenesená",J174,0)</f>
        <v>0</v>
      </c>
      <c r="BH174" s="212">
        <f>IF(N174="sníž. přenesená",J174,0)</f>
        <v>0</v>
      </c>
      <c r="BI174" s="212">
        <f>IF(N174="nulová",J174,0)</f>
        <v>0</v>
      </c>
      <c r="BJ174" s="17" t="s">
        <v>91</v>
      </c>
      <c r="BK174" s="212">
        <f>ROUND(I174*H174,2)</f>
        <v>0</v>
      </c>
      <c r="BL174" s="17" t="s">
        <v>190</v>
      </c>
      <c r="BM174" s="211" t="s">
        <v>350</v>
      </c>
    </row>
    <row r="175" spans="1:65" s="11" customFormat="1" ht="25.9" customHeight="1">
      <c r="B175" s="186"/>
      <c r="C175" s="187"/>
      <c r="D175" s="188" t="s">
        <v>78</v>
      </c>
      <c r="E175" s="189" t="s">
        <v>1973</v>
      </c>
      <c r="F175" s="189" t="s">
        <v>1974</v>
      </c>
      <c r="G175" s="187"/>
      <c r="H175" s="187"/>
      <c r="I175" s="190"/>
      <c r="J175" s="191">
        <f>BK175</f>
        <v>0</v>
      </c>
      <c r="K175" s="187"/>
      <c r="L175" s="192"/>
      <c r="M175" s="193"/>
      <c r="N175" s="194"/>
      <c r="O175" s="194"/>
      <c r="P175" s="195">
        <f>SUM(P176:P182)</f>
        <v>0</v>
      </c>
      <c r="Q175" s="194"/>
      <c r="R175" s="195">
        <f>SUM(R176:R182)</f>
        <v>0</v>
      </c>
      <c r="S175" s="194"/>
      <c r="T175" s="196">
        <f>SUM(T176:T182)</f>
        <v>0</v>
      </c>
      <c r="AR175" s="197" t="s">
        <v>86</v>
      </c>
      <c r="AT175" s="198" t="s">
        <v>78</v>
      </c>
      <c r="AU175" s="198" t="s">
        <v>79</v>
      </c>
      <c r="AY175" s="197" t="s">
        <v>184</v>
      </c>
      <c r="BK175" s="199">
        <f>SUM(BK176:BK182)</f>
        <v>0</v>
      </c>
    </row>
    <row r="176" spans="1:65" s="2" customFormat="1" ht="21.75" customHeight="1">
      <c r="A176" s="34"/>
      <c r="B176" s="35"/>
      <c r="C176" s="200" t="s">
        <v>264</v>
      </c>
      <c r="D176" s="200" t="s">
        <v>185</v>
      </c>
      <c r="E176" s="201" t="s">
        <v>1975</v>
      </c>
      <c r="F176" s="202" t="s">
        <v>1976</v>
      </c>
      <c r="G176" s="203" t="s">
        <v>1310</v>
      </c>
      <c r="H176" s="204">
        <v>40</v>
      </c>
      <c r="I176" s="205"/>
      <c r="J176" s="206">
        <f t="shared" ref="J176:J182" si="20">ROUND(I176*H176,2)</f>
        <v>0</v>
      </c>
      <c r="K176" s="202" t="s">
        <v>1</v>
      </c>
      <c r="L176" s="39"/>
      <c r="M176" s="207" t="s">
        <v>1</v>
      </c>
      <c r="N176" s="208" t="s">
        <v>45</v>
      </c>
      <c r="O176" s="71"/>
      <c r="P176" s="209">
        <f t="shared" ref="P176:P182" si="21">O176*H176</f>
        <v>0</v>
      </c>
      <c r="Q176" s="209">
        <v>0</v>
      </c>
      <c r="R176" s="209">
        <f t="shared" ref="R176:R182" si="22">Q176*H176</f>
        <v>0</v>
      </c>
      <c r="S176" s="209">
        <v>0</v>
      </c>
      <c r="T176" s="210">
        <f t="shared" ref="T176:T182" si="23"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211" t="s">
        <v>190</v>
      </c>
      <c r="AT176" s="211" t="s">
        <v>185</v>
      </c>
      <c r="AU176" s="211" t="s">
        <v>86</v>
      </c>
      <c r="AY176" s="17" t="s">
        <v>184</v>
      </c>
      <c r="BE176" s="212">
        <f t="shared" ref="BE176:BE182" si="24">IF(N176="základní",J176,0)</f>
        <v>0</v>
      </c>
      <c r="BF176" s="212">
        <f t="shared" ref="BF176:BF182" si="25">IF(N176="snížená",J176,0)</f>
        <v>0</v>
      </c>
      <c r="BG176" s="212">
        <f t="shared" ref="BG176:BG182" si="26">IF(N176="zákl. přenesená",J176,0)</f>
        <v>0</v>
      </c>
      <c r="BH176" s="212">
        <f t="shared" ref="BH176:BH182" si="27">IF(N176="sníž. přenesená",J176,0)</f>
        <v>0</v>
      </c>
      <c r="BI176" s="212">
        <f t="shared" ref="BI176:BI182" si="28">IF(N176="nulová",J176,0)</f>
        <v>0</v>
      </c>
      <c r="BJ176" s="17" t="s">
        <v>91</v>
      </c>
      <c r="BK176" s="212">
        <f t="shared" ref="BK176:BK182" si="29">ROUND(I176*H176,2)</f>
        <v>0</v>
      </c>
      <c r="BL176" s="17" t="s">
        <v>190</v>
      </c>
      <c r="BM176" s="211" t="s">
        <v>353</v>
      </c>
    </row>
    <row r="177" spans="1:65" s="2" customFormat="1" ht="21.75" customHeight="1">
      <c r="A177" s="34"/>
      <c r="B177" s="35"/>
      <c r="C177" s="200" t="s">
        <v>354</v>
      </c>
      <c r="D177" s="200" t="s">
        <v>185</v>
      </c>
      <c r="E177" s="201" t="s">
        <v>1977</v>
      </c>
      <c r="F177" s="202" t="s">
        <v>1978</v>
      </c>
      <c r="G177" s="203" t="s">
        <v>1310</v>
      </c>
      <c r="H177" s="204">
        <v>32</v>
      </c>
      <c r="I177" s="205"/>
      <c r="J177" s="206">
        <f t="shared" si="20"/>
        <v>0</v>
      </c>
      <c r="K177" s="202" t="s">
        <v>1</v>
      </c>
      <c r="L177" s="39"/>
      <c r="M177" s="207" t="s">
        <v>1</v>
      </c>
      <c r="N177" s="208" t="s">
        <v>45</v>
      </c>
      <c r="O177" s="71"/>
      <c r="P177" s="209">
        <f t="shared" si="21"/>
        <v>0</v>
      </c>
      <c r="Q177" s="209">
        <v>0</v>
      </c>
      <c r="R177" s="209">
        <f t="shared" si="22"/>
        <v>0</v>
      </c>
      <c r="S177" s="209">
        <v>0</v>
      </c>
      <c r="T177" s="210">
        <f t="shared" si="23"/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211" t="s">
        <v>190</v>
      </c>
      <c r="AT177" s="211" t="s">
        <v>185</v>
      </c>
      <c r="AU177" s="211" t="s">
        <v>86</v>
      </c>
      <c r="AY177" s="17" t="s">
        <v>184</v>
      </c>
      <c r="BE177" s="212">
        <f t="shared" si="24"/>
        <v>0</v>
      </c>
      <c r="BF177" s="212">
        <f t="shared" si="25"/>
        <v>0</v>
      </c>
      <c r="BG177" s="212">
        <f t="shared" si="26"/>
        <v>0</v>
      </c>
      <c r="BH177" s="212">
        <f t="shared" si="27"/>
        <v>0</v>
      </c>
      <c r="BI177" s="212">
        <f t="shared" si="28"/>
        <v>0</v>
      </c>
      <c r="BJ177" s="17" t="s">
        <v>91</v>
      </c>
      <c r="BK177" s="212">
        <f t="shared" si="29"/>
        <v>0</v>
      </c>
      <c r="BL177" s="17" t="s">
        <v>190</v>
      </c>
      <c r="BM177" s="211" t="s">
        <v>357</v>
      </c>
    </row>
    <row r="178" spans="1:65" s="2" customFormat="1" ht="21.75" customHeight="1">
      <c r="A178" s="34"/>
      <c r="B178" s="35"/>
      <c r="C178" s="200" t="s">
        <v>268</v>
      </c>
      <c r="D178" s="200" t="s">
        <v>185</v>
      </c>
      <c r="E178" s="201" t="s">
        <v>1979</v>
      </c>
      <c r="F178" s="202" t="s">
        <v>1980</v>
      </c>
      <c r="G178" s="203" t="s">
        <v>1310</v>
      </c>
      <c r="H178" s="204">
        <v>16</v>
      </c>
      <c r="I178" s="205"/>
      <c r="J178" s="206">
        <f t="shared" si="20"/>
        <v>0</v>
      </c>
      <c r="K178" s="202" t="s">
        <v>1</v>
      </c>
      <c r="L178" s="39"/>
      <c r="M178" s="207" t="s">
        <v>1</v>
      </c>
      <c r="N178" s="208" t="s">
        <v>45</v>
      </c>
      <c r="O178" s="71"/>
      <c r="P178" s="209">
        <f t="shared" si="21"/>
        <v>0</v>
      </c>
      <c r="Q178" s="209">
        <v>0</v>
      </c>
      <c r="R178" s="209">
        <f t="shared" si="22"/>
        <v>0</v>
      </c>
      <c r="S178" s="209">
        <v>0</v>
      </c>
      <c r="T178" s="210">
        <f t="shared" si="23"/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211" t="s">
        <v>190</v>
      </c>
      <c r="AT178" s="211" t="s">
        <v>185</v>
      </c>
      <c r="AU178" s="211" t="s">
        <v>86</v>
      </c>
      <c r="AY178" s="17" t="s">
        <v>184</v>
      </c>
      <c r="BE178" s="212">
        <f t="shared" si="24"/>
        <v>0</v>
      </c>
      <c r="BF178" s="212">
        <f t="shared" si="25"/>
        <v>0</v>
      </c>
      <c r="BG178" s="212">
        <f t="shared" si="26"/>
        <v>0</v>
      </c>
      <c r="BH178" s="212">
        <f t="shared" si="27"/>
        <v>0</v>
      </c>
      <c r="BI178" s="212">
        <f t="shared" si="28"/>
        <v>0</v>
      </c>
      <c r="BJ178" s="17" t="s">
        <v>91</v>
      </c>
      <c r="BK178" s="212">
        <f t="shared" si="29"/>
        <v>0</v>
      </c>
      <c r="BL178" s="17" t="s">
        <v>190</v>
      </c>
      <c r="BM178" s="211" t="s">
        <v>364</v>
      </c>
    </row>
    <row r="179" spans="1:65" s="2" customFormat="1" ht="21.75" customHeight="1">
      <c r="A179" s="34"/>
      <c r="B179" s="35"/>
      <c r="C179" s="200" t="s">
        <v>367</v>
      </c>
      <c r="D179" s="200" t="s">
        <v>185</v>
      </c>
      <c r="E179" s="201" t="s">
        <v>1981</v>
      </c>
      <c r="F179" s="202" t="s">
        <v>1982</v>
      </c>
      <c r="G179" s="203" t="s">
        <v>1310</v>
      </c>
      <c r="H179" s="204">
        <v>23</v>
      </c>
      <c r="I179" s="205"/>
      <c r="J179" s="206">
        <f t="shared" si="20"/>
        <v>0</v>
      </c>
      <c r="K179" s="202" t="s">
        <v>1</v>
      </c>
      <c r="L179" s="39"/>
      <c r="M179" s="207" t="s">
        <v>1</v>
      </c>
      <c r="N179" s="208" t="s">
        <v>45</v>
      </c>
      <c r="O179" s="71"/>
      <c r="P179" s="209">
        <f t="shared" si="21"/>
        <v>0</v>
      </c>
      <c r="Q179" s="209">
        <v>0</v>
      </c>
      <c r="R179" s="209">
        <f t="shared" si="22"/>
        <v>0</v>
      </c>
      <c r="S179" s="209">
        <v>0</v>
      </c>
      <c r="T179" s="210">
        <f t="shared" si="23"/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211" t="s">
        <v>190</v>
      </c>
      <c r="AT179" s="211" t="s">
        <v>185</v>
      </c>
      <c r="AU179" s="211" t="s">
        <v>86</v>
      </c>
      <c r="AY179" s="17" t="s">
        <v>184</v>
      </c>
      <c r="BE179" s="212">
        <f t="shared" si="24"/>
        <v>0</v>
      </c>
      <c r="BF179" s="212">
        <f t="shared" si="25"/>
        <v>0</v>
      </c>
      <c r="BG179" s="212">
        <f t="shared" si="26"/>
        <v>0</v>
      </c>
      <c r="BH179" s="212">
        <f t="shared" si="27"/>
        <v>0</v>
      </c>
      <c r="BI179" s="212">
        <f t="shared" si="28"/>
        <v>0</v>
      </c>
      <c r="BJ179" s="17" t="s">
        <v>91</v>
      </c>
      <c r="BK179" s="212">
        <f t="shared" si="29"/>
        <v>0</v>
      </c>
      <c r="BL179" s="17" t="s">
        <v>190</v>
      </c>
      <c r="BM179" s="211" t="s">
        <v>370</v>
      </c>
    </row>
    <row r="180" spans="1:65" s="2" customFormat="1" ht="16.5" customHeight="1">
      <c r="A180" s="34"/>
      <c r="B180" s="35"/>
      <c r="C180" s="200" t="s">
        <v>273</v>
      </c>
      <c r="D180" s="200" t="s">
        <v>185</v>
      </c>
      <c r="E180" s="201" t="s">
        <v>1983</v>
      </c>
      <c r="F180" s="202" t="s">
        <v>1984</v>
      </c>
      <c r="G180" s="203" t="s">
        <v>1310</v>
      </c>
      <c r="H180" s="204">
        <v>25</v>
      </c>
      <c r="I180" s="205"/>
      <c r="J180" s="206">
        <f t="shared" si="20"/>
        <v>0</v>
      </c>
      <c r="K180" s="202" t="s">
        <v>1</v>
      </c>
      <c r="L180" s="39"/>
      <c r="M180" s="207" t="s">
        <v>1</v>
      </c>
      <c r="N180" s="208" t="s">
        <v>45</v>
      </c>
      <c r="O180" s="71"/>
      <c r="P180" s="209">
        <f t="shared" si="21"/>
        <v>0</v>
      </c>
      <c r="Q180" s="209">
        <v>0</v>
      </c>
      <c r="R180" s="209">
        <f t="shared" si="22"/>
        <v>0</v>
      </c>
      <c r="S180" s="209">
        <v>0</v>
      </c>
      <c r="T180" s="210">
        <f t="shared" si="23"/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211" t="s">
        <v>190</v>
      </c>
      <c r="AT180" s="211" t="s">
        <v>185</v>
      </c>
      <c r="AU180" s="211" t="s">
        <v>86</v>
      </c>
      <c r="AY180" s="17" t="s">
        <v>184</v>
      </c>
      <c r="BE180" s="212">
        <f t="shared" si="24"/>
        <v>0</v>
      </c>
      <c r="BF180" s="212">
        <f t="shared" si="25"/>
        <v>0</v>
      </c>
      <c r="BG180" s="212">
        <f t="shared" si="26"/>
        <v>0</v>
      </c>
      <c r="BH180" s="212">
        <f t="shared" si="27"/>
        <v>0</v>
      </c>
      <c r="BI180" s="212">
        <f t="shared" si="28"/>
        <v>0</v>
      </c>
      <c r="BJ180" s="17" t="s">
        <v>91</v>
      </c>
      <c r="BK180" s="212">
        <f t="shared" si="29"/>
        <v>0</v>
      </c>
      <c r="BL180" s="17" t="s">
        <v>190</v>
      </c>
      <c r="BM180" s="211" t="s">
        <v>375</v>
      </c>
    </row>
    <row r="181" spans="1:65" s="2" customFormat="1" ht="21.75" customHeight="1">
      <c r="A181" s="34"/>
      <c r="B181" s="35"/>
      <c r="C181" s="200" t="s">
        <v>378</v>
      </c>
      <c r="D181" s="200" t="s">
        <v>185</v>
      </c>
      <c r="E181" s="201" t="s">
        <v>1985</v>
      </c>
      <c r="F181" s="202" t="s">
        <v>1986</v>
      </c>
      <c r="G181" s="203" t="s">
        <v>1310</v>
      </c>
      <c r="H181" s="204">
        <v>24</v>
      </c>
      <c r="I181" s="205"/>
      <c r="J181" s="206">
        <f t="shared" si="20"/>
        <v>0</v>
      </c>
      <c r="K181" s="202" t="s">
        <v>1</v>
      </c>
      <c r="L181" s="39"/>
      <c r="M181" s="207" t="s">
        <v>1</v>
      </c>
      <c r="N181" s="208" t="s">
        <v>45</v>
      </c>
      <c r="O181" s="71"/>
      <c r="P181" s="209">
        <f t="shared" si="21"/>
        <v>0</v>
      </c>
      <c r="Q181" s="209">
        <v>0</v>
      </c>
      <c r="R181" s="209">
        <f t="shared" si="22"/>
        <v>0</v>
      </c>
      <c r="S181" s="209">
        <v>0</v>
      </c>
      <c r="T181" s="210">
        <f t="shared" si="23"/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211" t="s">
        <v>190</v>
      </c>
      <c r="AT181" s="211" t="s">
        <v>185</v>
      </c>
      <c r="AU181" s="211" t="s">
        <v>86</v>
      </c>
      <c r="AY181" s="17" t="s">
        <v>184</v>
      </c>
      <c r="BE181" s="212">
        <f t="shared" si="24"/>
        <v>0</v>
      </c>
      <c r="BF181" s="212">
        <f t="shared" si="25"/>
        <v>0</v>
      </c>
      <c r="BG181" s="212">
        <f t="shared" si="26"/>
        <v>0</v>
      </c>
      <c r="BH181" s="212">
        <f t="shared" si="27"/>
        <v>0</v>
      </c>
      <c r="BI181" s="212">
        <f t="shared" si="28"/>
        <v>0</v>
      </c>
      <c r="BJ181" s="17" t="s">
        <v>91</v>
      </c>
      <c r="BK181" s="212">
        <f t="shared" si="29"/>
        <v>0</v>
      </c>
      <c r="BL181" s="17" t="s">
        <v>190</v>
      </c>
      <c r="BM181" s="211" t="s">
        <v>381</v>
      </c>
    </row>
    <row r="182" spans="1:65" s="2" customFormat="1" ht="21.75" customHeight="1">
      <c r="A182" s="34"/>
      <c r="B182" s="35"/>
      <c r="C182" s="200" t="s">
        <v>282</v>
      </c>
      <c r="D182" s="200" t="s">
        <v>185</v>
      </c>
      <c r="E182" s="201" t="s">
        <v>1987</v>
      </c>
      <c r="F182" s="202" t="s">
        <v>1988</v>
      </c>
      <c r="G182" s="203" t="s">
        <v>1310</v>
      </c>
      <c r="H182" s="204">
        <v>8</v>
      </c>
      <c r="I182" s="205"/>
      <c r="J182" s="206">
        <f t="shared" si="20"/>
        <v>0</v>
      </c>
      <c r="K182" s="202" t="s">
        <v>1</v>
      </c>
      <c r="L182" s="39"/>
      <c r="M182" s="207" t="s">
        <v>1</v>
      </c>
      <c r="N182" s="208" t="s">
        <v>45</v>
      </c>
      <c r="O182" s="71"/>
      <c r="P182" s="209">
        <f t="shared" si="21"/>
        <v>0</v>
      </c>
      <c r="Q182" s="209">
        <v>0</v>
      </c>
      <c r="R182" s="209">
        <f t="shared" si="22"/>
        <v>0</v>
      </c>
      <c r="S182" s="209">
        <v>0</v>
      </c>
      <c r="T182" s="210">
        <f t="shared" si="23"/>
        <v>0</v>
      </c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R182" s="211" t="s">
        <v>190</v>
      </c>
      <c r="AT182" s="211" t="s">
        <v>185</v>
      </c>
      <c r="AU182" s="211" t="s">
        <v>86</v>
      </c>
      <c r="AY182" s="17" t="s">
        <v>184</v>
      </c>
      <c r="BE182" s="212">
        <f t="shared" si="24"/>
        <v>0</v>
      </c>
      <c r="BF182" s="212">
        <f t="shared" si="25"/>
        <v>0</v>
      </c>
      <c r="BG182" s="212">
        <f t="shared" si="26"/>
        <v>0</v>
      </c>
      <c r="BH182" s="212">
        <f t="shared" si="27"/>
        <v>0</v>
      </c>
      <c r="BI182" s="212">
        <f t="shared" si="28"/>
        <v>0</v>
      </c>
      <c r="BJ182" s="17" t="s">
        <v>91</v>
      </c>
      <c r="BK182" s="212">
        <f t="shared" si="29"/>
        <v>0</v>
      </c>
      <c r="BL182" s="17" t="s">
        <v>190</v>
      </c>
      <c r="BM182" s="211" t="s">
        <v>385</v>
      </c>
    </row>
    <row r="183" spans="1:65" s="11" customFormat="1" ht="25.9" customHeight="1">
      <c r="B183" s="186"/>
      <c r="C183" s="187"/>
      <c r="D183" s="188" t="s">
        <v>78</v>
      </c>
      <c r="E183" s="189" t="s">
        <v>1989</v>
      </c>
      <c r="F183" s="189" t="s">
        <v>1990</v>
      </c>
      <c r="G183" s="187"/>
      <c r="H183" s="187"/>
      <c r="I183" s="190"/>
      <c r="J183" s="191">
        <f>BK183</f>
        <v>0</v>
      </c>
      <c r="K183" s="187"/>
      <c r="L183" s="192"/>
      <c r="M183" s="193"/>
      <c r="N183" s="194"/>
      <c r="O183" s="194"/>
      <c r="P183" s="195">
        <f>SUM(P184:P195)</f>
        <v>0</v>
      </c>
      <c r="Q183" s="194"/>
      <c r="R183" s="195">
        <f>SUM(R184:R195)</f>
        <v>0</v>
      </c>
      <c r="S183" s="194"/>
      <c r="T183" s="196">
        <f>SUM(T184:T195)</f>
        <v>0</v>
      </c>
      <c r="AR183" s="197" t="s">
        <v>86</v>
      </c>
      <c r="AT183" s="198" t="s">
        <v>78</v>
      </c>
      <c r="AU183" s="198" t="s">
        <v>79</v>
      </c>
      <c r="AY183" s="197" t="s">
        <v>184</v>
      </c>
      <c r="BK183" s="199">
        <f>SUM(BK184:BK195)</f>
        <v>0</v>
      </c>
    </row>
    <row r="184" spans="1:65" s="2" customFormat="1" ht="21.75" customHeight="1">
      <c r="A184" s="34"/>
      <c r="B184" s="35"/>
      <c r="C184" s="200" t="s">
        <v>390</v>
      </c>
      <c r="D184" s="200" t="s">
        <v>185</v>
      </c>
      <c r="E184" s="201" t="s">
        <v>1991</v>
      </c>
      <c r="F184" s="202" t="s">
        <v>1992</v>
      </c>
      <c r="G184" s="203" t="s">
        <v>1310</v>
      </c>
      <c r="H184" s="204">
        <v>1</v>
      </c>
      <c r="I184" s="205"/>
      <c r="J184" s="206">
        <f t="shared" ref="J184:J195" si="30">ROUND(I184*H184,2)</f>
        <v>0</v>
      </c>
      <c r="K184" s="202" t="s">
        <v>1</v>
      </c>
      <c r="L184" s="39"/>
      <c r="M184" s="207" t="s">
        <v>1</v>
      </c>
      <c r="N184" s="208" t="s">
        <v>45</v>
      </c>
      <c r="O184" s="71"/>
      <c r="P184" s="209">
        <f t="shared" ref="P184:P195" si="31">O184*H184</f>
        <v>0</v>
      </c>
      <c r="Q184" s="209">
        <v>0</v>
      </c>
      <c r="R184" s="209">
        <f t="shared" ref="R184:R195" si="32">Q184*H184</f>
        <v>0</v>
      </c>
      <c r="S184" s="209">
        <v>0</v>
      </c>
      <c r="T184" s="210">
        <f t="shared" ref="T184:T195" si="33"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211" t="s">
        <v>190</v>
      </c>
      <c r="AT184" s="211" t="s">
        <v>185</v>
      </c>
      <c r="AU184" s="211" t="s">
        <v>86</v>
      </c>
      <c r="AY184" s="17" t="s">
        <v>184</v>
      </c>
      <c r="BE184" s="212">
        <f t="shared" ref="BE184:BE195" si="34">IF(N184="základní",J184,0)</f>
        <v>0</v>
      </c>
      <c r="BF184" s="212">
        <f t="shared" ref="BF184:BF195" si="35">IF(N184="snížená",J184,0)</f>
        <v>0</v>
      </c>
      <c r="BG184" s="212">
        <f t="shared" ref="BG184:BG195" si="36">IF(N184="zákl. přenesená",J184,0)</f>
        <v>0</v>
      </c>
      <c r="BH184" s="212">
        <f t="shared" ref="BH184:BH195" si="37">IF(N184="sníž. přenesená",J184,0)</f>
        <v>0</v>
      </c>
      <c r="BI184" s="212">
        <f t="shared" ref="BI184:BI195" si="38">IF(N184="nulová",J184,0)</f>
        <v>0</v>
      </c>
      <c r="BJ184" s="17" t="s">
        <v>91</v>
      </c>
      <c r="BK184" s="212">
        <f t="shared" ref="BK184:BK195" si="39">ROUND(I184*H184,2)</f>
        <v>0</v>
      </c>
      <c r="BL184" s="17" t="s">
        <v>190</v>
      </c>
      <c r="BM184" s="211" t="s">
        <v>393</v>
      </c>
    </row>
    <row r="185" spans="1:65" s="2" customFormat="1" ht="16.5" customHeight="1">
      <c r="A185" s="34"/>
      <c r="B185" s="35"/>
      <c r="C185" s="200" t="s">
        <v>289</v>
      </c>
      <c r="D185" s="200" t="s">
        <v>185</v>
      </c>
      <c r="E185" s="201" t="s">
        <v>1993</v>
      </c>
      <c r="F185" s="202" t="s">
        <v>1994</v>
      </c>
      <c r="G185" s="203" t="s">
        <v>1310</v>
      </c>
      <c r="H185" s="204">
        <v>1</v>
      </c>
      <c r="I185" s="205"/>
      <c r="J185" s="206">
        <f t="shared" si="30"/>
        <v>0</v>
      </c>
      <c r="K185" s="202" t="s">
        <v>1</v>
      </c>
      <c r="L185" s="39"/>
      <c r="M185" s="207" t="s">
        <v>1</v>
      </c>
      <c r="N185" s="208" t="s">
        <v>45</v>
      </c>
      <c r="O185" s="71"/>
      <c r="P185" s="209">
        <f t="shared" si="31"/>
        <v>0</v>
      </c>
      <c r="Q185" s="209">
        <v>0</v>
      </c>
      <c r="R185" s="209">
        <f t="shared" si="32"/>
        <v>0</v>
      </c>
      <c r="S185" s="209">
        <v>0</v>
      </c>
      <c r="T185" s="210">
        <f t="shared" si="33"/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211" t="s">
        <v>190</v>
      </c>
      <c r="AT185" s="211" t="s">
        <v>185</v>
      </c>
      <c r="AU185" s="211" t="s">
        <v>86</v>
      </c>
      <c r="AY185" s="17" t="s">
        <v>184</v>
      </c>
      <c r="BE185" s="212">
        <f t="shared" si="34"/>
        <v>0</v>
      </c>
      <c r="BF185" s="212">
        <f t="shared" si="35"/>
        <v>0</v>
      </c>
      <c r="BG185" s="212">
        <f t="shared" si="36"/>
        <v>0</v>
      </c>
      <c r="BH185" s="212">
        <f t="shared" si="37"/>
        <v>0</v>
      </c>
      <c r="BI185" s="212">
        <f t="shared" si="38"/>
        <v>0</v>
      </c>
      <c r="BJ185" s="17" t="s">
        <v>91</v>
      </c>
      <c r="BK185" s="212">
        <f t="shared" si="39"/>
        <v>0</v>
      </c>
      <c r="BL185" s="17" t="s">
        <v>190</v>
      </c>
      <c r="BM185" s="211" t="s">
        <v>397</v>
      </c>
    </row>
    <row r="186" spans="1:65" s="2" customFormat="1" ht="16.5" customHeight="1">
      <c r="A186" s="34"/>
      <c r="B186" s="35"/>
      <c r="C186" s="200" t="s">
        <v>399</v>
      </c>
      <c r="D186" s="200" t="s">
        <v>185</v>
      </c>
      <c r="E186" s="201" t="s">
        <v>1995</v>
      </c>
      <c r="F186" s="202" t="s">
        <v>1996</v>
      </c>
      <c r="G186" s="203" t="s">
        <v>1310</v>
      </c>
      <c r="H186" s="204">
        <v>8</v>
      </c>
      <c r="I186" s="205"/>
      <c r="J186" s="206">
        <f t="shared" si="30"/>
        <v>0</v>
      </c>
      <c r="K186" s="202" t="s">
        <v>1</v>
      </c>
      <c r="L186" s="39"/>
      <c r="M186" s="207" t="s">
        <v>1</v>
      </c>
      <c r="N186" s="208" t="s">
        <v>45</v>
      </c>
      <c r="O186" s="71"/>
      <c r="P186" s="209">
        <f t="shared" si="31"/>
        <v>0</v>
      </c>
      <c r="Q186" s="209">
        <v>0</v>
      </c>
      <c r="R186" s="209">
        <f t="shared" si="32"/>
        <v>0</v>
      </c>
      <c r="S186" s="209">
        <v>0</v>
      </c>
      <c r="T186" s="210">
        <f t="shared" si="33"/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211" t="s">
        <v>190</v>
      </c>
      <c r="AT186" s="211" t="s">
        <v>185</v>
      </c>
      <c r="AU186" s="211" t="s">
        <v>86</v>
      </c>
      <c r="AY186" s="17" t="s">
        <v>184</v>
      </c>
      <c r="BE186" s="212">
        <f t="shared" si="34"/>
        <v>0</v>
      </c>
      <c r="BF186" s="212">
        <f t="shared" si="35"/>
        <v>0</v>
      </c>
      <c r="BG186" s="212">
        <f t="shared" si="36"/>
        <v>0</v>
      </c>
      <c r="BH186" s="212">
        <f t="shared" si="37"/>
        <v>0</v>
      </c>
      <c r="BI186" s="212">
        <f t="shared" si="38"/>
        <v>0</v>
      </c>
      <c r="BJ186" s="17" t="s">
        <v>91</v>
      </c>
      <c r="BK186" s="212">
        <f t="shared" si="39"/>
        <v>0</v>
      </c>
      <c r="BL186" s="17" t="s">
        <v>190</v>
      </c>
      <c r="BM186" s="211" t="s">
        <v>402</v>
      </c>
    </row>
    <row r="187" spans="1:65" s="2" customFormat="1" ht="16.5" customHeight="1">
      <c r="A187" s="34"/>
      <c r="B187" s="35"/>
      <c r="C187" s="200" t="s">
        <v>292</v>
      </c>
      <c r="D187" s="200" t="s">
        <v>185</v>
      </c>
      <c r="E187" s="201" t="s">
        <v>1997</v>
      </c>
      <c r="F187" s="202" t="s">
        <v>1998</v>
      </c>
      <c r="G187" s="203" t="s">
        <v>1310</v>
      </c>
      <c r="H187" s="204">
        <v>1</v>
      </c>
      <c r="I187" s="205"/>
      <c r="J187" s="206">
        <f t="shared" si="30"/>
        <v>0</v>
      </c>
      <c r="K187" s="202" t="s">
        <v>1</v>
      </c>
      <c r="L187" s="39"/>
      <c r="M187" s="207" t="s">
        <v>1</v>
      </c>
      <c r="N187" s="208" t="s">
        <v>45</v>
      </c>
      <c r="O187" s="71"/>
      <c r="P187" s="209">
        <f t="shared" si="31"/>
        <v>0</v>
      </c>
      <c r="Q187" s="209">
        <v>0</v>
      </c>
      <c r="R187" s="209">
        <f t="shared" si="32"/>
        <v>0</v>
      </c>
      <c r="S187" s="209">
        <v>0</v>
      </c>
      <c r="T187" s="210">
        <f t="shared" si="33"/>
        <v>0</v>
      </c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R187" s="211" t="s">
        <v>190</v>
      </c>
      <c r="AT187" s="211" t="s">
        <v>185</v>
      </c>
      <c r="AU187" s="211" t="s">
        <v>86</v>
      </c>
      <c r="AY187" s="17" t="s">
        <v>184</v>
      </c>
      <c r="BE187" s="212">
        <f t="shared" si="34"/>
        <v>0</v>
      </c>
      <c r="BF187" s="212">
        <f t="shared" si="35"/>
        <v>0</v>
      </c>
      <c r="BG187" s="212">
        <f t="shared" si="36"/>
        <v>0</v>
      </c>
      <c r="BH187" s="212">
        <f t="shared" si="37"/>
        <v>0</v>
      </c>
      <c r="BI187" s="212">
        <f t="shared" si="38"/>
        <v>0</v>
      </c>
      <c r="BJ187" s="17" t="s">
        <v>91</v>
      </c>
      <c r="BK187" s="212">
        <f t="shared" si="39"/>
        <v>0</v>
      </c>
      <c r="BL187" s="17" t="s">
        <v>190</v>
      </c>
      <c r="BM187" s="211" t="s">
        <v>410</v>
      </c>
    </row>
    <row r="188" spans="1:65" s="2" customFormat="1" ht="16.5" customHeight="1">
      <c r="A188" s="34"/>
      <c r="B188" s="35"/>
      <c r="C188" s="200" t="s">
        <v>413</v>
      </c>
      <c r="D188" s="200" t="s">
        <v>185</v>
      </c>
      <c r="E188" s="201" t="s">
        <v>1999</v>
      </c>
      <c r="F188" s="202" t="s">
        <v>2000</v>
      </c>
      <c r="G188" s="203" t="s">
        <v>1310</v>
      </c>
      <c r="H188" s="204">
        <v>1</v>
      </c>
      <c r="I188" s="205"/>
      <c r="J188" s="206">
        <f t="shared" si="30"/>
        <v>0</v>
      </c>
      <c r="K188" s="202" t="s">
        <v>1</v>
      </c>
      <c r="L188" s="39"/>
      <c r="M188" s="207" t="s">
        <v>1</v>
      </c>
      <c r="N188" s="208" t="s">
        <v>45</v>
      </c>
      <c r="O188" s="71"/>
      <c r="P188" s="209">
        <f t="shared" si="31"/>
        <v>0</v>
      </c>
      <c r="Q188" s="209">
        <v>0</v>
      </c>
      <c r="R188" s="209">
        <f t="shared" si="32"/>
        <v>0</v>
      </c>
      <c r="S188" s="209">
        <v>0</v>
      </c>
      <c r="T188" s="210">
        <f t="shared" si="33"/>
        <v>0</v>
      </c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R188" s="211" t="s">
        <v>190</v>
      </c>
      <c r="AT188" s="211" t="s">
        <v>185</v>
      </c>
      <c r="AU188" s="211" t="s">
        <v>86</v>
      </c>
      <c r="AY188" s="17" t="s">
        <v>184</v>
      </c>
      <c r="BE188" s="212">
        <f t="shared" si="34"/>
        <v>0</v>
      </c>
      <c r="BF188" s="212">
        <f t="shared" si="35"/>
        <v>0</v>
      </c>
      <c r="BG188" s="212">
        <f t="shared" si="36"/>
        <v>0</v>
      </c>
      <c r="BH188" s="212">
        <f t="shared" si="37"/>
        <v>0</v>
      </c>
      <c r="BI188" s="212">
        <f t="shared" si="38"/>
        <v>0</v>
      </c>
      <c r="BJ188" s="17" t="s">
        <v>91</v>
      </c>
      <c r="BK188" s="212">
        <f t="shared" si="39"/>
        <v>0</v>
      </c>
      <c r="BL188" s="17" t="s">
        <v>190</v>
      </c>
      <c r="BM188" s="211" t="s">
        <v>416</v>
      </c>
    </row>
    <row r="189" spans="1:65" s="2" customFormat="1" ht="16.5" customHeight="1">
      <c r="A189" s="34"/>
      <c r="B189" s="35"/>
      <c r="C189" s="200" t="s">
        <v>298</v>
      </c>
      <c r="D189" s="200" t="s">
        <v>185</v>
      </c>
      <c r="E189" s="201" t="s">
        <v>2001</v>
      </c>
      <c r="F189" s="202" t="s">
        <v>2002</v>
      </c>
      <c r="G189" s="203" t="s">
        <v>1310</v>
      </c>
      <c r="H189" s="204">
        <v>9</v>
      </c>
      <c r="I189" s="205"/>
      <c r="J189" s="206">
        <f t="shared" si="30"/>
        <v>0</v>
      </c>
      <c r="K189" s="202" t="s">
        <v>1</v>
      </c>
      <c r="L189" s="39"/>
      <c r="M189" s="207" t="s">
        <v>1</v>
      </c>
      <c r="N189" s="208" t="s">
        <v>45</v>
      </c>
      <c r="O189" s="71"/>
      <c r="P189" s="209">
        <f t="shared" si="31"/>
        <v>0</v>
      </c>
      <c r="Q189" s="209">
        <v>0</v>
      </c>
      <c r="R189" s="209">
        <f t="shared" si="32"/>
        <v>0</v>
      </c>
      <c r="S189" s="209">
        <v>0</v>
      </c>
      <c r="T189" s="210">
        <f t="shared" si="33"/>
        <v>0</v>
      </c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R189" s="211" t="s">
        <v>190</v>
      </c>
      <c r="AT189" s="211" t="s">
        <v>185</v>
      </c>
      <c r="AU189" s="211" t="s">
        <v>86</v>
      </c>
      <c r="AY189" s="17" t="s">
        <v>184</v>
      </c>
      <c r="BE189" s="212">
        <f t="shared" si="34"/>
        <v>0</v>
      </c>
      <c r="BF189" s="212">
        <f t="shared" si="35"/>
        <v>0</v>
      </c>
      <c r="BG189" s="212">
        <f t="shared" si="36"/>
        <v>0</v>
      </c>
      <c r="BH189" s="212">
        <f t="shared" si="37"/>
        <v>0</v>
      </c>
      <c r="BI189" s="212">
        <f t="shared" si="38"/>
        <v>0</v>
      </c>
      <c r="BJ189" s="17" t="s">
        <v>91</v>
      </c>
      <c r="BK189" s="212">
        <f t="shared" si="39"/>
        <v>0</v>
      </c>
      <c r="BL189" s="17" t="s">
        <v>190</v>
      </c>
      <c r="BM189" s="211" t="s">
        <v>423</v>
      </c>
    </row>
    <row r="190" spans="1:65" s="2" customFormat="1" ht="16.5" customHeight="1">
      <c r="A190" s="34"/>
      <c r="B190" s="35"/>
      <c r="C190" s="200" t="s">
        <v>425</v>
      </c>
      <c r="D190" s="200" t="s">
        <v>185</v>
      </c>
      <c r="E190" s="201" t="s">
        <v>2003</v>
      </c>
      <c r="F190" s="202" t="s">
        <v>2004</v>
      </c>
      <c r="G190" s="203" t="s">
        <v>1310</v>
      </c>
      <c r="H190" s="204">
        <v>1</v>
      </c>
      <c r="I190" s="205"/>
      <c r="J190" s="206">
        <f t="shared" si="30"/>
        <v>0</v>
      </c>
      <c r="K190" s="202" t="s">
        <v>1</v>
      </c>
      <c r="L190" s="39"/>
      <c r="M190" s="207" t="s">
        <v>1</v>
      </c>
      <c r="N190" s="208" t="s">
        <v>45</v>
      </c>
      <c r="O190" s="71"/>
      <c r="P190" s="209">
        <f t="shared" si="31"/>
        <v>0</v>
      </c>
      <c r="Q190" s="209">
        <v>0</v>
      </c>
      <c r="R190" s="209">
        <f t="shared" si="32"/>
        <v>0</v>
      </c>
      <c r="S190" s="209">
        <v>0</v>
      </c>
      <c r="T190" s="210">
        <f t="shared" si="33"/>
        <v>0</v>
      </c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R190" s="211" t="s">
        <v>190</v>
      </c>
      <c r="AT190" s="211" t="s">
        <v>185</v>
      </c>
      <c r="AU190" s="211" t="s">
        <v>86</v>
      </c>
      <c r="AY190" s="17" t="s">
        <v>184</v>
      </c>
      <c r="BE190" s="212">
        <f t="shared" si="34"/>
        <v>0</v>
      </c>
      <c r="BF190" s="212">
        <f t="shared" si="35"/>
        <v>0</v>
      </c>
      <c r="BG190" s="212">
        <f t="shared" si="36"/>
        <v>0</v>
      </c>
      <c r="BH190" s="212">
        <f t="shared" si="37"/>
        <v>0</v>
      </c>
      <c r="BI190" s="212">
        <f t="shared" si="38"/>
        <v>0</v>
      </c>
      <c r="BJ190" s="17" t="s">
        <v>91</v>
      </c>
      <c r="BK190" s="212">
        <f t="shared" si="39"/>
        <v>0</v>
      </c>
      <c r="BL190" s="17" t="s">
        <v>190</v>
      </c>
      <c r="BM190" s="211" t="s">
        <v>428</v>
      </c>
    </row>
    <row r="191" spans="1:65" s="2" customFormat="1" ht="16.5" customHeight="1">
      <c r="A191" s="34"/>
      <c r="B191" s="35"/>
      <c r="C191" s="200" t="s">
        <v>304</v>
      </c>
      <c r="D191" s="200" t="s">
        <v>185</v>
      </c>
      <c r="E191" s="201" t="s">
        <v>2005</v>
      </c>
      <c r="F191" s="202" t="s">
        <v>2006</v>
      </c>
      <c r="G191" s="203" t="s">
        <v>1310</v>
      </c>
      <c r="H191" s="204">
        <v>1</v>
      </c>
      <c r="I191" s="205"/>
      <c r="J191" s="206">
        <f t="shared" si="30"/>
        <v>0</v>
      </c>
      <c r="K191" s="202" t="s">
        <v>1</v>
      </c>
      <c r="L191" s="39"/>
      <c r="M191" s="207" t="s">
        <v>1</v>
      </c>
      <c r="N191" s="208" t="s">
        <v>45</v>
      </c>
      <c r="O191" s="71"/>
      <c r="P191" s="209">
        <f t="shared" si="31"/>
        <v>0</v>
      </c>
      <c r="Q191" s="209">
        <v>0</v>
      </c>
      <c r="R191" s="209">
        <f t="shared" si="32"/>
        <v>0</v>
      </c>
      <c r="S191" s="209">
        <v>0</v>
      </c>
      <c r="T191" s="210">
        <f t="shared" si="33"/>
        <v>0</v>
      </c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R191" s="211" t="s">
        <v>190</v>
      </c>
      <c r="AT191" s="211" t="s">
        <v>185</v>
      </c>
      <c r="AU191" s="211" t="s">
        <v>86</v>
      </c>
      <c r="AY191" s="17" t="s">
        <v>184</v>
      </c>
      <c r="BE191" s="212">
        <f t="shared" si="34"/>
        <v>0</v>
      </c>
      <c r="BF191" s="212">
        <f t="shared" si="35"/>
        <v>0</v>
      </c>
      <c r="BG191" s="212">
        <f t="shared" si="36"/>
        <v>0</v>
      </c>
      <c r="BH191" s="212">
        <f t="shared" si="37"/>
        <v>0</v>
      </c>
      <c r="BI191" s="212">
        <f t="shared" si="38"/>
        <v>0</v>
      </c>
      <c r="BJ191" s="17" t="s">
        <v>91</v>
      </c>
      <c r="BK191" s="212">
        <f t="shared" si="39"/>
        <v>0</v>
      </c>
      <c r="BL191" s="17" t="s">
        <v>190</v>
      </c>
      <c r="BM191" s="211" t="s">
        <v>432</v>
      </c>
    </row>
    <row r="192" spans="1:65" s="2" customFormat="1" ht="16.5" customHeight="1">
      <c r="A192" s="34"/>
      <c r="B192" s="35"/>
      <c r="C192" s="200" t="s">
        <v>439</v>
      </c>
      <c r="D192" s="200" t="s">
        <v>185</v>
      </c>
      <c r="E192" s="201" t="s">
        <v>2007</v>
      </c>
      <c r="F192" s="202" t="s">
        <v>2008</v>
      </c>
      <c r="G192" s="203" t="s">
        <v>1310</v>
      </c>
      <c r="H192" s="204">
        <v>35</v>
      </c>
      <c r="I192" s="205"/>
      <c r="J192" s="206">
        <f t="shared" si="30"/>
        <v>0</v>
      </c>
      <c r="K192" s="202" t="s">
        <v>1</v>
      </c>
      <c r="L192" s="39"/>
      <c r="M192" s="207" t="s">
        <v>1</v>
      </c>
      <c r="N192" s="208" t="s">
        <v>45</v>
      </c>
      <c r="O192" s="71"/>
      <c r="P192" s="209">
        <f t="shared" si="31"/>
        <v>0</v>
      </c>
      <c r="Q192" s="209">
        <v>0</v>
      </c>
      <c r="R192" s="209">
        <f t="shared" si="32"/>
        <v>0</v>
      </c>
      <c r="S192" s="209">
        <v>0</v>
      </c>
      <c r="T192" s="210">
        <f t="shared" si="33"/>
        <v>0</v>
      </c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R192" s="211" t="s">
        <v>190</v>
      </c>
      <c r="AT192" s="211" t="s">
        <v>185</v>
      </c>
      <c r="AU192" s="211" t="s">
        <v>86</v>
      </c>
      <c r="AY192" s="17" t="s">
        <v>184</v>
      </c>
      <c r="BE192" s="212">
        <f t="shared" si="34"/>
        <v>0</v>
      </c>
      <c r="BF192" s="212">
        <f t="shared" si="35"/>
        <v>0</v>
      </c>
      <c r="BG192" s="212">
        <f t="shared" si="36"/>
        <v>0</v>
      </c>
      <c r="BH192" s="212">
        <f t="shared" si="37"/>
        <v>0</v>
      </c>
      <c r="BI192" s="212">
        <f t="shared" si="38"/>
        <v>0</v>
      </c>
      <c r="BJ192" s="17" t="s">
        <v>91</v>
      </c>
      <c r="BK192" s="212">
        <f t="shared" si="39"/>
        <v>0</v>
      </c>
      <c r="BL192" s="17" t="s">
        <v>190</v>
      </c>
      <c r="BM192" s="211" t="s">
        <v>442</v>
      </c>
    </row>
    <row r="193" spans="1:65" s="2" customFormat="1" ht="16.5" customHeight="1">
      <c r="A193" s="34"/>
      <c r="B193" s="35"/>
      <c r="C193" s="200" t="s">
        <v>310</v>
      </c>
      <c r="D193" s="200" t="s">
        <v>185</v>
      </c>
      <c r="E193" s="201" t="s">
        <v>2009</v>
      </c>
      <c r="F193" s="202" t="s">
        <v>2010</v>
      </c>
      <c r="G193" s="203" t="s">
        <v>1310</v>
      </c>
      <c r="H193" s="204">
        <v>22</v>
      </c>
      <c r="I193" s="205"/>
      <c r="J193" s="206">
        <f t="shared" si="30"/>
        <v>0</v>
      </c>
      <c r="K193" s="202" t="s">
        <v>1</v>
      </c>
      <c r="L193" s="39"/>
      <c r="M193" s="207" t="s">
        <v>1</v>
      </c>
      <c r="N193" s="208" t="s">
        <v>45</v>
      </c>
      <c r="O193" s="71"/>
      <c r="P193" s="209">
        <f t="shared" si="31"/>
        <v>0</v>
      </c>
      <c r="Q193" s="209">
        <v>0</v>
      </c>
      <c r="R193" s="209">
        <f t="shared" si="32"/>
        <v>0</v>
      </c>
      <c r="S193" s="209">
        <v>0</v>
      </c>
      <c r="T193" s="210">
        <f t="shared" si="33"/>
        <v>0</v>
      </c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R193" s="211" t="s">
        <v>190</v>
      </c>
      <c r="AT193" s="211" t="s">
        <v>185</v>
      </c>
      <c r="AU193" s="211" t="s">
        <v>86</v>
      </c>
      <c r="AY193" s="17" t="s">
        <v>184</v>
      </c>
      <c r="BE193" s="212">
        <f t="shared" si="34"/>
        <v>0</v>
      </c>
      <c r="BF193" s="212">
        <f t="shared" si="35"/>
        <v>0</v>
      </c>
      <c r="BG193" s="212">
        <f t="shared" si="36"/>
        <v>0</v>
      </c>
      <c r="BH193" s="212">
        <f t="shared" si="37"/>
        <v>0</v>
      </c>
      <c r="BI193" s="212">
        <f t="shared" si="38"/>
        <v>0</v>
      </c>
      <c r="BJ193" s="17" t="s">
        <v>91</v>
      </c>
      <c r="BK193" s="212">
        <f t="shared" si="39"/>
        <v>0</v>
      </c>
      <c r="BL193" s="17" t="s">
        <v>190</v>
      </c>
      <c r="BM193" s="211" t="s">
        <v>450</v>
      </c>
    </row>
    <row r="194" spans="1:65" s="2" customFormat="1" ht="16.5" customHeight="1">
      <c r="A194" s="34"/>
      <c r="B194" s="35"/>
      <c r="C194" s="200" t="s">
        <v>451</v>
      </c>
      <c r="D194" s="200" t="s">
        <v>185</v>
      </c>
      <c r="E194" s="201" t="s">
        <v>2011</v>
      </c>
      <c r="F194" s="202" t="s">
        <v>2012</v>
      </c>
      <c r="G194" s="203" t="s">
        <v>1310</v>
      </c>
      <c r="H194" s="204">
        <v>1</v>
      </c>
      <c r="I194" s="205"/>
      <c r="J194" s="206">
        <f t="shared" si="30"/>
        <v>0</v>
      </c>
      <c r="K194" s="202" t="s">
        <v>1</v>
      </c>
      <c r="L194" s="39"/>
      <c r="M194" s="207" t="s">
        <v>1</v>
      </c>
      <c r="N194" s="208" t="s">
        <v>45</v>
      </c>
      <c r="O194" s="71"/>
      <c r="P194" s="209">
        <f t="shared" si="31"/>
        <v>0</v>
      </c>
      <c r="Q194" s="209">
        <v>0</v>
      </c>
      <c r="R194" s="209">
        <f t="shared" si="32"/>
        <v>0</v>
      </c>
      <c r="S194" s="209">
        <v>0</v>
      </c>
      <c r="T194" s="210">
        <f t="shared" si="33"/>
        <v>0</v>
      </c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R194" s="211" t="s">
        <v>190</v>
      </c>
      <c r="AT194" s="211" t="s">
        <v>185</v>
      </c>
      <c r="AU194" s="211" t="s">
        <v>86</v>
      </c>
      <c r="AY194" s="17" t="s">
        <v>184</v>
      </c>
      <c r="BE194" s="212">
        <f t="shared" si="34"/>
        <v>0</v>
      </c>
      <c r="BF194" s="212">
        <f t="shared" si="35"/>
        <v>0</v>
      </c>
      <c r="BG194" s="212">
        <f t="shared" si="36"/>
        <v>0</v>
      </c>
      <c r="BH194" s="212">
        <f t="shared" si="37"/>
        <v>0</v>
      </c>
      <c r="BI194" s="212">
        <f t="shared" si="38"/>
        <v>0</v>
      </c>
      <c r="BJ194" s="17" t="s">
        <v>91</v>
      </c>
      <c r="BK194" s="212">
        <f t="shared" si="39"/>
        <v>0</v>
      </c>
      <c r="BL194" s="17" t="s">
        <v>190</v>
      </c>
      <c r="BM194" s="211" t="s">
        <v>454</v>
      </c>
    </row>
    <row r="195" spans="1:65" s="2" customFormat="1" ht="16.5" customHeight="1">
      <c r="A195" s="34"/>
      <c r="B195" s="35"/>
      <c r="C195" s="200" t="s">
        <v>324</v>
      </c>
      <c r="D195" s="200" t="s">
        <v>185</v>
      </c>
      <c r="E195" s="201" t="s">
        <v>2013</v>
      </c>
      <c r="F195" s="202" t="s">
        <v>2014</v>
      </c>
      <c r="G195" s="203" t="s">
        <v>1310</v>
      </c>
      <c r="H195" s="204">
        <v>1</v>
      </c>
      <c r="I195" s="205"/>
      <c r="J195" s="206">
        <f t="shared" si="30"/>
        <v>0</v>
      </c>
      <c r="K195" s="202" t="s">
        <v>1</v>
      </c>
      <c r="L195" s="39"/>
      <c r="M195" s="207" t="s">
        <v>1</v>
      </c>
      <c r="N195" s="208" t="s">
        <v>45</v>
      </c>
      <c r="O195" s="71"/>
      <c r="P195" s="209">
        <f t="shared" si="31"/>
        <v>0</v>
      </c>
      <c r="Q195" s="209">
        <v>0</v>
      </c>
      <c r="R195" s="209">
        <f t="shared" si="32"/>
        <v>0</v>
      </c>
      <c r="S195" s="209">
        <v>0</v>
      </c>
      <c r="T195" s="210">
        <f t="shared" si="33"/>
        <v>0</v>
      </c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R195" s="211" t="s">
        <v>190</v>
      </c>
      <c r="AT195" s="211" t="s">
        <v>185</v>
      </c>
      <c r="AU195" s="211" t="s">
        <v>86</v>
      </c>
      <c r="AY195" s="17" t="s">
        <v>184</v>
      </c>
      <c r="BE195" s="212">
        <f t="shared" si="34"/>
        <v>0</v>
      </c>
      <c r="BF195" s="212">
        <f t="shared" si="35"/>
        <v>0</v>
      </c>
      <c r="BG195" s="212">
        <f t="shared" si="36"/>
        <v>0</v>
      </c>
      <c r="BH195" s="212">
        <f t="shared" si="37"/>
        <v>0</v>
      </c>
      <c r="BI195" s="212">
        <f t="shared" si="38"/>
        <v>0</v>
      </c>
      <c r="BJ195" s="17" t="s">
        <v>91</v>
      </c>
      <c r="BK195" s="212">
        <f t="shared" si="39"/>
        <v>0</v>
      </c>
      <c r="BL195" s="17" t="s">
        <v>190</v>
      </c>
      <c r="BM195" s="211" t="s">
        <v>462</v>
      </c>
    </row>
    <row r="196" spans="1:65" s="11" customFormat="1" ht="25.9" customHeight="1">
      <c r="B196" s="186"/>
      <c r="C196" s="187"/>
      <c r="D196" s="188" t="s">
        <v>78</v>
      </c>
      <c r="E196" s="189" t="s">
        <v>2015</v>
      </c>
      <c r="F196" s="189" t="s">
        <v>2016</v>
      </c>
      <c r="G196" s="187"/>
      <c r="H196" s="187"/>
      <c r="I196" s="190"/>
      <c r="J196" s="191">
        <f>BK196</f>
        <v>0</v>
      </c>
      <c r="K196" s="187"/>
      <c r="L196" s="192"/>
      <c r="M196" s="193"/>
      <c r="N196" s="194"/>
      <c r="O196" s="194"/>
      <c r="P196" s="195">
        <f>SUM(P197:P216)</f>
        <v>0</v>
      </c>
      <c r="Q196" s="194"/>
      <c r="R196" s="195">
        <f>SUM(R197:R216)</f>
        <v>0</v>
      </c>
      <c r="S196" s="194"/>
      <c r="T196" s="196">
        <f>SUM(T197:T216)</f>
        <v>0</v>
      </c>
      <c r="AR196" s="197" t="s">
        <v>86</v>
      </c>
      <c r="AT196" s="198" t="s">
        <v>78</v>
      </c>
      <c r="AU196" s="198" t="s">
        <v>79</v>
      </c>
      <c r="AY196" s="197" t="s">
        <v>184</v>
      </c>
      <c r="BK196" s="199">
        <f>SUM(BK197:BK216)</f>
        <v>0</v>
      </c>
    </row>
    <row r="197" spans="1:65" s="2" customFormat="1" ht="21.75" customHeight="1">
      <c r="A197" s="34"/>
      <c r="B197" s="35"/>
      <c r="C197" s="200" t="s">
        <v>463</v>
      </c>
      <c r="D197" s="200" t="s">
        <v>185</v>
      </c>
      <c r="E197" s="201" t="s">
        <v>2017</v>
      </c>
      <c r="F197" s="202" t="s">
        <v>2018</v>
      </c>
      <c r="G197" s="203" t="s">
        <v>1310</v>
      </c>
      <c r="H197" s="204">
        <v>8</v>
      </c>
      <c r="I197" s="205"/>
      <c r="J197" s="206">
        <f>ROUND(I197*H197,2)</f>
        <v>0</v>
      </c>
      <c r="K197" s="202" t="s">
        <v>1</v>
      </c>
      <c r="L197" s="39"/>
      <c r="M197" s="207" t="s">
        <v>1</v>
      </c>
      <c r="N197" s="208" t="s">
        <v>45</v>
      </c>
      <c r="O197" s="71"/>
      <c r="P197" s="209">
        <f>O197*H197</f>
        <v>0</v>
      </c>
      <c r="Q197" s="209">
        <v>0</v>
      </c>
      <c r="R197" s="209">
        <f>Q197*H197</f>
        <v>0</v>
      </c>
      <c r="S197" s="209">
        <v>0</v>
      </c>
      <c r="T197" s="210">
        <f>S197*H197</f>
        <v>0</v>
      </c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R197" s="211" t="s">
        <v>190</v>
      </c>
      <c r="AT197" s="211" t="s">
        <v>185</v>
      </c>
      <c r="AU197" s="211" t="s">
        <v>86</v>
      </c>
      <c r="AY197" s="17" t="s">
        <v>184</v>
      </c>
      <c r="BE197" s="212">
        <f>IF(N197="základní",J197,0)</f>
        <v>0</v>
      </c>
      <c r="BF197" s="212">
        <f>IF(N197="snížená",J197,0)</f>
        <v>0</v>
      </c>
      <c r="BG197" s="212">
        <f>IF(N197="zákl. přenesená",J197,0)</f>
        <v>0</v>
      </c>
      <c r="BH197" s="212">
        <f>IF(N197="sníž. přenesená",J197,0)</f>
        <v>0</v>
      </c>
      <c r="BI197" s="212">
        <f>IF(N197="nulová",J197,0)</f>
        <v>0</v>
      </c>
      <c r="BJ197" s="17" t="s">
        <v>91</v>
      </c>
      <c r="BK197" s="212">
        <f>ROUND(I197*H197,2)</f>
        <v>0</v>
      </c>
      <c r="BL197" s="17" t="s">
        <v>190</v>
      </c>
      <c r="BM197" s="211" t="s">
        <v>466</v>
      </c>
    </row>
    <row r="198" spans="1:65" s="12" customFormat="1" ht="11.25">
      <c r="B198" s="213"/>
      <c r="C198" s="214"/>
      <c r="D198" s="215" t="s">
        <v>191</v>
      </c>
      <c r="E198" s="216" t="s">
        <v>1</v>
      </c>
      <c r="F198" s="217" t="s">
        <v>2019</v>
      </c>
      <c r="G198" s="214"/>
      <c r="H198" s="218">
        <v>8</v>
      </c>
      <c r="I198" s="219"/>
      <c r="J198" s="214"/>
      <c r="K198" s="214"/>
      <c r="L198" s="220"/>
      <c r="M198" s="221"/>
      <c r="N198" s="222"/>
      <c r="O198" s="222"/>
      <c r="P198" s="222"/>
      <c r="Q198" s="222"/>
      <c r="R198" s="222"/>
      <c r="S198" s="222"/>
      <c r="T198" s="223"/>
      <c r="AT198" s="224" t="s">
        <v>191</v>
      </c>
      <c r="AU198" s="224" t="s">
        <v>86</v>
      </c>
      <c r="AV198" s="12" t="s">
        <v>91</v>
      </c>
      <c r="AW198" s="12" t="s">
        <v>34</v>
      </c>
      <c r="AX198" s="12" t="s">
        <v>86</v>
      </c>
      <c r="AY198" s="224" t="s">
        <v>184</v>
      </c>
    </row>
    <row r="199" spans="1:65" s="2" customFormat="1" ht="21.75" customHeight="1">
      <c r="A199" s="34"/>
      <c r="B199" s="35"/>
      <c r="C199" s="200" t="s">
        <v>329</v>
      </c>
      <c r="D199" s="200" t="s">
        <v>185</v>
      </c>
      <c r="E199" s="201" t="s">
        <v>2020</v>
      </c>
      <c r="F199" s="202" t="s">
        <v>2021</v>
      </c>
      <c r="G199" s="203" t="s">
        <v>1310</v>
      </c>
      <c r="H199" s="204">
        <v>8</v>
      </c>
      <c r="I199" s="205"/>
      <c r="J199" s="206">
        <f>ROUND(I199*H199,2)</f>
        <v>0</v>
      </c>
      <c r="K199" s="202" t="s">
        <v>1</v>
      </c>
      <c r="L199" s="39"/>
      <c r="M199" s="207" t="s">
        <v>1</v>
      </c>
      <c r="N199" s="208" t="s">
        <v>45</v>
      </c>
      <c r="O199" s="71"/>
      <c r="P199" s="209">
        <f>O199*H199</f>
        <v>0</v>
      </c>
      <c r="Q199" s="209">
        <v>0</v>
      </c>
      <c r="R199" s="209">
        <f>Q199*H199</f>
        <v>0</v>
      </c>
      <c r="S199" s="209">
        <v>0</v>
      </c>
      <c r="T199" s="210">
        <f>S199*H199</f>
        <v>0</v>
      </c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R199" s="211" t="s">
        <v>190</v>
      </c>
      <c r="AT199" s="211" t="s">
        <v>185</v>
      </c>
      <c r="AU199" s="211" t="s">
        <v>86</v>
      </c>
      <c r="AY199" s="17" t="s">
        <v>184</v>
      </c>
      <c r="BE199" s="212">
        <f>IF(N199="základní",J199,0)</f>
        <v>0</v>
      </c>
      <c r="BF199" s="212">
        <f>IF(N199="snížená",J199,0)</f>
        <v>0</v>
      </c>
      <c r="BG199" s="212">
        <f>IF(N199="zákl. přenesená",J199,0)</f>
        <v>0</v>
      </c>
      <c r="BH199" s="212">
        <f>IF(N199="sníž. přenesená",J199,0)</f>
        <v>0</v>
      </c>
      <c r="BI199" s="212">
        <f>IF(N199="nulová",J199,0)</f>
        <v>0</v>
      </c>
      <c r="BJ199" s="17" t="s">
        <v>91</v>
      </c>
      <c r="BK199" s="212">
        <f>ROUND(I199*H199,2)</f>
        <v>0</v>
      </c>
      <c r="BL199" s="17" t="s">
        <v>190</v>
      </c>
      <c r="BM199" s="211" t="s">
        <v>469</v>
      </c>
    </row>
    <row r="200" spans="1:65" s="12" customFormat="1" ht="11.25">
      <c r="B200" s="213"/>
      <c r="C200" s="214"/>
      <c r="D200" s="215" t="s">
        <v>191</v>
      </c>
      <c r="E200" s="216" t="s">
        <v>1</v>
      </c>
      <c r="F200" s="217" t="s">
        <v>2019</v>
      </c>
      <c r="G200" s="214"/>
      <c r="H200" s="218">
        <v>8</v>
      </c>
      <c r="I200" s="219"/>
      <c r="J200" s="214"/>
      <c r="K200" s="214"/>
      <c r="L200" s="220"/>
      <c r="M200" s="221"/>
      <c r="N200" s="222"/>
      <c r="O200" s="222"/>
      <c r="P200" s="222"/>
      <c r="Q200" s="222"/>
      <c r="R200" s="222"/>
      <c r="S200" s="222"/>
      <c r="T200" s="223"/>
      <c r="AT200" s="224" t="s">
        <v>191</v>
      </c>
      <c r="AU200" s="224" t="s">
        <v>86</v>
      </c>
      <c r="AV200" s="12" t="s">
        <v>91</v>
      </c>
      <c r="AW200" s="12" t="s">
        <v>34</v>
      </c>
      <c r="AX200" s="12" t="s">
        <v>86</v>
      </c>
      <c r="AY200" s="224" t="s">
        <v>184</v>
      </c>
    </row>
    <row r="201" spans="1:65" s="2" customFormat="1" ht="16.5" customHeight="1">
      <c r="A201" s="34"/>
      <c r="B201" s="35"/>
      <c r="C201" s="200" t="s">
        <v>471</v>
      </c>
      <c r="D201" s="200" t="s">
        <v>185</v>
      </c>
      <c r="E201" s="201" t="s">
        <v>1997</v>
      </c>
      <c r="F201" s="202" t="s">
        <v>1998</v>
      </c>
      <c r="G201" s="203" t="s">
        <v>1310</v>
      </c>
      <c r="H201" s="204">
        <v>8</v>
      </c>
      <c r="I201" s="205"/>
      <c r="J201" s="206">
        <f>ROUND(I201*H201,2)</f>
        <v>0</v>
      </c>
      <c r="K201" s="202" t="s">
        <v>1</v>
      </c>
      <c r="L201" s="39"/>
      <c r="M201" s="207" t="s">
        <v>1</v>
      </c>
      <c r="N201" s="208" t="s">
        <v>45</v>
      </c>
      <c r="O201" s="71"/>
      <c r="P201" s="209">
        <f>O201*H201</f>
        <v>0</v>
      </c>
      <c r="Q201" s="209">
        <v>0</v>
      </c>
      <c r="R201" s="209">
        <f>Q201*H201</f>
        <v>0</v>
      </c>
      <c r="S201" s="209">
        <v>0</v>
      </c>
      <c r="T201" s="210">
        <f>S201*H201</f>
        <v>0</v>
      </c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R201" s="211" t="s">
        <v>190</v>
      </c>
      <c r="AT201" s="211" t="s">
        <v>185</v>
      </c>
      <c r="AU201" s="211" t="s">
        <v>86</v>
      </c>
      <c r="AY201" s="17" t="s">
        <v>184</v>
      </c>
      <c r="BE201" s="212">
        <f>IF(N201="základní",J201,0)</f>
        <v>0</v>
      </c>
      <c r="BF201" s="212">
        <f>IF(N201="snížená",J201,0)</f>
        <v>0</v>
      </c>
      <c r="BG201" s="212">
        <f>IF(N201="zákl. přenesená",J201,0)</f>
        <v>0</v>
      </c>
      <c r="BH201" s="212">
        <f>IF(N201="sníž. přenesená",J201,0)</f>
        <v>0</v>
      </c>
      <c r="BI201" s="212">
        <f>IF(N201="nulová",J201,0)</f>
        <v>0</v>
      </c>
      <c r="BJ201" s="17" t="s">
        <v>91</v>
      </c>
      <c r="BK201" s="212">
        <f>ROUND(I201*H201,2)</f>
        <v>0</v>
      </c>
      <c r="BL201" s="17" t="s">
        <v>190</v>
      </c>
      <c r="BM201" s="211" t="s">
        <v>474</v>
      </c>
    </row>
    <row r="202" spans="1:65" s="12" customFormat="1" ht="11.25">
      <c r="B202" s="213"/>
      <c r="C202" s="214"/>
      <c r="D202" s="215" t="s">
        <v>191</v>
      </c>
      <c r="E202" s="216" t="s">
        <v>1</v>
      </c>
      <c r="F202" s="217" t="s">
        <v>2019</v>
      </c>
      <c r="G202" s="214"/>
      <c r="H202" s="218">
        <v>8</v>
      </c>
      <c r="I202" s="219"/>
      <c r="J202" s="214"/>
      <c r="K202" s="214"/>
      <c r="L202" s="220"/>
      <c r="M202" s="221"/>
      <c r="N202" s="222"/>
      <c r="O202" s="222"/>
      <c r="P202" s="222"/>
      <c r="Q202" s="222"/>
      <c r="R202" s="222"/>
      <c r="S202" s="222"/>
      <c r="T202" s="223"/>
      <c r="AT202" s="224" t="s">
        <v>191</v>
      </c>
      <c r="AU202" s="224" t="s">
        <v>86</v>
      </c>
      <c r="AV202" s="12" t="s">
        <v>91</v>
      </c>
      <c r="AW202" s="12" t="s">
        <v>34</v>
      </c>
      <c r="AX202" s="12" t="s">
        <v>86</v>
      </c>
      <c r="AY202" s="224" t="s">
        <v>184</v>
      </c>
    </row>
    <row r="203" spans="1:65" s="2" customFormat="1" ht="16.5" customHeight="1">
      <c r="A203" s="34"/>
      <c r="B203" s="35"/>
      <c r="C203" s="200" t="s">
        <v>335</v>
      </c>
      <c r="D203" s="200" t="s">
        <v>185</v>
      </c>
      <c r="E203" s="201" t="s">
        <v>2022</v>
      </c>
      <c r="F203" s="202" t="s">
        <v>2023</v>
      </c>
      <c r="G203" s="203" t="s">
        <v>1310</v>
      </c>
      <c r="H203" s="204">
        <v>80</v>
      </c>
      <c r="I203" s="205"/>
      <c r="J203" s="206">
        <f>ROUND(I203*H203,2)</f>
        <v>0</v>
      </c>
      <c r="K203" s="202" t="s">
        <v>1</v>
      </c>
      <c r="L203" s="39"/>
      <c r="M203" s="207" t="s">
        <v>1</v>
      </c>
      <c r="N203" s="208" t="s">
        <v>45</v>
      </c>
      <c r="O203" s="71"/>
      <c r="P203" s="209">
        <f>O203*H203</f>
        <v>0</v>
      </c>
      <c r="Q203" s="209">
        <v>0</v>
      </c>
      <c r="R203" s="209">
        <f>Q203*H203</f>
        <v>0</v>
      </c>
      <c r="S203" s="209">
        <v>0</v>
      </c>
      <c r="T203" s="210">
        <f>S203*H203</f>
        <v>0</v>
      </c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R203" s="211" t="s">
        <v>190</v>
      </c>
      <c r="AT203" s="211" t="s">
        <v>185</v>
      </c>
      <c r="AU203" s="211" t="s">
        <v>86</v>
      </c>
      <c r="AY203" s="17" t="s">
        <v>184</v>
      </c>
      <c r="BE203" s="212">
        <f>IF(N203="základní",J203,0)</f>
        <v>0</v>
      </c>
      <c r="BF203" s="212">
        <f>IF(N203="snížená",J203,0)</f>
        <v>0</v>
      </c>
      <c r="BG203" s="212">
        <f>IF(N203="zákl. přenesená",J203,0)</f>
        <v>0</v>
      </c>
      <c r="BH203" s="212">
        <f>IF(N203="sníž. přenesená",J203,0)</f>
        <v>0</v>
      </c>
      <c r="BI203" s="212">
        <f>IF(N203="nulová",J203,0)</f>
        <v>0</v>
      </c>
      <c r="BJ203" s="17" t="s">
        <v>91</v>
      </c>
      <c r="BK203" s="212">
        <f>ROUND(I203*H203,2)</f>
        <v>0</v>
      </c>
      <c r="BL203" s="17" t="s">
        <v>190</v>
      </c>
      <c r="BM203" s="211" t="s">
        <v>479</v>
      </c>
    </row>
    <row r="204" spans="1:65" s="12" customFormat="1" ht="11.25">
      <c r="B204" s="213"/>
      <c r="C204" s="214"/>
      <c r="D204" s="215" t="s">
        <v>191</v>
      </c>
      <c r="E204" s="216" t="s">
        <v>1</v>
      </c>
      <c r="F204" s="217" t="s">
        <v>2024</v>
      </c>
      <c r="G204" s="214"/>
      <c r="H204" s="218">
        <v>80</v>
      </c>
      <c r="I204" s="219"/>
      <c r="J204" s="214"/>
      <c r="K204" s="214"/>
      <c r="L204" s="220"/>
      <c r="M204" s="221"/>
      <c r="N204" s="222"/>
      <c r="O204" s="222"/>
      <c r="P204" s="222"/>
      <c r="Q204" s="222"/>
      <c r="R204" s="222"/>
      <c r="S204" s="222"/>
      <c r="T204" s="223"/>
      <c r="AT204" s="224" t="s">
        <v>191</v>
      </c>
      <c r="AU204" s="224" t="s">
        <v>86</v>
      </c>
      <c r="AV204" s="12" t="s">
        <v>91</v>
      </c>
      <c r="AW204" s="12" t="s">
        <v>34</v>
      </c>
      <c r="AX204" s="12" t="s">
        <v>86</v>
      </c>
      <c r="AY204" s="224" t="s">
        <v>184</v>
      </c>
    </row>
    <row r="205" spans="1:65" s="2" customFormat="1" ht="16.5" customHeight="1">
      <c r="A205" s="34"/>
      <c r="B205" s="35"/>
      <c r="C205" s="200" t="s">
        <v>485</v>
      </c>
      <c r="D205" s="200" t="s">
        <v>185</v>
      </c>
      <c r="E205" s="201" t="s">
        <v>2025</v>
      </c>
      <c r="F205" s="202" t="s">
        <v>2026</v>
      </c>
      <c r="G205" s="203" t="s">
        <v>1310</v>
      </c>
      <c r="H205" s="204">
        <v>32</v>
      </c>
      <c r="I205" s="205"/>
      <c r="J205" s="206">
        <f>ROUND(I205*H205,2)</f>
        <v>0</v>
      </c>
      <c r="K205" s="202" t="s">
        <v>1</v>
      </c>
      <c r="L205" s="39"/>
      <c r="M205" s="207" t="s">
        <v>1</v>
      </c>
      <c r="N205" s="208" t="s">
        <v>45</v>
      </c>
      <c r="O205" s="71"/>
      <c r="P205" s="209">
        <f>O205*H205</f>
        <v>0</v>
      </c>
      <c r="Q205" s="209">
        <v>0</v>
      </c>
      <c r="R205" s="209">
        <f>Q205*H205</f>
        <v>0</v>
      </c>
      <c r="S205" s="209">
        <v>0</v>
      </c>
      <c r="T205" s="210">
        <f>S205*H205</f>
        <v>0</v>
      </c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R205" s="211" t="s">
        <v>190</v>
      </c>
      <c r="AT205" s="211" t="s">
        <v>185</v>
      </c>
      <c r="AU205" s="211" t="s">
        <v>86</v>
      </c>
      <c r="AY205" s="17" t="s">
        <v>184</v>
      </c>
      <c r="BE205" s="212">
        <f>IF(N205="základní",J205,0)</f>
        <v>0</v>
      </c>
      <c r="BF205" s="212">
        <f>IF(N205="snížená",J205,0)</f>
        <v>0</v>
      </c>
      <c r="BG205" s="212">
        <f>IF(N205="zákl. přenesená",J205,0)</f>
        <v>0</v>
      </c>
      <c r="BH205" s="212">
        <f>IF(N205="sníž. přenesená",J205,0)</f>
        <v>0</v>
      </c>
      <c r="BI205" s="212">
        <f>IF(N205="nulová",J205,0)</f>
        <v>0</v>
      </c>
      <c r="BJ205" s="17" t="s">
        <v>91</v>
      </c>
      <c r="BK205" s="212">
        <f>ROUND(I205*H205,2)</f>
        <v>0</v>
      </c>
      <c r="BL205" s="17" t="s">
        <v>190</v>
      </c>
      <c r="BM205" s="211" t="s">
        <v>488</v>
      </c>
    </row>
    <row r="206" spans="1:65" s="12" customFormat="1" ht="11.25">
      <c r="B206" s="213"/>
      <c r="C206" s="214"/>
      <c r="D206" s="215" t="s">
        <v>191</v>
      </c>
      <c r="E206" s="216" t="s">
        <v>1</v>
      </c>
      <c r="F206" s="217" t="s">
        <v>2027</v>
      </c>
      <c r="G206" s="214"/>
      <c r="H206" s="218">
        <v>32</v>
      </c>
      <c r="I206" s="219"/>
      <c r="J206" s="214"/>
      <c r="K206" s="214"/>
      <c r="L206" s="220"/>
      <c r="M206" s="221"/>
      <c r="N206" s="222"/>
      <c r="O206" s="222"/>
      <c r="P206" s="222"/>
      <c r="Q206" s="222"/>
      <c r="R206" s="222"/>
      <c r="S206" s="222"/>
      <c r="T206" s="223"/>
      <c r="AT206" s="224" t="s">
        <v>191</v>
      </c>
      <c r="AU206" s="224" t="s">
        <v>86</v>
      </c>
      <c r="AV206" s="12" t="s">
        <v>91</v>
      </c>
      <c r="AW206" s="12" t="s">
        <v>34</v>
      </c>
      <c r="AX206" s="12" t="s">
        <v>86</v>
      </c>
      <c r="AY206" s="224" t="s">
        <v>184</v>
      </c>
    </row>
    <row r="207" spans="1:65" s="2" customFormat="1" ht="16.5" customHeight="1">
      <c r="A207" s="34"/>
      <c r="B207" s="35"/>
      <c r="C207" s="200" t="s">
        <v>338</v>
      </c>
      <c r="D207" s="200" t="s">
        <v>185</v>
      </c>
      <c r="E207" s="201" t="s">
        <v>2028</v>
      </c>
      <c r="F207" s="202" t="s">
        <v>2029</v>
      </c>
      <c r="G207" s="203" t="s">
        <v>1310</v>
      </c>
      <c r="H207" s="204">
        <v>8</v>
      </c>
      <c r="I207" s="205"/>
      <c r="J207" s="206">
        <f>ROUND(I207*H207,2)</f>
        <v>0</v>
      </c>
      <c r="K207" s="202" t="s">
        <v>1</v>
      </c>
      <c r="L207" s="39"/>
      <c r="M207" s="207" t="s">
        <v>1</v>
      </c>
      <c r="N207" s="208" t="s">
        <v>45</v>
      </c>
      <c r="O207" s="71"/>
      <c r="P207" s="209">
        <f>O207*H207</f>
        <v>0</v>
      </c>
      <c r="Q207" s="209">
        <v>0</v>
      </c>
      <c r="R207" s="209">
        <f>Q207*H207</f>
        <v>0</v>
      </c>
      <c r="S207" s="209">
        <v>0</v>
      </c>
      <c r="T207" s="210">
        <f>S207*H207</f>
        <v>0</v>
      </c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R207" s="211" t="s">
        <v>190</v>
      </c>
      <c r="AT207" s="211" t="s">
        <v>185</v>
      </c>
      <c r="AU207" s="211" t="s">
        <v>86</v>
      </c>
      <c r="AY207" s="17" t="s">
        <v>184</v>
      </c>
      <c r="BE207" s="212">
        <f>IF(N207="základní",J207,0)</f>
        <v>0</v>
      </c>
      <c r="BF207" s="212">
        <f>IF(N207="snížená",J207,0)</f>
        <v>0</v>
      </c>
      <c r="BG207" s="212">
        <f>IF(N207="zákl. přenesená",J207,0)</f>
        <v>0</v>
      </c>
      <c r="BH207" s="212">
        <f>IF(N207="sníž. přenesená",J207,0)</f>
        <v>0</v>
      </c>
      <c r="BI207" s="212">
        <f>IF(N207="nulová",J207,0)</f>
        <v>0</v>
      </c>
      <c r="BJ207" s="17" t="s">
        <v>91</v>
      </c>
      <c r="BK207" s="212">
        <f>ROUND(I207*H207,2)</f>
        <v>0</v>
      </c>
      <c r="BL207" s="17" t="s">
        <v>190</v>
      </c>
      <c r="BM207" s="211" t="s">
        <v>501</v>
      </c>
    </row>
    <row r="208" spans="1:65" s="12" customFormat="1" ht="11.25">
      <c r="B208" s="213"/>
      <c r="C208" s="214"/>
      <c r="D208" s="215" t="s">
        <v>191</v>
      </c>
      <c r="E208" s="216" t="s">
        <v>1</v>
      </c>
      <c r="F208" s="217" t="s">
        <v>2019</v>
      </c>
      <c r="G208" s="214"/>
      <c r="H208" s="218">
        <v>8</v>
      </c>
      <c r="I208" s="219"/>
      <c r="J208" s="214"/>
      <c r="K208" s="214"/>
      <c r="L208" s="220"/>
      <c r="M208" s="221"/>
      <c r="N208" s="222"/>
      <c r="O208" s="222"/>
      <c r="P208" s="222"/>
      <c r="Q208" s="222"/>
      <c r="R208" s="222"/>
      <c r="S208" s="222"/>
      <c r="T208" s="223"/>
      <c r="AT208" s="224" t="s">
        <v>191</v>
      </c>
      <c r="AU208" s="224" t="s">
        <v>86</v>
      </c>
      <c r="AV208" s="12" t="s">
        <v>91</v>
      </c>
      <c r="AW208" s="12" t="s">
        <v>34</v>
      </c>
      <c r="AX208" s="12" t="s">
        <v>86</v>
      </c>
      <c r="AY208" s="224" t="s">
        <v>184</v>
      </c>
    </row>
    <row r="209" spans="1:65" s="2" customFormat="1" ht="16.5" customHeight="1">
      <c r="A209" s="34"/>
      <c r="B209" s="35"/>
      <c r="C209" s="200" t="s">
        <v>502</v>
      </c>
      <c r="D209" s="200" t="s">
        <v>185</v>
      </c>
      <c r="E209" s="201" t="s">
        <v>2003</v>
      </c>
      <c r="F209" s="202" t="s">
        <v>2004</v>
      </c>
      <c r="G209" s="203" t="s">
        <v>1310</v>
      </c>
      <c r="H209" s="204">
        <v>8</v>
      </c>
      <c r="I209" s="205"/>
      <c r="J209" s="206">
        <f>ROUND(I209*H209,2)</f>
        <v>0</v>
      </c>
      <c r="K209" s="202" t="s">
        <v>1</v>
      </c>
      <c r="L209" s="39"/>
      <c r="M209" s="207" t="s">
        <v>1</v>
      </c>
      <c r="N209" s="208" t="s">
        <v>45</v>
      </c>
      <c r="O209" s="71"/>
      <c r="P209" s="209">
        <f>O209*H209</f>
        <v>0</v>
      </c>
      <c r="Q209" s="209">
        <v>0</v>
      </c>
      <c r="R209" s="209">
        <f>Q209*H209</f>
        <v>0</v>
      </c>
      <c r="S209" s="209">
        <v>0</v>
      </c>
      <c r="T209" s="210">
        <f>S209*H209</f>
        <v>0</v>
      </c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R209" s="211" t="s">
        <v>190</v>
      </c>
      <c r="AT209" s="211" t="s">
        <v>185</v>
      </c>
      <c r="AU209" s="211" t="s">
        <v>86</v>
      </c>
      <c r="AY209" s="17" t="s">
        <v>184</v>
      </c>
      <c r="BE209" s="212">
        <f>IF(N209="základní",J209,0)</f>
        <v>0</v>
      </c>
      <c r="BF209" s="212">
        <f>IF(N209="snížená",J209,0)</f>
        <v>0</v>
      </c>
      <c r="BG209" s="212">
        <f>IF(N209="zákl. přenesená",J209,0)</f>
        <v>0</v>
      </c>
      <c r="BH209" s="212">
        <f>IF(N209="sníž. přenesená",J209,0)</f>
        <v>0</v>
      </c>
      <c r="BI209" s="212">
        <f>IF(N209="nulová",J209,0)</f>
        <v>0</v>
      </c>
      <c r="BJ209" s="17" t="s">
        <v>91</v>
      </c>
      <c r="BK209" s="212">
        <f>ROUND(I209*H209,2)</f>
        <v>0</v>
      </c>
      <c r="BL209" s="17" t="s">
        <v>190</v>
      </c>
      <c r="BM209" s="211" t="s">
        <v>505</v>
      </c>
    </row>
    <row r="210" spans="1:65" s="12" customFormat="1" ht="11.25">
      <c r="B210" s="213"/>
      <c r="C210" s="214"/>
      <c r="D210" s="215" t="s">
        <v>191</v>
      </c>
      <c r="E210" s="216" t="s">
        <v>1</v>
      </c>
      <c r="F210" s="217" t="s">
        <v>2019</v>
      </c>
      <c r="G210" s="214"/>
      <c r="H210" s="218">
        <v>8</v>
      </c>
      <c r="I210" s="219"/>
      <c r="J210" s="214"/>
      <c r="K210" s="214"/>
      <c r="L210" s="220"/>
      <c r="M210" s="221"/>
      <c r="N210" s="222"/>
      <c r="O210" s="222"/>
      <c r="P210" s="222"/>
      <c r="Q210" s="222"/>
      <c r="R210" s="222"/>
      <c r="S210" s="222"/>
      <c r="T210" s="223"/>
      <c r="AT210" s="224" t="s">
        <v>191</v>
      </c>
      <c r="AU210" s="224" t="s">
        <v>86</v>
      </c>
      <c r="AV210" s="12" t="s">
        <v>91</v>
      </c>
      <c r="AW210" s="12" t="s">
        <v>34</v>
      </c>
      <c r="AX210" s="12" t="s">
        <v>86</v>
      </c>
      <c r="AY210" s="224" t="s">
        <v>184</v>
      </c>
    </row>
    <row r="211" spans="1:65" s="2" customFormat="1" ht="16.5" customHeight="1">
      <c r="A211" s="34"/>
      <c r="B211" s="35"/>
      <c r="C211" s="200" t="s">
        <v>343</v>
      </c>
      <c r="D211" s="200" t="s">
        <v>185</v>
      </c>
      <c r="E211" s="201" t="s">
        <v>2005</v>
      </c>
      <c r="F211" s="202" t="s">
        <v>2006</v>
      </c>
      <c r="G211" s="203" t="s">
        <v>1310</v>
      </c>
      <c r="H211" s="204">
        <v>8</v>
      </c>
      <c r="I211" s="205"/>
      <c r="J211" s="206">
        <f>ROUND(I211*H211,2)</f>
        <v>0</v>
      </c>
      <c r="K211" s="202" t="s">
        <v>1</v>
      </c>
      <c r="L211" s="39"/>
      <c r="M211" s="207" t="s">
        <v>1</v>
      </c>
      <c r="N211" s="208" t="s">
        <v>45</v>
      </c>
      <c r="O211" s="71"/>
      <c r="P211" s="209">
        <f>O211*H211</f>
        <v>0</v>
      </c>
      <c r="Q211" s="209">
        <v>0</v>
      </c>
      <c r="R211" s="209">
        <f>Q211*H211</f>
        <v>0</v>
      </c>
      <c r="S211" s="209">
        <v>0</v>
      </c>
      <c r="T211" s="210">
        <f>S211*H211</f>
        <v>0</v>
      </c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R211" s="211" t="s">
        <v>190</v>
      </c>
      <c r="AT211" s="211" t="s">
        <v>185</v>
      </c>
      <c r="AU211" s="211" t="s">
        <v>86</v>
      </c>
      <c r="AY211" s="17" t="s">
        <v>184</v>
      </c>
      <c r="BE211" s="212">
        <f>IF(N211="základní",J211,0)</f>
        <v>0</v>
      </c>
      <c r="BF211" s="212">
        <f>IF(N211="snížená",J211,0)</f>
        <v>0</v>
      </c>
      <c r="BG211" s="212">
        <f>IF(N211="zákl. přenesená",J211,0)</f>
        <v>0</v>
      </c>
      <c r="BH211" s="212">
        <f>IF(N211="sníž. přenesená",J211,0)</f>
        <v>0</v>
      </c>
      <c r="BI211" s="212">
        <f>IF(N211="nulová",J211,0)</f>
        <v>0</v>
      </c>
      <c r="BJ211" s="17" t="s">
        <v>91</v>
      </c>
      <c r="BK211" s="212">
        <f>ROUND(I211*H211,2)</f>
        <v>0</v>
      </c>
      <c r="BL211" s="17" t="s">
        <v>190</v>
      </c>
      <c r="BM211" s="211" t="s">
        <v>524</v>
      </c>
    </row>
    <row r="212" spans="1:65" s="12" customFormat="1" ht="11.25">
      <c r="B212" s="213"/>
      <c r="C212" s="214"/>
      <c r="D212" s="215" t="s">
        <v>191</v>
      </c>
      <c r="E212" s="216" t="s">
        <v>1</v>
      </c>
      <c r="F212" s="217" t="s">
        <v>2019</v>
      </c>
      <c r="G212" s="214"/>
      <c r="H212" s="218">
        <v>8</v>
      </c>
      <c r="I212" s="219"/>
      <c r="J212" s="214"/>
      <c r="K212" s="214"/>
      <c r="L212" s="220"/>
      <c r="M212" s="221"/>
      <c r="N212" s="222"/>
      <c r="O212" s="222"/>
      <c r="P212" s="222"/>
      <c r="Q212" s="222"/>
      <c r="R212" s="222"/>
      <c r="S212" s="222"/>
      <c r="T212" s="223"/>
      <c r="AT212" s="224" t="s">
        <v>191</v>
      </c>
      <c r="AU212" s="224" t="s">
        <v>86</v>
      </c>
      <c r="AV212" s="12" t="s">
        <v>91</v>
      </c>
      <c r="AW212" s="12" t="s">
        <v>34</v>
      </c>
      <c r="AX212" s="12" t="s">
        <v>86</v>
      </c>
      <c r="AY212" s="224" t="s">
        <v>184</v>
      </c>
    </row>
    <row r="213" spans="1:65" s="2" customFormat="1" ht="21.75" customHeight="1">
      <c r="A213" s="34"/>
      <c r="B213" s="35"/>
      <c r="C213" s="200" t="s">
        <v>536</v>
      </c>
      <c r="D213" s="200" t="s">
        <v>185</v>
      </c>
      <c r="E213" s="201" t="s">
        <v>2030</v>
      </c>
      <c r="F213" s="202" t="s">
        <v>2031</v>
      </c>
      <c r="G213" s="203" t="s">
        <v>1310</v>
      </c>
      <c r="H213" s="204">
        <v>224</v>
      </c>
      <c r="I213" s="205"/>
      <c r="J213" s="206">
        <f>ROUND(I213*H213,2)</f>
        <v>0</v>
      </c>
      <c r="K213" s="202" t="s">
        <v>1</v>
      </c>
      <c r="L213" s="39"/>
      <c r="M213" s="207" t="s">
        <v>1</v>
      </c>
      <c r="N213" s="208" t="s">
        <v>45</v>
      </c>
      <c r="O213" s="71"/>
      <c r="P213" s="209">
        <f>O213*H213</f>
        <v>0</v>
      </c>
      <c r="Q213" s="209">
        <v>0</v>
      </c>
      <c r="R213" s="209">
        <f>Q213*H213</f>
        <v>0</v>
      </c>
      <c r="S213" s="209">
        <v>0</v>
      </c>
      <c r="T213" s="210">
        <f>S213*H213</f>
        <v>0</v>
      </c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R213" s="211" t="s">
        <v>190</v>
      </c>
      <c r="AT213" s="211" t="s">
        <v>185</v>
      </c>
      <c r="AU213" s="211" t="s">
        <v>86</v>
      </c>
      <c r="AY213" s="17" t="s">
        <v>184</v>
      </c>
      <c r="BE213" s="212">
        <f>IF(N213="základní",J213,0)</f>
        <v>0</v>
      </c>
      <c r="BF213" s="212">
        <f>IF(N213="snížená",J213,0)</f>
        <v>0</v>
      </c>
      <c r="BG213" s="212">
        <f>IF(N213="zákl. přenesená",J213,0)</f>
        <v>0</v>
      </c>
      <c r="BH213" s="212">
        <f>IF(N213="sníž. přenesená",J213,0)</f>
        <v>0</v>
      </c>
      <c r="BI213" s="212">
        <f>IF(N213="nulová",J213,0)</f>
        <v>0</v>
      </c>
      <c r="BJ213" s="17" t="s">
        <v>91</v>
      </c>
      <c r="BK213" s="212">
        <f>ROUND(I213*H213,2)</f>
        <v>0</v>
      </c>
      <c r="BL213" s="17" t="s">
        <v>190</v>
      </c>
      <c r="BM213" s="211" t="s">
        <v>539</v>
      </c>
    </row>
    <row r="214" spans="1:65" s="12" customFormat="1" ht="11.25">
      <c r="B214" s="213"/>
      <c r="C214" s="214"/>
      <c r="D214" s="215" t="s">
        <v>191</v>
      </c>
      <c r="E214" s="216" t="s">
        <v>1</v>
      </c>
      <c r="F214" s="217" t="s">
        <v>2032</v>
      </c>
      <c r="G214" s="214"/>
      <c r="H214" s="218">
        <v>224</v>
      </c>
      <c r="I214" s="219"/>
      <c r="J214" s="214"/>
      <c r="K214" s="214"/>
      <c r="L214" s="220"/>
      <c r="M214" s="221"/>
      <c r="N214" s="222"/>
      <c r="O214" s="222"/>
      <c r="P214" s="222"/>
      <c r="Q214" s="222"/>
      <c r="R214" s="222"/>
      <c r="S214" s="222"/>
      <c r="T214" s="223"/>
      <c r="AT214" s="224" t="s">
        <v>191</v>
      </c>
      <c r="AU214" s="224" t="s">
        <v>86</v>
      </c>
      <c r="AV214" s="12" t="s">
        <v>91</v>
      </c>
      <c r="AW214" s="12" t="s">
        <v>34</v>
      </c>
      <c r="AX214" s="12" t="s">
        <v>86</v>
      </c>
      <c r="AY214" s="224" t="s">
        <v>184</v>
      </c>
    </row>
    <row r="215" spans="1:65" s="2" customFormat="1" ht="16.5" customHeight="1">
      <c r="A215" s="34"/>
      <c r="B215" s="35"/>
      <c r="C215" s="200" t="s">
        <v>346</v>
      </c>
      <c r="D215" s="200" t="s">
        <v>185</v>
      </c>
      <c r="E215" s="201" t="s">
        <v>2033</v>
      </c>
      <c r="F215" s="202" t="s">
        <v>2034</v>
      </c>
      <c r="G215" s="203" t="s">
        <v>1310</v>
      </c>
      <c r="H215" s="204">
        <v>8</v>
      </c>
      <c r="I215" s="205"/>
      <c r="J215" s="206">
        <f>ROUND(I215*H215,2)</f>
        <v>0</v>
      </c>
      <c r="K215" s="202" t="s">
        <v>1</v>
      </c>
      <c r="L215" s="39"/>
      <c r="M215" s="207" t="s">
        <v>1</v>
      </c>
      <c r="N215" s="208" t="s">
        <v>45</v>
      </c>
      <c r="O215" s="71"/>
      <c r="P215" s="209">
        <f>O215*H215</f>
        <v>0</v>
      </c>
      <c r="Q215" s="209">
        <v>0</v>
      </c>
      <c r="R215" s="209">
        <f>Q215*H215</f>
        <v>0</v>
      </c>
      <c r="S215" s="209">
        <v>0</v>
      </c>
      <c r="T215" s="210">
        <f>S215*H215</f>
        <v>0</v>
      </c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R215" s="211" t="s">
        <v>190</v>
      </c>
      <c r="AT215" s="211" t="s">
        <v>185</v>
      </c>
      <c r="AU215" s="211" t="s">
        <v>86</v>
      </c>
      <c r="AY215" s="17" t="s">
        <v>184</v>
      </c>
      <c r="BE215" s="212">
        <f>IF(N215="základní",J215,0)</f>
        <v>0</v>
      </c>
      <c r="BF215" s="212">
        <f>IF(N215="snížená",J215,0)</f>
        <v>0</v>
      </c>
      <c r="BG215" s="212">
        <f>IF(N215="zákl. přenesená",J215,0)</f>
        <v>0</v>
      </c>
      <c r="BH215" s="212">
        <f>IF(N215="sníž. přenesená",J215,0)</f>
        <v>0</v>
      </c>
      <c r="BI215" s="212">
        <f>IF(N215="nulová",J215,0)</f>
        <v>0</v>
      </c>
      <c r="BJ215" s="17" t="s">
        <v>91</v>
      </c>
      <c r="BK215" s="212">
        <f>ROUND(I215*H215,2)</f>
        <v>0</v>
      </c>
      <c r="BL215" s="17" t="s">
        <v>190</v>
      </c>
      <c r="BM215" s="211" t="s">
        <v>542</v>
      </c>
    </row>
    <row r="216" spans="1:65" s="12" customFormat="1" ht="11.25">
      <c r="B216" s="213"/>
      <c r="C216" s="214"/>
      <c r="D216" s="215" t="s">
        <v>191</v>
      </c>
      <c r="E216" s="216" t="s">
        <v>1</v>
      </c>
      <c r="F216" s="217" t="s">
        <v>2019</v>
      </c>
      <c r="G216" s="214"/>
      <c r="H216" s="218">
        <v>8</v>
      </c>
      <c r="I216" s="219"/>
      <c r="J216" s="214"/>
      <c r="K216" s="214"/>
      <c r="L216" s="220"/>
      <c r="M216" s="221"/>
      <c r="N216" s="222"/>
      <c r="O216" s="222"/>
      <c r="P216" s="222"/>
      <c r="Q216" s="222"/>
      <c r="R216" s="222"/>
      <c r="S216" s="222"/>
      <c r="T216" s="223"/>
      <c r="AT216" s="224" t="s">
        <v>191</v>
      </c>
      <c r="AU216" s="224" t="s">
        <v>86</v>
      </c>
      <c r="AV216" s="12" t="s">
        <v>91</v>
      </c>
      <c r="AW216" s="12" t="s">
        <v>34</v>
      </c>
      <c r="AX216" s="12" t="s">
        <v>86</v>
      </c>
      <c r="AY216" s="224" t="s">
        <v>184</v>
      </c>
    </row>
    <row r="217" spans="1:65" s="11" customFormat="1" ht="25.9" customHeight="1">
      <c r="B217" s="186"/>
      <c r="C217" s="187"/>
      <c r="D217" s="188" t="s">
        <v>78</v>
      </c>
      <c r="E217" s="189" t="s">
        <v>2035</v>
      </c>
      <c r="F217" s="189" t="s">
        <v>2036</v>
      </c>
      <c r="G217" s="187"/>
      <c r="H217" s="187"/>
      <c r="I217" s="190"/>
      <c r="J217" s="191">
        <f>BK217</f>
        <v>0</v>
      </c>
      <c r="K217" s="187"/>
      <c r="L217" s="192"/>
      <c r="M217" s="193"/>
      <c r="N217" s="194"/>
      <c r="O217" s="194"/>
      <c r="P217" s="195">
        <f>SUM(P218:P228)</f>
        <v>0</v>
      </c>
      <c r="Q217" s="194"/>
      <c r="R217" s="195">
        <f>SUM(R218:R228)</f>
        <v>0</v>
      </c>
      <c r="S217" s="194"/>
      <c r="T217" s="196">
        <f>SUM(T218:T228)</f>
        <v>0</v>
      </c>
      <c r="AR217" s="197" t="s">
        <v>86</v>
      </c>
      <c r="AT217" s="198" t="s">
        <v>78</v>
      </c>
      <c r="AU217" s="198" t="s">
        <v>79</v>
      </c>
      <c r="AY217" s="197" t="s">
        <v>184</v>
      </c>
      <c r="BK217" s="199">
        <f>SUM(BK218:BK228)</f>
        <v>0</v>
      </c>
    </row>
    <row r="218" spans="1:65" s="2" customFormat="1" ht="21.75" customHeight="1">
      <c r="A218" s="34"/>
      <c r="B218" s="35"/>
      <c r="C218" s="200" t="s">
        <v>545</v>
      </c>
      <c r="D218" s="200" t="s">
        <v>185</v>
      </c>
      <c r="E218" s="201" t="s">
        <v>2017</v>
      </c>
      <c r="F218" s="202" t="s">
        <v>2018</v>
      </c>
      <c r="G218" s="203" t="s">
        <v>1310</v>
      </c>
      <c r="H218" s="204">
        <v>1</v>
      </c>
      <c r="I218" s="205"/>
      <c r="J218" s="206">
        <f t="shared" ref="J218:J228" si="40">ROUND(I218*H218,2)</f>
        <v>0</v>
      </c>
      <c r="K218" s="202" t="s">
        <v>1</v>
      </c>
      <c r="L218" s="39"/>
      <c r="M218" s="207" t="s">
        <v>1</v>
      </c>
      <c r="N218" s="208" t="s">
        <v>45</v>
      </c>
      <c r="O218" s="71"/>
      <c r="P218" s="209">
        <f t="shared" ref="P218:P228" si="41">O218*H218</f>
        <v>0</v>
      </c>
      <c r="Q218" s="209">
        <v>0</v>
      </c>
      <c r="R218" s="209">
        <f t="shared" ref="R218:R228" si="42">Q218*H218</f>
        <v>0</v>
      </c>
      <c r="S218" s="209">
        <v>0</v>
      </c>
      <c r="T218" s="210">
        <f t="shared" ref="T218:T228" si="43">S218*H218</f>
        <v>0</v>
      </c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R218" s="211" t="s">
        <v>190</v>
      </c>
      <c r="AT218" s="211" t="s">
        <v>185</v>
      </c>
      <c r="AU218" s="211" t="s">
        <v>86</v>
      </c>
      <c r="AY218" s="17" t="s">
        <v>184</v>
      </c>
      <c r="BE218" s="212">
        <f t="shared" ref="BE218:BE228" si="44">IF(N218="základní",J218,0)</f>
        <v>0</v>
      </c>
      <c r="BF218" s="212">
        <f t="shared" ref="BF218:BF228" si="45">IF(N218="snížená",J218,0)</f>
        <v>0</v>
      </c>
      <c r="BG218" s="212">
        <f t="shared" ref="BG218:BG228" si="46">IF(N218="zákl. přenesená",J218,0)</f>
        <v>0</v>
      </c>
      <c r="BH218" s="212">
        <f t="shared" ref="BH218:BH228" si="47">IF(N218="sníž. přenesená",J218,0)</f>
        <v>0</v>
      </c>
      <c r="BI218" s="212">
        <f t="shared" ref="BI218:BI228" si="48">IF(N218="nulová",J218,0)</f>
        <v>0</v>
      </c>
      <c r="BJ218" s="17" t="s">
        <v>91</v>
      </c>
      <c r="BK218" s="212">
        <f t="shared" ref="BK218:BK228" si="49">ROUND(I218*H218,2)</f>
        <v>0</v>
      </c>
      <c r="BL218" s="17" t="s">
        <v>190</v>
      </c>
      <c r="BM218" s="211" t="s">
        <v>548</v>
      </c>
    </row>
    <row r="219" spans="1:65" s="2" customFormat="1" ht="21.75" customHeight="1">
      <c r="A219" s="34"/>
      <c r="B219" s="35"/>
      <c r="C219" s="200" t="s">
        <v>350</v>
      </c>
      <c r="D219" s="200" t="s">
        <v>185</v>
      </c>
      <c r="E219" s="201" t="s">
        <v>2020</v>
      </c>
      <c r="F219" s="202" t="s">
        <v>2021</v>
      </c>
      <c r="G219" s="203" t="s">
        <v>1310</v>
      </c>
      <c r="H219" s="204">
        <v>1</v>
      </c>
      <c r="I219" s="205"/>
      <c r="J219" s="206">
        <f t="shared" si="40"/>
        <v>0</v>
      </c>
      <c r="K219" s="202" t="s">
        <v>1</v>
      </c>
      <c r="L219" s="39"/>
      <c r="M219" s="207" t="s">
        <v>1</v>
      </c>
      <c r="N219" s="208" t="s">
        <v>45</v>
      </c>
      <c r="O219" s="71"/>
      <c r="P219" s="209">
        <f t="shared" si="41"/>
        <v>0</v>
      </c>
      <c r="Q219" s="209">
        <v>0</v>
      </c>
      <c r="R219" s="209">
        <f t="shared" si="42"/>
        <v>0</v>
      </c>
      <c r="S219" s="209">
        <v>0</v>
      </c>
      <c r="T219" s="210">
        <f t="shared" si="43"/>
        <v>0</v>
      </c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34"/>
      <c r="AR219" s="211" t="s">
        <v>190</v>
      </c>
      <c r="AT219" s="211" t="s">
        <v>185</v>
      </c>
      <c r="AU219" s="211" t="s">
        <v>86</v>
      </c>
      <c r="AY219" s="17" t="s">
        <v>184</v>
      </c>
      <c r="BE219" s="212">
        <f t="shared" si="44"/>
        <v>0</v>
      </c>
      <c r="BF219" s="212">
        <f t="shared" si="45"/>
        <v>0</v>
      </c>
      <c r="BG219" s="212">
        <f t="shared" si="46"/>
        <v>0</v>
      </c>
      <c r="BH219" s="212">
        <f t="shared" si="47"/>
        <v>0</v>
      </c>
      <c r="BI219" s="212">
        <f t="shared" si="48"/>
        <v>0</v>
      </c>
      <c r="BJ219" s="17" t="s">
        <v>91</v>
      </c>
      <c r="BK219" s="212">
        <f t="shared" si="49"/>
        <v>0</v>
      </c>
      <c r="BL219" s="17" t="s">
        <v>190</v>
      </c>
      <c r="BM219" s="211" t="s">
        <v>554</v>
      </c>
    </row>
    <row r="220" spans="1:65" s="2" customFormat="1" ht="16.5" customHeight="1">
      <c r="A220" s="34"/>
      <c r="B220" s="35"/>
      <c r="C220" s="200" t="s">
        <v>558</v>
      </c>
      <c r="D220" s="200" t="s">
        <v>185</v>
      </c>
      <c r="E220" s="201" t="s">
        <v>2037</v>
      </c>
      <c r="F220" s="202" t="s">
        <v>2038</v>
      </c>
      <c r="G220" s="203" t="s">
        <v>1310</v>
      </c>
      <c r="H220" s="204">
        <v>1</v>
      </c>
      <c r="I220" s="205"/>
      <c r="J220" s="206">
        <f t="shared" si="40"/>
        <v>0</v>
      </c>
      <c r="K220" s="202" t="s">
        <v>1</v>
      </c>
      <c r="L220" s="39"/>
      <c r="M220" s="207" t="s">
        <v>1</v>
      </c>
      <c r="N220" s="208" t="s">
        <v>45</v>
      </c>
      <c r="O220" s="71"/>
      <c r="P220" s="209">
        <f t="shared" si="41"/>
        <v>0</v>
      </c>
      <c r="Q220" s="209">
        <v>0</v>
      </c>
      <c r="R220" s="209">
        <f t="shared" si="42"/>
        <v>0</v>
      </c>
      <c r="S220" s="209">
        <v>0</v>
      </c>
      <c r="T220" s="210">
        <f t="shared" si="43"/>
        <v>0</v>
      </c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  <c r="AR220" s="211" t="s">
        <v>190</v>
      </c>
      <c r="AT220" s="211" t="s">
        <v>185</v>
      </c>
      <c r="AU220" s="211" t="s">
        <v>86</v>
      </c>
      <c r="AY220" s="17" t="s">
        <v>184</v>
      </c>
      <c r="BE220" s="212">
        <f t="shared" si="44"/>
        <v>0</v>
      </c>
      <c r="BF220" s="212">
        <f t="shared" si="45"/>
        <v>0</v>
      </c>
      <c r="BG220" s="212">
        <f t="shared" si="46"/>
        <v>0</v>
      </c>
      <c r="BH220" s="212">
        <f t="shared" si="47"/>
        <v>0</v>
      </c>
      <c r="BI220" s="212">
        <f t="shared" si="48"/>
        <v>0</v>
      </c>
      <c r="BJ220" s="17" t="s">
        <v>91</v>
      </c>
      <c r="BK220" s="212">
        <f t="shared" si="49"/>
        <v>0</v>
      </c>
      <c r="BL220" s="17" t="s">
        <v>190</v>
      </c>
      <c r="BM220" s="211" t="s">
        <v>561</v>
      </c>
    </row>
    <row r="221" spans="1:65" s="2" customFormat="1" ht="16.5" customHeight="1">
      <c r="A221" s="34"/>
      <c r="B221" s="35"/>
      <c r="C221" s="200" t="s">
        <v>353</v>
      </c>
      <c r="D221" s="200" t="s">
        <v>185</v>
      </c>
      <c r="E221" s="201" t="s">
        <v>2022</v>
      </c>
      <c r="F221" s="202" t="s">
        <v>2023</v>
      </c>
      <c r="G221" s="203" t="s">
        <v>1310</v>
      </c>
      <c r="H221" s="204">
        <v>10</v>
      </c>
      <c r="I221" s="205"/>
      <c r="J221" s="206">
        <f t="shared" si="40"/>
        <v>0</v>
      </c>
      <c r="K221" s="202" t="s">
        <v>1</v>
      </c>
      <c r="L221" s="39"/>
      <c r="M221" s="207" t="s">
        <v>1</v>
      </c>
      <c r="N221" s="208" t="s">
        <v>45</v>
      </c>
      <c r="O221" s="71"/>
      <c r="P221" s="209">
        <f t="shared" si="41"/>
        <v>0</v>
      </c>
      <c r="Q221" s="209">
        <v>0</v>
      </c>
      <c r="R221" s="209">
        <f t="shared" si="42"/>
        <v>0</v>
      </c>
      <c r="S221" s="209">
        <v>0</v>
      </c>
      <c r="T221" s="210">
        <f t="shared" si="43"/>
        <v>0</v>
      </c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34"/>
      <c r="AR221" s="211" t="s">
        <v>190</v>
      </c>
      <c r="AT221" s="211" t="s">
        <v>185</v>
      </c>
      <c r="AU221" s="211" t="s">
        <v>86</v>
      </c>
      <c r="AY221" s="17" t="s">
        <v>184</v>
      </c>
      <c r="BE221" s="212">
        <f t="shared" si="44"/>
        <v>0</v>
      </c>
      <c r="BF221" s="212">
        <f t="shared" si="45"/>
        <v>0</v>
      </c>
      <c r="BG221" s="212">
        <f t="shared" si="46"/>
        <v>0</v>
      </c>
      <c r="BH221" s="212">
        <f t="shared" si="47"/>
        <v>0</v>
      </c>
      <c r="BI221" s="212">
        <f t="shared" si="48"/>
        <v>0</v>
      </c>
      <c r="BJ221" s="17" t="s">
        <v>91</v>
      </c>
      <c r="BK221" s="212">
        <f t="shared" si="49"/>
        <v>0</v>
      </c>
      <c r="BL221" s="17" t="s">
        <v>190</v>
      </c>
      <c r="BM221" s="211" t="s">
        <v>565</v>
      </c>
    </row>
    <row r="222" spans="1:65" s="2" customFormat="1" ht="16.5" customHeight="1">
      <c r="A222" s="34"/>
      <c r="B222" s="35"/>
      <c r="C222" s="200" t="s">
        <v>576</v>
      </c>
      <c r="D222" s="200" t="s">
        <v>185</v>
      </c>
      <c r="E222" s="201" t="s">
        <v>2025</v>
      </c>
      <c r="F222" s="202" t="s">
        <v>2026</v>
      </c>
      <c r="G222" s="203" t="s">
        <v>1310</v>
      </c>
      <c r="H222" s="204">
        <v>3</v>
      </c>
      <c r="I222" s="205"/>
      <c r="J222" s="206">
        <f t="shared" si="40"/>
        <v>0</v>
      </c>
      <c r="K222" s="202" t="s">
        <v>1</v>
      </c>
      <c r="L222" s="39"/>
      <c r="M222" s="207" t="s">
        <v>1</v>
      </c>
      <c r="N222" s="208" t="s">
        <v>45</v>
      </c>
      <c r="O222" s="71"/>
      <c r="P222" s="209">
        <f t="shared" si="41"/>
        <v>0</v>
      </c>
      <c r="Q222" s="209">
        <v>0</v>
      </c>
      <c r="R222" s="209">
        <f t="shared" si="42"/>
        <v>0</v>
      </c>
      <c r="S222" s="209">
        <v>0</v>
      </c>
      <c r="T222" s="210">
        <f t="shared" si="43"/>
        <v>0</v>
      </c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34"/>
      <c r="AR222" s="211" t="s">
        <v>190</v>
      </c>
      <c r="AT222" s="211" t="s">
        <v>185</v>
      </c>
      <c r="AU222" s="211" t="s">
        <v>86</v>
      </c>
      <c r="AY222" s="17" t="s">
        <v>184</v>
      </c>
      <c r="BE222" s="212">
        <f t="shared" si="44"/>
        <v>0</v>
      </c>
      <c r="BF222" s="212">
        <f t="shared" si="45"/>
        <v>0</v>
      </c>
      <c r="BG222" s="212">
        <f t="shared" si="46"/>
        <v>0</v>
      </c>
      <c r="BH222" s="212">
        <f t="shared" si="47"/>
        <v>0</v>
      </c>
      <c r="BI222" s="212">
        <f t="shared" si="48"/>
        <v>0</v>
      </c>
      <c r="BJ222" s="17" t="s">
        <v>91</v>
      </c>
      <c r="BK222" s="212">
        <f t="shared" si="49"/>
        <v>0</v>
      </c>
      <c r="BL222" s="17" t="s">
        <v>190</v>
      </c>
      <c r="BM222" s="211" t="s">
        <v>579</v>
      </c>
    </row>
    <row r="223" spans="1:65" s="2" customFormat="1" ht="16.5" customHeight="1">
      <c r="A223" s="34"/>
      <c r="B223" s="35"/>
      <c r="C223" s="200" t="s">
        <v>357</v>
      </c>
      <c r="D223" s="200" t="s">
        <v>185</v>
      </c>
      <c r="E223" s="201" t="s">
        <v>2028</v>
      </c>
      <c r="F223" s="202" t="s">
        <v>2029</v>
      </c>
      <c r="G223" s="203" t="s">
        <v>1310</v>
      </c>
      <c r="H223" s="204">
        <v>1</v>
      </c>
      <c r="I223" s="205"/>
      <c r="J223" s="206">
        <f t="shared" si="40"/>
        <v>0</v>
      </c>
      <c r="K223" s="202" t="s">
        <v>1</v>
      </c>
      <c r="L223" s="39"/>
      <c r="M223" s="207" t="s">
        <v>1</v>
      </c>
      <c r="N223" s="208" t="s">
        <v>45</v>
      </c>
      <c r="O223" s="71"/>
      <c r="P223" s="209">
        <f t="shared" si="41"/>
        <v>0</v>
      </c>
      <c r="Q223" s="209">
        <v>0</v>
      </c>
      <c r="R223" s="209">
        <f t="shared" si="42"/>
        <v>0</v>
      </c>
      <c r="S223" s="209">
        <v>0</v>
      </c>
      <c r="T223" s="210">
        <f t="shared" si="43"/>
        <v>0</v>
      </c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  <c r="AE223" s="34"/>
      <c r="AR223" s="211" t="s">
        <v>190</v>
      </c>
      <c r="AT223" s="211" t="s">
        <v>185</v>
      </c>
      <c r="AU223" s="211" t="s">
        <v>86</v>
      </c>
      <c r="AY223" s="17" t="s">
        <v>184</v>
      </c>
      <c r="BE223" s="212">
        <f t="shared" si="44"/>
        <v>0</v>
      </c>
      <c r="BF223" s="212">
        <f t="shared" si="45"/>
        <v>0</v>
      </c>
      <c r="BG223" s="212">
        <f t="shared" si="46"/>
        <v>0</v>
      </c>
      <c r="BH223" s="212">
        <f t="shared" si="47"/>
        <v>0</v>
      </c>
      <c r="BI223" s="212">
        <f t="shared" si="48"/>
        <v>0</v>
      </c>
      <c r="BJ223" s="17" t="s">
        <v>91</v>
      </c>
      <c r="BK223" s="212">
        <f t="shared" si="49"/>
        <v>0</v>
      </c>
      <c r="BL223" s="17" t="s">
        <v>190</v>
      </c>
      <c r="BM223" s="211" t="s">
        <v>627</v>
      </c>
    </row>
    <row r="224" spans="1:65" s="2" customFormat="1" ht="21.75" customHeight="1">
      <c r="A224" s="34"/>
      <c r="B224" s="35"/>
      <c r="C224" s="200" t="s">
        <v>629</v>
      </c>
      <c r="D224" s="200" t="s">
        <v>185</v>
      </c>
      <c r="E224" s="201" t="s">
        <v>2030</v>
      </c>
      <c r="F224" s="202" t="s">
        <v>2031</v>
      </c>
      <c r="G224" s="203" t="s">
        <v>1310</v>
      </c>
      <c r="H224" s="204">
        <v>28</v>
      </c>
      <c r="I224" s="205"/>
      <c r="J224" s="206">
        <f t="shared" si="40"/>
        <v>0</v>
      </c>
      <c r="K224" s="202" t="s">
        <v>1</v>
      </c>
      <c r="L224" s="39"/>
      <c r="M224" s="207" t="s">
        <v>1</v>
      </c>
      <c r="N224" s="208" t="s">
        <v>45</v>
      </c>
      <c r="O224" s="71"/>
      <c r="P224" s="209">
        <f t="shared" si="41"/>
        <v>0</v>
      </c>
      <c r="Q224" s="209">
        <v>0</v>
      </c>
      <c r="R224" s="209">
        <f t="shared" si="42"/>
        <v>0</v>
      </c>
      <c r="S224" s="209">
        <v>0</v>
      </c>
      <c r="T224" s="210">
        <f t="shared" si="43"/>
        <v>0</v>
      </c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  <c r="AE224" s="34"/>
      <c r="AR224" s="211" t="s">
        <v>190</v>
      </c>
      <c r="AT224" s="211" t="s">
        <v>185</v>
      </c>
      <c r="AU224" s="211" t="s">
        <v>86</v>
      </c>
      <c r="AY224" s="17" t="s">
        <v>184</v>
      </c>
      <c r="BE224" s="212">
        <f t="shared" si="44"/>
        <v>0</v>
      </c>
      <c r="BF224" s="212">
        <f t="shared" si="45"/>
        <v>0</v>
      </c>
      <c r="BG224" s="212">
        <f t="shared" si="46"/>
        <v>0</v>
      </c>
      <c r="BH224" s="212">
        <f t="shared" si="47"/>
        <v>0</v>
      </c>
      <c r="BI224" s="212">
        <f t="shared" si="48"/>
        <v>0</v>
      </c>
      <c r="BJ224" s="17" t="s">
        <v>91</v>
      </c>
      <c r="BK224" s="212">
        <f t="shared" si="49"/>
        <v>0</v>
      </c>
      <c r="BL224" s="17" t="s">
        <v>190</v>
      </c>
      <c r="BM224" s="211" t="s">
        <v>632</v>
      </c>
    </row>
    <row r="225" spans="1:65" s="2" customFormat="1" ht="16.5" customHeight="1">
      <c r="A225" s="34"/>
      <c r="B225" s="35"/>
      <c r="C225" s="200" t="s">
        <v>364</v>
      </c>
      <c r="D225" s="200" t="s">
        <v>185</v>
      </c>
      <c r="E225" s="201" t="s">
        <v>2039</v>
      </c>
      <c r="F225" s="202" t="s">
        <v>2040</v>
      </c>
      <c r="G225" s="203" t="s">
        <v>1310</v>
      </c>
      <c r="H225" s="204">
        <v>1</v>
      </c>
      <c r="I225" s="205"/>
      <c r="J225" s="206">
        <f t="shared" si="40"/>
        <v>0</v>
      </c>
      <c r="K225" s="202" t="s">
        <v>1</v>
      </c>
      <c r="L225" s="39"/>
      <c r="M225" s="207" t="s">
        <v>1</v>
      </c>
      <c r="N225" s="208" t="s">
        <v>45</v>
      </c>
      <c r="O225" s="71"/>
      <c r="P225" s="209">
        <f t="shared" si="41"/>
        <v>0</v>
      </c>
      <c r="Q225" s="209">
        <v>0</v>
      </c>
      <c r="R225" s="209">
        <f t="shared" si="42"/>
        <v>0</v>
      </c>
      <c r="S225" s="209">
        <v>0</v>
      </c>
      <c r="T225" s="210">
        <f t="shared" si="43"/>
        <v>0</v>
      </c>
      <c r="U225" s="34"/>
      <c r="V225" s="34"/>
      <c r="W225" s="34"/>
      <c r="X225" s="34"/>
      <c r="Y225" s="34"/>
      <c r="Z225" s="34"/>
      <c r="AA225" s="34"/>
      <c r="AB225" s="34"/>
      <c r="AC225" s="34"/>
      <c r="AD225" s="34"/>
      <c r="AE225" s="34"/>
      <c r="AR225" s="211" t="s">
        <v>190</v>
      </c>
      <c r="AT225" s="211" t="s">
        <v>185</v>
      </c>
      <c r="AU225" s="211" t="s">
        <v>86</v>
      </c>
      <c r="AY225" s="17" t="s">
        <v>184</v>
      </c>
      <c r="BE225" s="212">
        <f t="shared" si="44"/>
        <v>0</v>
      </c>
      <c r="BF225" s="212">
        <f t="shared" si="45"/>
        <v>0</v>
      </c>
      <c r="BG225" s="212">
        <f t="shared" si="46"/>
        <v>0</v>
      </c>
      <c r="BH225" s="212">
        <f t="shared" si="47"/>
        <v>0</v>
      </c>
      <c r="BI225" s="212">
        <f t="shared" si="48"/>
        <v>0</v>
      </c>
      <c r="BJ225" s="17" t="s">
        <v>91</v>
      </c>
      <c r="BK225" s="212">
        <f t="shared" si="49"/>
        <v>0</v>
      </c>
      <c r="BL225" s="17" t="s">
        <v>190</v>
      </c>
      <c r="BM225" s="211" t="s">
        <v>639</v>
      </c>
    </row>
    <row r="226" spans="1:65" s="2" customFormat="1" ht="16.5" customHeight="1">
      <c r="A226" s="34"/>
      <c r="B226" s="35"/>
      <c r="C226" s="200" t="s">
        <v>654</v>
      </c>
      <c r="D226" s="200" t="s">
        <v>185</v>
      </c>
      <c r="E226" s="201" t="s">
        <v>2041</v>
      </c>
      <c r="F226" s="202" t="s">
        <v>2042</v>
      </c>
      <c r="G226" s="203" t="s">
        <v>1310</v>
      </c>
      <c r="H226" s="204">
        <v>1</v>
      </c>
      <c r="I226" s="205"/>
      <c r="J226" s="206">
        <f t="shared" si="40"/>
        <v>0</v>
      </c>
      <c r="K226" s="202" t="s">
        <v>1</v>
      </c>
      <c r="L226" s="39"/>
      <c r="M226" s="207" t="s">
        <v>1</v>
      </c>
      <c r="N226" s="208" t="s">
        <v>45</v>
      </c>
      <c r="O226" s="71"/>
      <c r="P226" s="209">
        <f t="shared" si="41"/>
        <v>0</v>
      </c>
      <c r="Q226" s="209">
        <v>0</v>
      </c>
      <c r="R226" s="209">
        <f t="shared" si="42"/>
        <v>0</v>
      </c>
      <c r="S226" s="209">
        <v>0</v>
      </c>
      <c r="T226" s="210">
        <f t="shared" si="43"/>
        <v>0</v>
      </c>
      <c r="U226" s="34"/>
      <c r="V226" s="34"/>
      <c r="W226" s="34"/>
      <c r="X226" s="34"/>
      <c r="Y226" s="34"/>
      <c r="Z226" s="34"/>
      <c r="AA226" s="34"/>
      <c r="AB226" s="34"/>
      <c r="AC226" s="34"/>
      <c r="AD226" s="34"/>
      <c r="AE226" s="34"/>
      <c r="AR226" s="211" t="s">
        <v>190</v>
      </c>
      <c r="AT226" s="211" t="s">
        <v>185</v>
      </c>
      <c r="AU226" s="211" t="s">
        <v>86</v>
      </c>
      <c r="AY226" s="17" t="s">
        <v>184</v>
      </c>
      <c r="BE226" s="212">
        <f t="shared" si="44"/>
        <v>0</v>
      </c>
      <c r="BF226" s="212">
        <f t="shared" si="45"/>
        <v>0</v>
      </c>
      <c r="BG226" s="212">
        <f t="shared" si="46"/>
        <v>0</v>
      </c>
      <c r="BH226" s="212">
        <f t="shared" si="47"/>
        <v>0</v>
      </c>
      <c r="BI226" s="212">
        <f t="shared" si="48"/>
        <v>0</v>
      </c>
      <c r="BJ226" s="17" t="s">
        <v>91</v>
      </c>
      <c r="BK226" s="212">
        <f t="shared" si="49"/>
        <v>0</v>
      </c>
      <c r="BL226" s="17" t="s">
        <v>190</v>
      </c>
      <c r="BM226" s="211" t="s">
        <v>657</v>
      </c>
    </row>
    <row r="227" spans="1:65" s="2" customFormat="1" ht="16.5" customHeight="1">
      <c r="A227" s="34"/>
      <c r="B227" s="35"/>
      <c r="C227" s="200" t="s">
        <v>370</v>
      </c>
      <c r="D227" s="200" t="s">
        <v>185</v>
      </c>
      <c r="E227" s="201" t="s">
        <v>2043</v>
      </c>
      <c r="F227" s="202" t="s">
        <v>2044</v>
      </c>
      <c r="G227" s="203" t="s">
        <v>1310</v>
      </c>
      <c r="H227" s="204">
        <v>1</v>
      </c>
      <c r="I227" s="205"/>
      <c r="J227" s="206">
        <f t="shared" si="40"/>
        <v>0</v>
      </c>
      <c r="K227" s="202" t="s">
        <v>1</v>
      </c>
      <c r="L227" s="39"/>
      <c r="M227" s="207" t="s">
        <v>1</v>
      </c>
      <c r="N227" s="208" t="s">
        <v>45</v>
      </c>
      <c r="O227" s="71"/>
      <c r="P227" s="209">
        <f t="shared" si="41"/>
        <v>0</v>
      </c>
      <c r="Q227" s="209">
        <v>0</v>
      </c>
      <c r="R227" s="209">
        <f t="shared" si="42"/>
        <v>0</v>
      </c>
      <c r="S227" s="209">
        <v>0</v>
      </c>
      <c r="T227" s="210">
        <f t="shared" si="43"/>
        <v>0</v>
      </c>
      <c r="U227" s="34"/>
      <c r="V227" s="34"/>
      <c r="W227" s="34"/>
      <c r="X227" s="34"/>
      <c r="Y227" s="34"/>
      <c r="Z227" s="34"/>
      <c r="AA227" s="34"/>
      <c r="AB227" s="34"/>
      <c r="AC227" s="34"/>
      <c r="AD227" s="34"/>
      <c r="AE227" s="34"/>
      <c r="AR227" s="211" t="s">
        <v>190</v>
      </c>
      <c r="AT227" s="211" t="s">
        <v>185</v>
      </c>
      <c r="AU227" s="211" t="s">
        <v>86</v>
      </c>
      <c r="AY227" s="17" t="s">
        <v>184</v>
      </c>
      <c r="BE227" s="212">
        <f t="shared" si="44"/>
        <v>0</v>
      </c>
      <c r="BF227" s="212">
        <f t="shared" si="45"/>
        <v>0</v>
      </c>
      <c r="BG227" s="212">
        <f t="shared" si="46"/>
        <v>0</v>
      </c>
      <c r="BH227" s="212">
        <f t="shared" si="47"/>
        <v>0</v>
      </c>
      <c r="BI227" s="212">
        <f t="shared" si="48"/>
        <v>0</v>
      </c>
      <c r="BJ227" s="17" t="s">
        <v>91</v>
      </c>
      <c r="BK227" s="212">
        <f t="shared" si="49"/>
        <v>0</v>
      </c>
      <c r="BL227" s="17" t="s">
        <v>190</v>
      </c>
      <c r="BM227" s="211" t="s">
        <v>660</v>
      </c>
    </row>
    <row r="228" spans="1:65" s="2" customFormat="1" ht="21.75" customHeight="1">
      <c r="A228" s="34"/>
      <c r="B228" s="35"/>
      <c r="C228" s="200" t="s">
        <v>662</v>
      </c>
      <c r="D228" s="200" t="s">
        <v>185</v>
      </c>
      <c r="E228" s="201" t="s">
        <v>2030</v>
      </c>
      <c r="F228" s="202" t="s">
        <v>2031</v>
      </c>
      <c r="G228" s="203" t="s">
        <v>1310</v>
      </c>
      <c r="H228" s="204">
        <v>48</v>
      </c>
      <c r="I228" s="205"/>
      <c r="J228" s="206">
        <f t="shared" si="40"/>
        <v>0</v>
      </c>
      <c r="K228" s="202" t="s">
        <v>1</v>
      </c>
      <c r="L228" s="39"/>
      <c r="M228" s="207" t="s">
        <v>1</v>
      </c>
      <c r="N228" s="208" t="s">
        <v>45</v>
      </c>
      <c r="O228" s="71"/>
      <c r="P228" s="209">
        <f t="shared" si="41"/>
        <v>0</v>
      </c>
      <c r="Q228" s="209">
        <v>0</v>
      </c>
      <c r="R228" s="209">
        <f t="shared" si="42"/>
        <v>0</v>
      </c>
      <c r="S228" s="209">
        <v>0</v>
      </c>
      <c r="T228" s="210">
        <f t="shared" si="43"/>
        <v>0</v>
      </c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34"/>
      <c r="AR228" s="211" t="s">
        <v>190</v>
      </c>
      <c r="AT228" s="211" t="s">
        <v>185</v>
      </c>
      <c r="AU228" s="211" t="s">
        <v>86</v>
      </c>
      <c r="AY228" s="17" t="s">
        <v>184</v>
      </c>
      <c r="BE228" s="212">
        <f t="shared" si="44"/>
        <v>0</v>
      </c>
      <c r="BF228" s="212">
        <f t="shared" si="45"/>
        <v>0</v>
      </c>
      <c r="BG228" s="212">
        <f t="shared" si="46"/>
        <v>0</v>
      </c>
      <c r="BH228" s="212">
        <f t="shared" si="47"/>
        <v>0</v>
      </c>
      <c r="BI228" s="212">
        <f t="shared" si="48"/>
        <v>0</v>
      </c>
      <c r="BJ228" s="17" t="s">
        <v>91</v>
      </c>
      <c r="BK228" s="212">
        <f t="shared" si="49"/>
        <v>0</v>
      </c>
      <c r="BL228" s="17" t="s">
        <v>190</v>
      </c>
      <c r="BM228" s="211" t="s">
        <v>665</v>
      </c>
    </row>
    <row r="229" spans="1:65" s="11" customFormat="1" ht="25.9" customHeight="1">
      <c r="B229" s="186"/>
      <c r="C229" s="187"/>
      <c r="D229" s="188" t="s">
        <v>78</v>
      </c>
      <c r="E229" s="189" t="s">
        <v>2045</v>
      </c>
      <c r="F229" s="189" t="s">
        <v>2046</v>
      </c>
      <c r="G229" s="187"/>
      <c r="H229" s="187"/>
      <c r="I229" s="190"/>
      <c r="J229" s="191">
        <f>BK229</f>
        <v>0</v>
      </c>
      <c r="K229" s="187"/>
      <c r="L229" s="192"/>
      <c r="M229" s="193"/>
      <c r="N229" s="194"/>
      <c r="O229" s="194"/>
      <c r="P229" s="195">
        <f>P230</f>
        <v>0</v>
      </c>
      <c r="Q229" s="194"/>
      <c r="R229" s="195">
        <f>R230</f>
        <v>0</v>
      </c>
      <c r="S229" s="194"/>
      <c r="T229" s="196">
        <f>T230</f>
        <v>0</v>
      </c>
      <c r="AR229" s="197" t="s">
        <v>86</v>
      </c>
      <c r="AT229" s="198" t="s">
        <v>78</v>
      </c>
      <c r="AU229" s="198" t="s">
        <v>79</v>
      </c>
      <c r="AY229" s="197" t="s">
        <v>184</v>
      </c>
      <c r="BK229" s="199">
        <f>BK230</f>
        <v>0</v>
      </c>
    </row>
    <row r="230" spans="1:65" s="2" customFormat="1" ht="16.5" customHeight="1">
      <c r="A230" s="34"/>
      <c r="B230" s="35"/>
      <c r="C230" s="200" t="s">
        <v>375</v>
      </c>
      <c r="D230" s="200" t="s">
        <v>185</v>
      </c>
      <c r="E230" s="201" t="s">
        <v>2047</v>
      </c>
      <c r="F230" s="202" t="s">
        <v>2048</v>
      </c>
      <c r="G230" s="203" t="s">
        <v>2049</v>
      </c>
      <c r="H230" s="204">
        <v>55</v>
      </c>
      <c r="I230" s="205"/>
      <c r="J230" s="206">
        <f>ROUND(I230*H230,2)</f>
        <v>0</v>
      </c>
      <c r="K230" s="202" t="s">
        <v>1</v>
      </c>
      <c r="L230" s="39"/>
      <c r="M230" s="207" t="s">
        <v>1</v>
      </c>
      <c r="N230" s="208" t="s">
        <v>45</v>
      </c>
      <c r="O230" s="71"/>
      <c r="P230" s="209">
        <f>O230*H230</f>
        <v>0</v>
      </c>
      <c r="Q230" s="209">
        <v>0</v>
      </c>
      <c r="R230" s="209">
        <f>Q230*H230</f>
        <v>0</v>
      </c>
      <c r="S230" s="209">
        <v>0</v>
      </c>
      <c r="T230" s="210">
        <f>S230*H230</f>
        <v>0</v>
      </c>
      <c r="U230" s="34"/>
      <c r="V230" s="34"/>
      <c r="W230" s="34"/>
      <c r="X230" s="34"/>
      <c r="Y230" s="34"/>
      <c r="Z230" s="34"/>
      <c r="AA230" s="34"/>
      <c r="AB230" s="34"/>
      <c r="AC230" s="34"/>
      <c r="AD230" s="34"/>
      <c r="AE230" s="34"/>
      <c r="AR230" s="211" t="s">
        <v>190</v>
      </c>
      <c r="AT230" s="211" t="s">
        <v>185</v>
      </c>
      <c r="AU230" s="211" t="s">
        <v>86</v>
      </c>
      <c r="AY230" s="17" t="s">
        <v>184</v>
      </c>
      <c r="BE230" s="212">
        <f>IF(N230="základní",J230,0)</f>
        <v>0</v>
      </c>
      <c r="BF230" s="212">
        <f>IF(N230="snížená",J230,0)</f>
        <v>0</v>
      </c>
      <c r="BG230" s="212">
        <f>IF(N230="zákl. přenesená",J230,0)</f>
        <v>0</v>
      </c>
      <c r="BH230" s="212">
        <f>IF(N230="sníž. přenesená",J230,0)</f>
        <v>0</v>
      </c>
      <c r="BI230" s="212">
        <f>IF(N230="nulová",J230,0)</f>
        <v>0</v>
      </c>
      <c r="BJ230" s="17" t="s">
        <v>91</v>
      </c>
      <c r="BK230" s="212">
        <f>ROUND(I230*H230,2)</f>
        <v>0</v>
      </c>
      <c r="BL230" s="17" t="s">
        <v>190</v>
      </c>
      <c r="BM230" s="211" t="s">
        <v>669</v>
      </c>
    </row>
    <row r="231" spans="1:65" s="11" customFormat="1" ht="25.9" customHeight="1">
      <c r="B231" s="186"/>
      <c r="C231" s="187"/>
      <c r="D231" s="188" t="s">
        <v>78</v>
      </c>
      <c r="E231" s="189" t="s">
        <v>2050</v>
      </c>
      <c r="F231" s="189" t="s">
        <v>2051</v>
      </c>
      <c r="G231" s="187"/>
      <c r="H231" s="187"/>
      <c r="I231" s="190"/>
      <c r="J231" s="191">
        <f>BK231</f>
        <v>0</v>
      </c>
      <c r="K231" s="187"/>
      <c r="L231" s="192"/>
      <c r="M231" s="193"/>
      <c r="N231" s="194"/>
      <c r="O231" s="194"/>
      <c r="P231" s="195">
        <f>SUM(P232:P240)</f>
        <v>0</v>
      </c>
      <c r="Q231" s="194"/>
      <c r="R231" s="195">
        <f>SUM(R232:R240)</f>
        <v>0</v>
      </c>
      <c r="S231" s="194"/>
      <c r="T231" s="196">
        <f>SUM(T232:T240)</f>
        <v>0</v>
      </c>
      <c r="AR231" s="197" t="s">
        <v>86</v>
      </c>
      <c r="AT231" s="198" t="s">
        <v>78</v>
      </c>
      <c r="AU231" s="198" t="s">
        <v>79</v>
      </c>
      <c r="AY231" s="197" t="s">
        <v>184</v>
      </c>
      <c r="BK231" s="199">
        <f>SUM(BK232:BK240)</f>
        <v>0</v>
      </c>
    </row>
    <row r="232" spans="1:65" s="2" customFormat="1" ht="21.75" customHeight="1">
      <c r="A232" s="34"/>
      <c r="B232" s="35"/>
      <c r="C232" s="200" t="s">
        <v>671</v>
      </c>
      <c r="D232" s="200" t="s">
        <v>185</v>
      </c>
      <c r="E232" s="201" t="s">
        <v>2052</v>
      </c>
      <c r="F232" s="202" t="s">
        <v>2053</v>
      </c>
      <c r="G232" s="203" t="s">
        <v>252</v>
      </c>
      <c r="H232" s="204">
        <v>15</v>
      </c>
      <c r="I232" s="205"/>
      <c r="J232" s="206">
        <f t="shared" ref="J232:J240" si="50">ROUND(I232*H232,2)</f>
        <v>0</v>
      </c>
      <c r="K232" s="202" t="s">
        <v>1</v>
      </c>
      <c r="L232" s="39"/>
      <c r="M232" s="207" t="s">
        <v>1</v>
      </c>
      <c r="N232" s="208" t="s">
        <v>45</v>
      </c>
      <c r="O232" s="71"/>
      <c r="P232" s="209">
        <f t="shared" ref="P232:P240" si="51">O232*H232</f>
        <v>0</v>
      </c>
      <c r="Q232" s="209">
        <v>0</v>
      </c>
      <c r="R232" s="209">
        <f t="shared" ref="R232:R240" si="52">Q232*H232</f>
        <v>0</v>
      </c>
      <c r="S232" s="209">
        <v>0</v>
      </c>
      <c r="T232" s="210">
        <f t="shared" ref="T232:T240" si="53">S232*H232</f>
        <v>0</v>
      </c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  <c r="AR232" s="211" t="s">
        <v>190</v>
      </c>
      <c r="AT232" s="211" t="s">
        <v>185</v>
      </c>
      <c r="AU232" s="211" t="s">
        <v>86</v>
      </c>
      <c r="AY232" s="17" t="s">
        <v>184</v>
      </c>
      <c r="BE232" s="212">
        <f t="shared" ref="BE232:BE240" si="54">IF(N232="základní",J232,0)</f>
        <v>0</v>
      </c>
      <c r="BF232" s="212">
        <f t="shared" ref="BF232:BF240" si="55">IF(N232="snížená",J232,0)</f>
        <v>0</v>
      </c>
      <c r="BG232" s="212">
        <f t="shared" ref="BG232:BG240" si="56">IF(N232="zákl. přenesená",J232,0)</f>
        <v>0</v>
      </c>
      <c r="BH232" s="212">
        <f t="shared" ref="BH232:BH240" si="57">IF(N232="sníž. přenesená",J232,0)</f>
        <v>0</v>
      </c>
      <c r="BI232" s="212">
        <f t="shared" ref="BI232:BI240" si="58">IF(N232="nulová",J232,0)</f>
        <v>0</v>
      </c>
      <c r="BJ232" s="17" t="s">
        <v>91</v>
      </c>
      <c r="BK232" s="212">
        <f t="shared" ref="BK232:BK240" si="59">ROUND(I232*H232,2)</f>
        <v>0</v>
      </c>
      <c r="BL232" s="17" t="s">
        <v>190</v>
      </c>
      <c r="BM232" s="211" t="s">
        <v>674</v>
      </c>
    </row>
    <row r="233" spans="1:65" s="2" customFormat="1" ht="21.75" customHeight="1">
      <c r="A233" s="34"/>
      <c r="B233" s="35"/>
      <c r="C233" s="200" t="s">
        <v>381</v>
      </c>
      <c r="D233" s="200" t="s">
        <v>185</v>
      </c>
      <c r="E233" s="201" t="s">
        <v>2054</v>
      </c>
      <c r="F233" s="202" t="s">
        <v>2055</v>
      </c>
      <c r="G233" s="203" t="s">
        <v>252</v>
      </c>
      <c r="H233" s="204">
        <v>135</v>
      </c>
      <c r="I233" s="205"/>
      <c r="J233" s="206">
        <f t="shared" si="50"/>
        <v>0</v>
      </c>
      <c r="K233" s="202" t="s">
        <v>1</v>
      </c>
      <c r="L233" s="39"/>
      <c r="M233" s="207" t="s">
        <v>1</v>
      </c>
      <c r="N233" s="208" t="s">
        <v>45</v>
      </c>
      <c r="O233" s="71"/>
      <c r="P233" s="209">
        <f t="shared" si="51"/>
        <v>0</v>
      </c>
      <c r="Q233" s="209">
        <v>0</v>
      </c>
      <c r="R233" s="209">
        <f t="shared" si="52"/>
        <v>0</v>
      </c>
      <c r="S233" s="209">
        <v>0</v>
      </c>
      <c r="T233" s="210">
        <f t="shared" si="53"/>
        <v>0</v>
      </c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34"/>
      <c r="AR233" s="211" t="s">
        <v>190</v>
      </c>
      <c r="AT233" s="211" t="s">
        <v>185</v>
      </c>
      <c r="AU233" s="211" t="s">
        <v>86</v>
      </c>
      <c r="AY233" s="17" t="s">
        <v>184</v>
      </c>
      <c r="BE233" s="212">
        <f t="shared" si="54"/>
        <v>0</v>
      </c>
      <c r="BF233" s="212">
        <f t="shared" si="55"/>
        <v>0</v>
      </c>
      <c r="BG233" s="212">
        <f t="shared" si="56"/>
        <v>0</v>
      </c>
      <c r="BH233" s="212">
        <f t="shared" si="57"/>
        <v>0</v>
      </c>
      <c r="BI233" s="212">
        <f t="shared" si="58"/>
        <v>0</v>
      </c>
      <c r="BJ233" s="17" t="s">
        <v>91</v>
      </c>
      <c r="BK233" s="212">
        <f t="shared" si="59"/>
        <v>0</v>
      </c>
      <c r="BL233" s="17" t="s">
        <v>190</v>
      </c>
      <c r="BM233" s="211" t="s">
        <v>688</v>
      </c>
    </row>
    <row r="234" spans="1:65" s="2" customFormat="1" ht="21.75" customHeight="1">
      <c r="A234" s="34"/>
      <c r="B234" s="35"/>
      <c r="C234" s="200" t="s">
        <v>693</v>
      </c>
      <c r="D234" s="200" t="s">
        <v>185</v>
      </c>
      <c r="E234" s="201" t="s">
        <v>2056</v>
      </c>
      <c r="F234" s="202" t="s">
        <v>2057</v>
      </c>
      <c r="G234" s="203" t="s">
        <v>252</v>
      </c>
      <c r="H234" s="204">
        <v>70</v>
      </c>
      <c r="I234" s="205"/>
      <c r="J234" s="206">
        <f t="shared" si="50"/>
        <v>0</v>
      </c>
      <c r="K234" s="202" t="s">
        <v>1</v>
      </c>
      <c r="L234" s="39"/>
      <c r="M234" s="207" t="s">
        <v>1</v>
      </c>
      <c r="N234" s="208" t="s">
        <v>45</v>
      </c>
      <c r="O234" s="71"/>
      <c r="P234" s="209">
        <f t="shared" si="51"/>
        <v>0</v>
      </c>
      <c r="Q234" s="209">
        <v>0</v>
      </c>
      <c r="R234" s="209">
        <f t="shared" si="52"/>
        <v>0</v>
      </c>
      <c r="S234" s="209">
        <v>0</v>
      </c>
      <c r="T234" s="210">
        <f t="shared" si="53"/>
        <v>0</v>
      </c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  <c r="AE234" s="34"/>
      <c r="AR234" s="211" t="s">
        <v>190</v>
      </c>
      <c r="AT234" s="211" t="s">
        <v>185</v>
      </c>
      <c r="AU234" s="211" t="s">
        <v>86</v>
      </c>
      <c r="AY234" s="17" t="s">
        <v>184</v>
      </c>
      <c r="BE234" s="212">
        <f t="shared" si="54"/>
        <v>0</v>
      </c>
      <c r="BF234" s="212">
        <f t="shared" si="55"/>
        <v>0</v>
      </c>
      <c r="BG234" s="212">
        <f t="shared" si="56"/>
        <v>0</v>
      </c>
      <c r="BH234" s="212">
        <f t="shared" si="57"/>
        <v>0</v>
      </c>
      <c r="BI234" s="212">
        <f t="shared" si="58"/>
        <v>0</v>
      </c>
      <c r="BJ234" s="17" t="s">
        <v>91</v>
      </c>
      <c r="BK234" s="212">
        <f t="shared" si="59"/>
        <v>0</v>
      </c>
      <c r="BL234" s="17" t="s">
        <v>190</v>
      </c>
      <c r="BM234" s="211" t="s">
        <v>696</v>
      </c>
    </row>
    <row r="235" spans="1:65" s="2" customFormat="1" ht="21.75" customHeight="1">
      <c r="A235" s="34"/>
      <c r="B235" s="35"/>
      <c r="C235" s="200" t="s">
        <v>385</v>
      </c>
      <c r="D235" s="200" t="s">
        <v>185</v>
      </c>
      <c r="E235" s="201" t="s">
        <v>2058</v>
      </c>
      <c r="F235" s="202" t="s">
        <v>2059</v>
      </c>
      <c r="G235" s="203" t="s">
        <v>252</v>
      </c>
      <c r="H235" s="204">
        <v>142</v>
      </c>
      <c r="I235" s="205"/>
      <c r="J235" s="206">
        <f t="shared" si="50"/>
        <v>0</v>
      </c>
      <c r="K235" s="202" t="s">
        <v>1</v>
      </c>
      <c r="L235" s="39"/>
      <c r="M235" s="207" t="s">
        <v>1</v>
      </c>
      <c r="N235" s="208" t="s">
        <v>45</v>
      </c>
      <c r="O235" s="71"/>
      <c r="P235" s="209">
        <f t="shared" si="51"/>
        <v>0</v>
      </c>
      <c r="Q235" s="209">
        <v>0</v>
      </c>
      <c r="R235" s="209">
        <f t="shared" si="52"/>
        <v>0</v>
      </c>
      <c r="S235" s="209">
        <v>0</v>
      </c>
      <c r="T235" s="210">
        <f t="shared" si="53"/>
        <v>0</v>
      </c>
      <c r="U235" s="34"/>
      <c r="V235" s="34"/>
      <c r="W235" s="34"/>
      <c r="X235" s="34"/>
      <c r="Y235" s="34"/>
      <c r="Z235" s="34"/>
      <c r="AA235" s="34"/>
      <c r="AB235" s="34"/>
      <c r="AC235" s="34"/>
      <c r="AD235" s="34"/>
      <c r="AE235" s="34"/>
      <c r="AR235" s="211" t="s">
        <v>190</v>
      </c>
      <c r="AT235" s="211" t="s">
        <v>185</v>
      </c>
      <c r="AU235" s="211" t="s">
        <v>86</v>
      </c>
      <c r="AY235" s="17" t="s">
        <v>184</v>
      </c>
      <c r="BE235" s="212">
        <f t="shared" si="54"/>
        <v>0</v>
      </c>
      <c r="BF235" s="212">
        <f t="shared" si="55"/>
        <v>0</v>
      </c>
      <c r="BG235" s="212">
        <f t="shared" si="56"/>
        <v>0</v>
      </c>
      <c r="BH235" s="212">
        <f t="shared" si="57"/>
        <v>0</v>
      </c>
      <c r="BI235" s="212">
        <f t="shared" si="58"/>
        <v>0</v>
      </c>
      <c r="BJ235" s="17" t="s">
        <v>91</v>
      </c>
      <c r="BK235" s="212">
        <f t="shared" si="59"/>
        <v>0</v>
      </c>
      <c r="BL235" s="17" t="s">
        <v>190</v>
      </c>
      <c r="BM235" s="211" t="s">
        <v>706</v>
      </c>
    </row>
    <row r="236" spans="1:65" s="2" customFormat="1" ht="21.75" customHeight="1">
      <c r="A236" s="34"/>
      <c r="B236" s="35"/>
      <c r="C236" s="200" t="s">
        <v>716</v>
      </c>
      <c r="D236" s="200" t="s">
        <v>185</v>
      </c>
      <c r="E236" s="201" t="s">
        <v>2060</v>
      </c>
      <c r="F236" s="202" t="s">
        <v>2061</v>
      </c>
      <c r="G236" s="203" t="s">
        <v>1310</v>
      </c>
      <c r="H236" s="204">
        <v>11</v>
      </c>
      <c r="I236" s="205"/>
      <c r="J236" s="206">
        <f t="shared" si="50"/>
        <v>0</v>
      </c>
      <c r="K236" s="202" t="s">
        <v>1</v>
      </c>
      <c r="L236" s="39"/>
      <c r="M236" s="207" t="s">
        <v>1</v>
      </c>
      <c r="N236" s="208" t="s">
        <v>45</v>
      </c>
      <c r="O236" s="71"/>
      <c r="P236" s="209">
        <f t="shared" si="51"/>
        <v>0</v>
      </c>
      <c r="Q236" s="209">
        <v>0</v>
      </c>
      <c r="R236" s="209">
        <f t="shared" si="52"/>
        <v>0</v>
      </c>
      <c r="S236" s="209">
        <v>0</v>
      </c>
      <c r="T236" s="210">
        <f t="shared" si="53"/>
        <v>0</v>
      </c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  <c r="AE236" s="34"/>
      <c r="AR236" s="211" t="s">
        <v>190</v>
      </c>
      <c r="AT236" s="211" t="s">
        <v>185</v>
      </c>
      <c r="AU236" s="211" t="s">
        <v>86</v>
      </c>
      <c r="AY236" s="17" t="s">
        <v>184</v>
      </c>
      <c r="BE236" s="212">
        <f t="shared" si="54"/>
        <v>0</v>
      </c>
      <c r="BF236" s="212">
        <f t="shared" si="55"/>
        <v>0</v>
      </c>
      <c r="BG236" s="212">
        <f t="shared" si="56"/>
        <v>0</v>
      </c>
      <c r="BH236" s="212">
        <f t="shared" si="57"/>
        <v>0</v>
      </c>
      <c r="BI236" s="212">
        <f t="shared" si="58"/>
        <v>0</v>
      </c>
      <c r="BJ236" s="17" t="s">
        <v>91</v>
      </c>
      <c r="BK236" s="212">
        <f t="shared" si="59"/>
        <v>0</v>
      </c>
      <c r="BL236" s="17" t="s">
        <v>190</v>
      </c>
      <c r="BM236" s="211" t="s">
        <v>719</v>
      </c>
    </row>
    <row r="237" spans="1:65" s="2" customFormat="1" ht="21.75" customHeight="1">
      <c r="A237" s="34"/>
      <c r="B237" s="35"/>
      <c r="C237" s="200" t="s">
        <v>393</v>
      </c>
      <c r="D237" s="200" t="s">
        <v>185</v>
      </c>
      <c r="E237" s="201" t="s">
        <v>2062</v>
      </c>
      <c r="F237" s="202" t="s">
        <v>2063</v>
      </c>
      <c r="G237" s="203" t="s">
        <v>1310</v>
      </c>
      <c r="H237" s="204">
        <v>7</v>
      </c>
      <c r="I237" s="205"/>
      <c r="J237" s="206">
        <f t="shared" si="50"/>
        <v>0</v>
      </c>
      <c r="K237" s="202" t="s">
        <v>1</v>
      </c>
      <c r="L237" s="39"/>
      <c r="M237" s="207" t="s">
        <v>1</v>
      </c>
      <c r="N237" s="208" t="s">
        <v>45</v>
      </c>
      <c r="O237" s="71"/>
      <c r="P237" s="209">
        <f t="shared" si="51"/>
        <v>0</v>
      </c>
      <c r="Q237" s="209">
        <v>0</v>
      </c>
      <c r="R237" s="209">
        <f t="shared" si="52"/>
        <v>0</v>
      </c>
      <c r="S237" s="209">
        <v>0</v>
      </c>
      <c r="T237" s="210">
        <f t="shared" si="53"/>
        <v>0</v>
      </c>
      <c r="U237" s="34"/>
      <c r="V237" s="34"/>
      <c r="W237" s="34"/>
      <c r="X237" s="34"/>
      <c r="Y237" s="34"/>
      <c r="Z237" s="34"/>
      <c r="AA237" s="34"/>
      <c r="AB237" s="34"/>
      <c r="AC237" s="34"/>
      <c r="AD237" s="34"/>
      <c r="AE237" s="34"/>
      <c r="AR237" s="211" t="s">
        <v>190</v>
      </c>
      <c r="AT237" s="211" t="s">
        <v>185</v>
      </c>
      <c r="AU237" s="211" t="s">
        <v>86</v>
      </c>
      <c r="AY237" s="17" t="s">
        <v>184</v>
      </c>
      <c r="BE237" s="212">
        <f t="shared" si="54"/>
        <v>0</v>
      </c>
      <c r="BF237" s="212">
        <f t="shared" si="55"/>
        <v>0</v>
      </c>
      <c r="BG237" s="212">
        <f t="shared" si="56"/>
        <v>0</v>
      </c>
      <c r="BH237" s="212">
        <f t="shared" si="57"/>
        <v>0</v>
      </c>
      <c r="BI237" s="212">
        <f t="shared" si="58"/>
        <v>0</v>
      </c>
      <c r="BJ237" s="17" t="s">
        <v>91</v>
      </c>
      <c r="BK237" s="212">
        <f t="shared" si="59"/>
        <v>0</v>
      </c>
      <c r="BL237" s="17" t="s">
        <v>190</v>
      </c>
      <c r="BM237" s="211" t="s">
        <v>722</v>
      </c>
    </row>
    <row r="238" spans="1:65" s="2" customFormat="1" ht="16.5" customHeight="1">
      <c r="A238" s="34"/>
      <c r="B238" s="35"/>
      <c r="C238" s="200" t="s">
        <v>724</v>
      </c>
      <c r="D238" s="200" t="s">
        <v>185</v>
      </c>
      <c r="E238" s="201" t="s">
        <v>2064</v>
      </c>
      <c r="F238" s="202" t="s">
        <v>2065</v>
      </c>
      <c r="G238" s="203" t="s">
        <v>1310</v>
      </c>
      <c r="H238" s="204">
        <v>24</v>
      </c>
      <c r="I238" s="205"/>
      <c r="J238" s="206">
        <f t="shared" si="50"/>
        <v>0</v>
      </c>
      <c r="K238" s="202" t="s">
        <v>1</v>
      </c>
      <c r="L238" s="39"/>
      <c r="M238" s="207" t="s">
        <v>1</v>
      </c>
      <c r="N238" s="208" t="s">
        <v>45</v>
      </c>
      <c r="O238" s="71"/>
      <c r="P238" s="209">
        <f t="shared" si="51"/>
        <v>0</v>
      </c>
      <c r="Q238" s="209">
        <v>0</v>
      </c>
      <c r="R238" s="209">
        <f t="shared" si="52"/>
        <v>0</v>
      </c>
      <c r="S238" s="209">
        <v>0</v>
      </c>
      <c r="T238" s="210">
        <f t="shared" si="53"/>
        <v>0</v>
      </c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  <c r="AE238" s="34"/>
      <c r="AR238" s="211" t="s">
        <v>190</v>
      </c>
      <c r="AT238" s="211" t="s">
        <v>185</v>
      </c>
      <c r="AU238" s="211" t="s">
        <v>86</v>
      </c>
      <c r="AY238" s="17" t="s">
        <v>184</v>
      </c>
      <c r="BE238" s="212">
        <f t="shared" si="54"/>
        <v>0</v>
      </c>
      <c r="BF238" s="212">
        <f t="shared" si="55"/>
        <v>0</v>
      </c>
      <c r="BG238" s="212">
        <f t="shared" si="56"/>
        <v>0</v>
      </c>
      <c r="BH238" s="212">
        <f t="shared" si="57"/>
        <v>0</v>
      </c>
      <c r="BI238" s="212">
        <f t="shared" si="58"/>
        <v>0</v>
      </c>
      <c r="BJ238" s="17" t="s">
        <v>91</v>
      </c>
      <c r="BK238" s="212">
        <f t="shared" si="59"/>
        <v>0</v>
      </c>
      <c r="BL238" s="17" t="s">
        <v>190</v>
      </c>
      <c r="BM238" s="211" t="s">
        <v>727</v>
      </c>
    </row>
    <row r="239" spans="1:65" s="2" customFormat="1" ht="16.5" customHeight="1">
      <c r="A239" s="34"/>
      <c r="B239" s="35"/>
      <c r="C239" s="200" t="s">
        <v>397</v>
      </c>
      <c r="D239" s="200" t="s">
        <v>185</v>
      </c>
      <c r="E239" s="201" t="s">
        <v>2066</v>
      </c>
      <c r="F239" s="202" t="s">
        <v>2067</v>
      </c>
      <c r="G239" s="203" t="s">
        <v>1310</v>
      </c>
      <c r="H239" s="204">
        <v>14</v>
      </c>
      <c r="I239" s="205"/>
      <c r="J239" s="206">
        <f t="shared" si="50"/>
        <v>0</v>
      </c>
      <c r="K239" s="202" t="s">
        <v>1</v>
      </c>
      <c r="L239" s="39"/>
      <c r="M239" s="207" t="s">
        <v>1</v>
      </c>
      <c r="N239" s="208" t="s">
        <v>45</v>
      </c>
      <c r="O239" s="71"/>
      <c r="P239" s="209">
        <f t="shared" si="51"/>
        <v>0</v>
      </c>
      <c r="Q239" s="209">
        <v>0</v>
      </c>
      <c r="R239" s="209">
        <f t="shared" si="52"/>
        <v>0</v>
      </c>
      <c r="S239" s="209">
        <v>0</v>
      </c>
      <c r="T239" s="210">
        <f t="shared" si="53"/>
        <v>0</v>
      </c>
      <c r="U239" s="34"/>
      <c r="V239" s="34"/>
      <c r="W239" s="34"/>
      <c r="X239" s="34"/>
      <c r="Y239" s="34"/>
      <c r="Z239" s="34"/>
      <c r="AA239" s="34"/>
      <c r="AB239" s="34"/>
      <c r="AC239" s="34"/>
      <c r="AD239" s="34"/>
      <c r="AE239" s="34"/>
      <c r="AR239" s="211" t="s">
        <v>190</v>
      </c>
      <c r="AT239" s="211" t="s">
        <v>185</v>
      </c>
      <c r="AU239" s="211" t="s">
        <v>86</v>
      </c>
      <c r="AY239" s="17" t="s">
        <v>184</v>
      </c>
      <c r="BE239" s="212">
        <f t="shared" si="54"/>
        <v>0</v>
      </c>
      <c r="BF239" s="212">
        <f t="shared" si="55"/>
        <v>0</v>
      </c>
      <c r="BG239" s="212">
        <f t="shared" si="56"/>
        <v>0</v>
      </c>
      <c r="BH239" s="212">
        <f t="shared" si="57"/>
        <v>0</v>
      </c>
      <c r="BI239" s="212">
        <f t="shared" si="58"/>
        <v>0</v>
      </c>
      <c r="BJ239" s="17" t="s">
        <v>91</v>
      </c>
      <c r="BK239" s="212">
        <f t="shared" si="59"/>
        <v>0</v>
      </c>
      <c r="BL239" s="17" t="s">
        <v>190</v>
      </c>
      <c r="BM239" s="211" t="s">
        <v>739</v>
      </c>
    </row>
    <row r="240" spans="1:65" s="2" customFormat="1" ht="16.5" customHeight="1">
      <c r="A240" s="34"/>
      <c r="B240" s="35"/>
      <c r="C240" s="200" t="s">
        <v>745</v>
      </c>
      <c r="D240" s="200" t="s">
        <v>185</v>
      </c>
      <c r="E240" s="201" t="s">
        <v>2068</v>
      </c>
      <c r="F240" s="202" t="s">
        <v>2069</v>
      </c>
      <c r="G240" s="203" t="s">
        <v>1310</v>
      </c>
      <c r="H240" s="204">
        <v>7</v>
      </c>
      <c r="I240" s="205"/>
      <c r="J240" s="206">
        <f t="shared" si="50"/>
        <v>0</v>
      </c>
      <c r="K240" s="202" t="s">
        <v>1</v>
      </c>
      <c r="L240" s="39"/>
      <c r="M240" s="207" t="s">
        <v>1</v>
      </c>
      <c r="N240" s="208" t="s">
        <v>45</v>
      </c>
      <c r="O240" s="71"/>
      <c r="P240" s="209">
        <f t="shared" si="51"/>
        <v>0</v>
      </c>
      <c r="Q240" s="209">
        <v>0</v>
      </c>
      <c r="R240" s="209">
        <f t="shared" si="52"/>
        <v>0</v>
      </c>
      <c r="S240" s="209">
        <v>0</v>
      </c>
      <c r="T240" s="210">
        <f t="shared" si="53"/>
        <v>0</v>
      </c>
      <c r="U240" s="34"/>
      <c r="V240" s="34"/>
      <c r="W240" s="34"/>
      <c r="X240" s="34"/>
      <c r="Y240" s="34"/>
      <c r="Z240" s="34"/>
      <c r="AA240" s="34"/>
      <c r="AB240" s="34"/>
      <c r="AC240" s="34"/>
      <c r="AD240" s="34"/>
      <c r="AE240" s="34"/>
      <c r="AR240" s="211" t="s">
        <v>190</v>
      </c>
      <c r="AT240" s="211" t="s">
        <v>185</v>
      </c>
      <c r="AU240" s="211" t="s">
        <v>86</v>
      </c>
      <c r="AY240" s="17" t="s">
        <v>184</v>
      </c>
      <c r="BE240" s="212">
        <f t="shared" si="54"/>
        <v>0</v>
      </c>
      <c r="BF240" s="212">
        <f t="shared" si="55"/>
        <v>0</v>
      </c>
      <c r="BG240" s="212">
        <f t="shared" si="56"/>
        <v>0</v>
      </c>
      <c r="BH240" s="212">
        <f t="shared" si="57"/>
        <v>0</v>
      </c>
      <c r="BI240" s="212">
        <f t="shared" si="58"/>
        <v>0</v>
      </c>
      <c r="BJ240" s="17" t="s">
        <v>91</v>
      </c>
      <c r="BK240" s="212">
        <f t="shared" si="59"/>
        <v>0</v>
      </c>
      <c r="BL240" s="17" t="s">
        <v>190</v>
      </c>
      <c r="BM240" s="211" t="s">
        <v>748</v>
      </c>
    </row>
    <row r="241" spans="1:65" s="11" customFormat="1" ht="25.9" customHeight="1">
      <c r="B241" s="186"/>
      <c r="C241" s="187"/>
      <c r="D241" s="188" t="s">
        <v>78</v>
      </c>
      <c r="E241" s="189" t="s">
        <v>2070</v>
      </c>
      <c r="F241" s="189" t="s">
        <v>2071</v>
      </c>
      <c r="G241" s="187"/>
      <c r="H241" s="187"/>
      <c r="I241" s="190"/>
      <c r="J241" s="191">
        <f>BK241</f>
        <v>0</v>
      </c>
      <c r="K241" s="187"/>
      <c r="L241" s="192"/>
      <c r="M241" s="193"/>
      <c r="N241" s="194"/>
      <c r="O241" s="194"/>
      <c r="P241" s="195">
        <f>P242</f>
        <v>0</v>
      </c>
      <c r="Q241" s="194"/>
      <c r="R241" s="195">
        <f>R242</f>
        <v>0</v>
      </c>
      <c r="S241" s="194"/>
      <c r="T241" s="196">
        <f>T242</f>
        <v>0</v>
      </c>
      <c r="AR241" s="197" t="s">
        <v>86</v>
      </c>
      <c r="AT241" s="198" t="s">
        <v>78</v>
      </c>
      <c r="AU241" s="198" t="s">
        <v>79</v>
      </c>
      <c r="AY241" s="197" t="s">
        <v>184</v>
      </c>
      <c r="BK241" s="199">
        <f>BK242</f>
        <v>0</v>
      </c>
    </row>
    <row r="242" spans="1:65" s="2" customFormat="1" ht="16.5" customHeight="1">
      <c r="A242" s="34"/>
      <c r="B242" s="35"/>
      <c r="C242" s="200" t="s">
        <v>402</v>
      </c>
      <c r="D242" s="200" t="s">
        <v>185</v>
      </c>
      <c r="E242" s="201" t="s">
        <v>2072</v>
      </c>
      <c r="F242" s="202" t="s">
        <v>2073</v>
      </c>
      <c r="G242" s="203" t="s">
        <v>2049</v>
      </c>
      <c r="H242" s="204">
        <v>15</v>
      </c>
      <c r="I242" s="205"/>
      <c r="J242" s="206">
        <f>ROUND(I242*H242,2)</f>
        <v>0</v>
      </c>
      <c r="K242" s="202" t="s">
        <v>1</v>
      </c>
      <c r="L242" s="39"/>
      <c r="M242" s="207" t="s">
        <v>1</v>
      </c>
      <c r="N242" s="208" t="s">
        <v>45</v>
      </c>
      <c r="O242" s="71"/>
      <c r="P242" s="209">
        <f>O242*H242</f>
        <v>0</v>
      </c>
      <c r="Q242" s="209">
        <v>0</v>
      </c>
      <c r="R242" s="209">
        <f>Q242*H242</f>
        <v>0</v>
      </c>
      <c r="S242" s="209">
        <v>0</v>
      </c>
      <c r="T242" s="210">
        <f>S242*H242</f>
        <v>0</v>
      </c>
      <c r="U242" s="34"/>
      <c r="V242" s="34"/>
      <c r="W242" s="34"/>
      <c r="X242" s="34"/>
      <c r="Y242" s="34"/>
      <c r="Z242" s="34"/>
      <c r="AA242" s="34"/>
      <c r="AB242" s="34"/>
      <c r="AC242" s="34"/>
      <c r="AD242" s="34"/>
      <c r="AE242" s="34"/>
      <c r="AR242" s="211" t="s">
        <v>190</v>
      </c>
      <c r="AT242" s="211" t="s">
        <v>185</v>
      </c>
      <c r="AU242" s="211" t="s">
        <v>86</v>
      </c>
      <c r="AY242" s="17" t="s">
        <v>184</v>
      </c>
      <c r="BE242" s="212">
        <f>IF(N242="základní",J242,0)</f>
        <v>0</v>
      </c>
      <c r="BF242" s="212">
        <f>IF(N242="snížená",J242,0)</f>
        <v>0</v>
      </c>
      <c r="BG242" s="212">
        <f>IF(N242="zákl. přenesená",J242,0)</f>
        <v>0</v>
      </c>
      <c r="BH242" s="212">
        <f>IF(N242="sníž. přenesená",J242,0)</f>
        <v>0</v>
      </c>
      <c r="BI242" s="212">
        <f>IF(N242="nulová",J242,0)</f>
        <v>0</v>
      </c>
      <c r="BJ242" s="17" t="s">
        <v>91</v>
      </c>
      <c r="BK242" s="212">
        <f>ROUND(I242*H242,2)</f>
        <v>0</v>
      </c>
      <c r="BL242" s="17" t="s">
        <v>190</v>
      </c>
      <c r="BM242" s="211" t="s">
        <v>751</v>
      </c>
    </row>
    <row r="243" spans="1:65" s="11" customFormat="1" ht="25.9" customHeight="1">
      <c r="B243" s="186"/>
      <c r="C243" s="187"/>
      <c r="D243" s="188" t="s">
        <v>78</v>
      </c>
      <c r="E243" s="189" t="s">
        <v>2074</v>
      </c>
      <c r="F243" s="189" t="s">
        <v>2075</v>
      </c>
      <c r="G243" s="187"/>
      <c r="H243" s="187"/>
      <c r="I243" s="190"/>
      <c r="J243" s="191">
        <f>BK243</f>
        <v>0</v>
      </c>
      <c r="K243" s="187"/>
      <c r="L243" s="192"/>
      <c r="M243" s="193"/>
      <c r="N243" s="194"/>
      <c r="O243" s="194"/>
      <c r="P243" s="195">
        <f>SUM(P244:P249)</f>
        <v>0</v>
      </c>
      <c r="Q243" s="194"/>
      <c r="R243" s="195">
        <f>SUM(R244:R249)</f>
        <v>0</v>
      </c>
      <c r="S243" s="194"/>
      <c r="T243" s="196">
        <f>SUM(T244:T249)</f>
        <v>0</v>
      </c>
      <c r="AR243" s="197" t="s">
        <v>86</v>
      </c>
      <c r="AT243" s="198" t="s">
        <v>78</v>
      </c>
      <c r="AU243" s="198" t="s">
        <v>79</v>
      </c>
      <c r="AY243" s="197" t="s">
        <v>184</v>
      </c>
      <c r="BK243" s="199">
        <f>SUM(BK244:BK249)</f>
        <v>0</v>
      </c>
    </row>
    <row r="244" spans="1:65" s="2" customFormat="1" ht="16.5" customHeight="1">
      <c r="A244" s="34"/>
      <c r="B244" s="35"/>
      <c r="C244" s="200" t="s">
        <v>756</v>
      </c>
      <c r="D244" s="200" t="s">
        <v>185</v>
      </c>
      <c r="E244" s="201" t="s">
        <v>2076</v>
      </c>
      <c r="F244" s="202" t="s">
        <v>2077</v>
      </c>
      <c r="G244" s="203" t="s">
        <v>2078</v>
      </c>
      <c r="H244" s="204">
        <v>45</v>
      </c>
      <c r="I244" s="205"/>
      <c r="J244" s="206">
        <f t="shared" ref="J244:J249" si="60">ROUND(I244*H244,2)</f>
        <v>0</v>
      </c>
      <c r="K244" s="202" t="s">
        <v>1</v>
      </c>
      <c r="L244" s="39"/>
      <c r="M244" s="207" t="s">
        <v>1</v>
      </c>
      <c r="N244" s="208" t="s">
        <v>45</v>
      </c>
      <c r="O244" s="71"/>
      <c r="P244" s="209">
        <f t="shared" ref="P244:P249" si="61">O244*H244</f>
        <v>0</v>
      </c>
      <c r="Q244" s="209">
        <v>0</v>
      </c>
      <c r="R244" s="209">
        <f t="shared" ref="R244:R249" si="62">Q244*H244</f>
        <v>0</v>
      </c>
      <c r="S244" s="209">
        <v>0</v>
      </c>
      <c r="T244" s="210">
        <f t="shared" ref="T244:T249" si="63">S244*H244</f>
        <v>0</v>
      </c>
      <c r="U244" s="34"/>
      <c r="V244" s="34"/>
      <c r="W244" s="34"/>
      <c r="X244" s="34"/>
      <c r="Y244" s="34"/>
      <c r="Z244" s="34"/>
      <c r="AA244" s="34"/>
      <c r="AB244" s="34"/>
      <c r="AC244" s="34"/>
      <c r="AD244" s="34"/>
      <c r="AE244" s="34"/>
      <c r="AR244" s="211" t="s">
        <v>190</v>
      </c>
      <c r="AT244" s="211" t="s">
        <v>185</v>
      </c>
      <c r="AU244" s="211" t="s">
        <v>86</v>
      </c>
      <c r="AY244" s="17" t="s">
        <v>184</v>
      </c>
      <c r="BE244" s="212">
        <f t="shared" ref="BE244:BE249" si="64">IF(N244="základní",J244,0)</f>
        <v>0</v>
      </c>
      <c r="BF244" s="212">
        <f t="shared" ref="BF244:BF249" si="65">IF(N244="snížená",J244,0)</f>
        <v>0</v>
      </c>
      <c r="BG244" s="212">
        <f t="shared" ref="BG244:BG249" si="66">IF(N244="zákl. přenesená",J244,0)</f>
        <v>0</v>
      </c>
      <c r="BH244" s="212">
        <f t="shared" ref="BH244:BH249" si="67">IF(N244="sníž. přenesená",J244,0)</f>
        <v>0</v>
      </c>
      <c r="BI244" s="212">
        <f t="shared" ref="BI244:BI249" si="68">IF(N244="nulová",J244,0)</f>
        <v>0</v>
      </c>
      <c r="BJ244" s="17" t="s">
        <v>91</v>
      </c>
      <c r="BK244" s="212">
        <f t="shared" ref="BK244:BK249" si="69">ROUND(I244*H244,2)</f>
        <v>0</v>
      </c>
      <c r="BL244" s="17" t="s">
        <v>190</v>
      </c>
      <c r="BM244" s="211" t="s">
        <v>759</v>
      </c>
    </row>
    <row r="245" spans="1:65" s="2" customFormat="1" ht="16.5" customHeight="1">
      <c r="A245" s="34"/>
      <c r="B245" s="35"/>
      <c r="C245" s="200" t="s">
        <v>410</v>
      </c>
      <c r="D245" s="200" t="s">
        <v>185</v>
      </c>
      <c r="E245" s="201" t="s">
        <v>2079</v>
      </c>
      <c r="F245" s="202" t="s">
        <v>2080</v>
      </c>
      <c r="G245" s="203" t="s">
        <v>1310</v>
      </c>
      <c r="H245" s="204">
        <v>8</v>
      </c>
      <c r="I245" s="205"/>
      <c r="J245" s="206">
        <f t="shared" si="60"/>
        <v>0</v>
      </c>
      <c r="K245" s="202" t="s">
        <v>1</v>
      </c>
      <c r="L245" s="39"/>
      <c r="M245" s="207" t="s">
        <v>1</v>
      </c>
      <c r="N245" s="208" t="s">
        <v>45</v>
      </c>
      <c r="O245" s="71"/>
      <c r="P245" s="209">
        <f t="shared" si="61"/>
        <v>0</v>
      </c>
      <c r="Q245" s="209">
        <v>0</v>
      </c>
      <c r="R245" s="209">
        <f t="shared" si="62"/>
        <v>0</v>
      </c>
      <c r="S245" s="209">
        <v>0</v>
      </c>
      <c r="T245" s="210">
        <f t="shared" si="63"/>
        <v>0</v>
      </c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  <c r="AE245" s="34"/>
      <c r="AR245" s="211" t="s">
        <v>190</v>
      </c>
      <c r="AT245" s="211" t="s">
        <v>185</v>
      </c>
      <c r="AU245" s="211" t="s">
        <v>86</v>
      </c>
      <c r="AY245" s="17" t="s">
        <v>184</v>
      </c>
      <c r="BE245" s="212">
        <f t="shared" si="64"/>
        <v>0</v>
      </c>
      <c r="BF245" s="212">
        <f t="shared" si="65"/>
        <v>0</v>
      </c>
      <c r="BG245" s="212">
        <f t="shared" si="66"/>
        <v>0</v>
      </c>
      <c r="BH245" s="212">
        <f t="shared" si="67"/>
        <v>0</v>
      </c>
      <c r="BI245" s="212">
        <f t="shared" si="68"/>
        <v>0</v>
      </c>
      <c r="BJ245" s="17" t="s">
        <v>91</v>
      </c>
      <c r="BK245" s="212">
        <f t="shared" si="69"/>
        <v>0</v>
      </c>
      <c r="BL245" s="17" t="s">
        <v>190</v>
      </c>
      <c r="BM245" s="211" t="s">
        <v>763</v>
      </c>
    </row>
    <row r="246" spans="1:65" s="2" customFormat="1" ht="16.5" customHeight="1">
      <c r="A246" s="34"/>
      <c r="B246" s="35"/>
      <c r="C246" s="200" t="s">
        <v>765</v>
      </c>
      <c r="D246" s="200" t="s">
        <v>185</v>
      </c>
      <c r="E246" s="201" t="s">
        <v>2081</v>
      </c>
      <c r="F246" s="202" t="s">
        <v>2082</v>
      </c>
      <c r="G246" s="203" t="s">
        <v>1310</v>
      </c>
      <c r="H246" s="204">
        <v>16</v>
      </c>
      <c r="I246" s="205"/>
      <c r="J246" s="206">
        <f t="shared" si="60"/>
        <v>0</v>
      </c>
      <c r="K246" s="202" t="s">
        <v>1</v>
      </c>
      <c r="L246" s="39"/>
      <c r="M246" s="207" t="s">
        <v>1</v>
      </c>
      <c r="N246" s="208" t="s">
        <v>45</v>
      </c>
      <c r="O246" s="71"/>
      <c r="P246" s="209">
        <f t="shared" si="61"/>
        <v>0</v>
      </c>
      <c r="Q246" s="209">
        <v>0</v>
      </c>
      <c r="R246" s="209">
        <f t="shared" si="62"/>
        <v>0</v>
      </c>
      <c r="S246" s="209">
        <v>0</v>
      </c>
      <c r="T246" s="210">
        <f t="shared" si="63"/>
        <v>0</v>
      </c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  <c r="AR246" s="211" t="s">
        <v>190</v>
      </c>
      <c r="AT246" s="211" t="s">
        <v>185</v>
      </c>
      <c r="AU246" s="211" t="s">
        <v>86</v>
      </c>
      <c r="AY246" s="17" t="s">
        <v>184</v>
      </c>
      <c r="BE246" s="212">
        <f t="shared" si="64"/>
        <v>0</v>
      </c>
      <c r="BF246" s="212">
        <f t="shared" si="65"/>
        <v>0</v>
      </c>
      <c r="BG246" s="212">
        <f t="shared" si="66"/>
        <v>0</v>
      </c>
      <c r="BH246" s="212">
        <f t="shared" si="67"/>
        <v>0</v>
      </c>
      <c r="BI246" s="212">
        <f t="shared" si="68"/>
        <v>0</v>
      </c>
      <c r="BJ246" s="17" t="s">
        <v>91</v>
      </c>
      <c r="BK246" s="212">
        <f t="shared" si="69"/>
        <v>0</v>
      </c>
      <c r="BL246" s="17" t="s">
        <v>190</v>
      </c>
      <c r="BM246" s="211" t="s">
        <v>768</v>
      </c>
    </row>
    <row r="247" spans="1:65" s="2" customFormat="1" ht="16.5" customHeight="1">
      <c r="A247" s="34"/>
      <c r="B247" s="35"/>
      <c r="C247" s="200" t="s">
        <v>416</v>
      </c>
      <c r="D247" s="200" t="s">
        <v>185</v>
      </c>
      <c r="E247" s="201" t="s">
        <v>2083</v>
      </c>
      <c r="F247" s="202" t="s">
        <v>2084</v>
      </c>
      <c r="G247" s="203" t="s">
        <v>1310</v>
      </c>
      <c r="H247" s="204">
        <v>8</v>
      </c>
      <c r="I247" s="205"/>
      <c r="J247" s="206">
        <f t="shared" si="60"/>
        <v>0</v>
      </c>
      <c r="K247" s="202" t="s">
        <v>1</v>
      </c>
      <c r="L247" s="39"/>
      <c r="M247" s="207" t="s">
        <v>1</v>
      </c>
      <c r="N247" s="208" t="s">
        <v>45</v>
      </c>
      <c r="O247" s="71"/>
      <c r="P247" s="209">
        <f t="shared" si="61"/>
        <v>0</v>
      </c>
      <c r="Q247" s="209">
        <v>0</v>
      </c>
      <c r="R247" s="209">
        <f t="shared" si="62"/>
        <v>0</v>
      </c>
      <c r="S247" s="209">
        <v>0</v>
      </c>
      <c r="T247" s="210">
        <f t="shared" si="63"/>
        <v>0</v>
      </c>
      <c r="U247" s="34"/>
      <c r="V247" s="34"/>
      <c r="W247" s="34"/>
      <c r="X247" s="34"/>
      <c r="Y247" s="34"/>
      <c r="Z247" s="34"/>
      <c r="AA247" s="34"/>
      <c r="AB247" s="34"/>
      <c r="AC247" s="34"/>
      <c r="AD247" s="34"/>
      <c r="AE247" s="34"/>
      <c r="AR247" s="211" t="s">
        <v>190</v>
      </c>
      <c r="AT247" s="211" t="s">
        <v>185</v>
      </c>
      <c r="AU247" s="211" t="s">
        <v>86</v>
      </c>
      <c r="AY247" s="17" t="s">
        <v>184</v>
      </c>
      <c r="BE247" s="212">
        <f t="shared" si="64"/>
        <v>0</v>
      </c>
      <c r="BF247" s="212">
        <f t="shared" si="65"/>
        <v>0</v>
      </c>
      <c r="BG247" s="212">
        <f t="shared" si="66"/>
        <v>0</v>
      </c>
      <c r="BH247" s="212">
        <f t="shared" si="67"/>
        <v>0</v>
      </c>
      <c r="BI247" s="212">
        <f t="shared" si="68"/>
        <v>0</v>
      </c>
      <c r="BJ247" s="17" t="s">
        <v>91</v>
      </c>
      <c r="BK247" s="212">
        <f t="shared" si="69"/>
        <v>0</v>
      </c>
      <c r="BL247" s="17" t="s">
        <v>190</v>
      </c>
      <c r="BM247" s="211" t="s">
        <v>773</v>
      </c>
    </row>
    <row r="248" spans="1:65" s="2" customFormat="1" ht="16.5" customHeight="1">
      <c r="A248" s="34"/>
      <c r="B248" s="35"/>
      <c r="C248" s="200" t="s">
        <v>780</v>
      </c>
      <c r="D248" s="200" t="s">
        <v>185</v>
      </c>
      <c r="E248" s="201" t="s">
        <v>2085</v>
      </c>
      <c r="F248" s="202" t="s">
        <v>2086</v>
      </c>
      <c r="G248" s="203" t="s">
        <v>1310</v>
      </c>
      <c r="H248" s="204">
        <v>8</v>
      </c>
      <c r="I248" s="205"/>
      <c r="J248" s="206">
        <f t="shared" si="60"/>
        <v>0</v>
      </c>
      <c r="K248" s="202" t="s">
        <v>1</v>
      </c>
      <c r="L248" s="39"/>
      <c r="M248" s="207" t="s">
        <v>1</v>
      </c>
      <c r="N248" s="208" t="s">
        <v>45</v>
      </c>
      <c r="O248" s="71"/>
      <c r="P248" s="209">
        <f t="shared" si="61"/>
        <v>0</v>
      </c>
      <c r="Q248" s="209">
        <v>0</v>
      </c>
      <c r="R248" s="209">
        <f t="shared" si="62"/>
        <v>0</v>
      </c>
      <c r="S248" s="209">
        <v>0</v>
      </c>
      <c r="T248" s="210">
        <f t="shared" si="63"/>
        <v>0</v>
      </c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  <c r="AE248" s="34"/>
      <c r="AR248" s="211" t="s">
        <v>190</v>
      </c>
      <c r="AT248" s="211" t="s">
        <v>185</v>
      </c>
      <c r="AU248" s="211" t="s">
        <v>86</v>
      </c>
      <c r="AY248" s="17" t="s">
        <v>184</v>
      </c>
      <c r="BE248" s="212">
        <f t="shared" si="64"/>
        <v>0</v>
      </c>
      <c r="BF248" s="212">
        <f t="shared" si="65"/>
        <v>0</v>
      </c>
      <c r="BG248" s="212">
        <f t="shared" si="66"/>
        <v>0</v>
      </c>
      <c r="BH248" s="212">
        <f t="shared" si="67"/>
        <v>0</v>
      </c>
      <c r="BI248" s="212">
        <f t="shared" si="68"/>
        <v>0</v>
      </c>
      <c r="BJ248" s="17" t="s">
        <v>91</v>
      </c>
      <c r="BK248" s="212">
        <f t="shared" si="69"/>
        <v>0</v>
      </c>
      <c r="BL248" s="17" t="s">
        <v>190</v>
      </c>
      <c r="BM248" s="211" t="s">
        <v>783</v>
      </c>
    </row>
    <row r="249" spans="1:65" s="2" customFormat="1" ht="16.5" customHeight="1">
      <c r="A249" s="34"/>
      <c r="B249" s="35"/>
      <c r="C249" s="200" t="s">
        <v>423</v>
      </c>
      <c r="D249" s="200" t="s">
        <v>185</v>
      </c>
      <c r="E249" s="201" t="s">
        <v>2087</v>
      </c>
      <c r="F249" s="202" t="s">
        <v>2088</v>
      </c>
      <c r="G249" s="203" t="s">
        <v>252</v>
      </c>
      <c r="H249" s="204">
        <v>45</v>
      </c>
      <c r="I249" s="205"/>
      <c r="J249" s="206">
        <f t="shared" si="60"/>
        <v>0</v>
      </c>
      <c r="K249" s="202" t="s">
        <v>1</v>
      </c>
      <c r="L249" s="39"/>
      <c r="M249" s="207" t="s">
        <v>1</v>
      </c>
      <c r="N249" s="208" t="s">
        <v>45</v>
      </c>
      <c r="O249" s="71"/>
      <c r="P249" s="209">
        <f t="shared" si="61"/>
        <v>0</v>
      </c>
      <c r="Q249" s="209">
        <v>0</v>
      </c>
      <c r="R249" s="209">
        <f t="shared" si="62"/>
        <v>0</v>
      </c>
      <c r="S249" s="209">
        <v>0</v>
      </c>
      <c r="T249" s="210">
        <f t="shared" si="63"/>
        <v>0</v>
      </c>
      <c r="U249" s="34"/>
      <c r="V249" s="34"/>
      <c r="W249" s="34"/>
      <c r="X249" s="34"/>
      <c r="Y249" s="34"/>
      <c r="Z249" s="34"/>
      <c r="AA249" s="34"/>
      <c r="AB249" s="34"/>
      <c r="AC249" s="34"/>
      <c r="AD249" s="34"/>
      <c r="AE249" s="34"/>
      <c r="AR249" s="211" t="s">
        <v>190</v>
      </c>
      <c r="AT249" s="211" t="s">
        <v>185</v>
      </c>
      <c r="AU249" s="211" t="s">
        <v>86</v>
      </c>
      <c r="AY249" s="17" t="s">
        <v>184</v>
      </c>
      <c r="BE249" s="212">
        <f t="shared" si="64"/>
        <v>0</v>
      </c>
      <c r="BF249" s="212">
        <f t="shared" si="65"/>
        <v>0</v>
      </c>
      <c r="BG249" s="212">
        <f t="shared" si="66"/>
        <v>0</v>
      </c>
      <c r="BH249" s="212">
        <f t="shared" si="67"/>
        <v>0</v>
      </c>
      <c r="BI249" s="212">
        <f t="shared" si="68"/>
        <v>0</v>
      </c>
      <c r="BJ249" s="17" t="s">
        <v>91</v>
      </c>
      <c r="BK249" s="212">
        <f t="shared" si="69"/>
        <v>0</v>
      </c>
      <c r="BL249" s="17" t="s">
        <v>190</v>
      </c>
      <c r="BM249" s="211" t="s">
        <v>787</v>
      </c>
    </row>
    <row r="250" spans="1:65" s="11" customFormat="1" ht="25.9" customHeight="1">
      <c r="B250" s="186"/>
      <c r="C250" s="187"/>
      <c r="D250" s="188" t="s">
        <v>78</v>
      </c>
      <c r="E250" s="189" t="s">
        <v>2089</v>
      </c>
      <c r="F250" s="189" t="s">
        <v>2090</v>
      </c>
      <c r="G250" s="187"/>
      <c r="H250" s="187"/>
      <c r="I250" s="190"/>
      <c r="J250" s="191">
        <f>BK250</f>
        <v>0</v>
      </c>
      <c r="K250" s="187"/>
      <c r="L250" s="192"/>
      <c r="M250" s="193"/>
      <c r="N250" s="194"/>
      <c r="O250" s="194"/>
      <c r="P250" s="195">
        <f>SUM(P251:P256)</f>
        <v>0</v>
      </c>
      <c r="Q250" s="194"/>
      <c r="R250" s="195">
        <f>SUM(R251:R256)</f>
        <v>0</v>
      </c>
      <c r="S250" s="194"/>
      <c r="T250" s="196">
        <f>SUM(T251:T256)</f>
        <v>0</v>
      </c>
      <c r="AR250" s="197" t="s">
        <v>86</v>
      </c>
      <c r="AT250" s="198" t="s">
        <v>78</v>
      </c>
      <c r="AU250" s="198" t="s">
        <v>79</v>
      </c>
      <c r="AY250" s="197" t="s">
        <v>184</v>
      </c>
      <c r="BK250" s="199">
        <f>SUM(BK251:BK256)</f>
        <v>0</v>
      </c>
    </row>
    <row r="251" spans="1:65" s="2" customFormat="1" ht="16.5" customHeight="1">
      <c r="A251" s="34"/>
      <c r="B251" s="35"/>
      <c r="C251" s="200" t="s">
        <v>791</v>
      </c>
      <c r="D251" s="200" t="s">
        <v>185</v>
      </c>
      <c r="E251" s="201" t="s">
        <v>2091</v>
      </c>
      <c r="F251" s="202" t="s">
        <v>2088</v>
      </c>
      <c r="G251" s="203" t="s">
        <v>252</v>
      </c>
      <c r="H251" s="204">
        <v>45</v>
      </c>
      <c r="I251" s="205"/>
      <c r="J251" s="206">
        <f t="shared" ref="J251:J256" si="70">ROUND(I251*H251,2)</f>
        <v>0</v>
      </c>
      <c r="K251" s="202" t="s">
        <v>1</v>
      </c>
      <c r="L251" s="39"/>
      <c r="M251" s="207" t="s">
        <v>1</v>
      </c>
      <c r="N251" s="208" t="s">
        <v>45</v>
      </c>
      <c r="O251" s="71"/>
      <c r="P251" s="209">
        <f t="shared" ref="P251:P256" si="71">O251*H251</f>
        <v>0</v>
      </c>
      <c r="Q251" s="209">
        <v>0</v>
      </c>
      <c r="R251" s="209">
        <f t="shared" ref="R251:R256" si="72">Q251*H251</f>
        <v>0</v>
      </c>
      <c r="S251" s="209">
        <v>0</v>
      </c>
      <c r="T251" s="210">
        <f t="shared" ref="T251:T256" si="73">S251*H251</f>
        <v>0</v>
      </c>
      <c r="U251" s="34"/>
      <c r="V251" s="34"/>
      <c r="W251" s="34"/>
      <c r="X251" s="34"/>
      <c r="Y251" s="34"/>
      <c r="Z251" s="34"/>
      <c r="AA251" s="34"/>
      <c r="AB251" s="34"/>
      <c r="AC251" s="34"/>
      <c r="AD251" s="34"/>
      <c r="AE251" s="34"/>
      <c r="AR251" s="211" t="s">
        <v>190</v>
      </c>
      <c r="AT251" s="211" t="s">
        <v>185</v>
      </c>
      <c r="AU251" s="211" t="s">
        <v>86</v>
      </c>
      <c r="AY251" s="17" t="s">
        <v>184</v>
      </c>
      <c r="BE251" s="212">
        <f t="shared" ref="BE251:BE256" si="74">IF(N251="základní",J251,0)</f>
        <v>0</v>
      </c>
      <c r="BF251" s="212">
        <f t="shared" ref="BF251:BF256" si="75">IF(N251="snížená",J251,0)</f>
        <v>0</v>
      </c>
      <c r="BG251" s="212">
        <f t="shared" ref="BG251:BG256" si="76">IF(N251="zákl. přenesená",J251,0)</f>
        <v>0</v>
      </c>
      <c r="BH251" s="212">
        <f t="shared" ref="BH251:BH256" si="77">IF(N251="sníž. přenesená",J251,0)</f>
        <v>0</v>
      </c>
      <c r="BI251" s="212">
        <f t="shared" ref="BI251:BI256" si="78">IF(N251="nulová",J251,0)</f>
        <v>0</v>
      </c>
      <c r="BJ251" s="17" t="s">
        <v>91</v>
      </c>
      <c r="BK251" s="212">
        <f t="shared" ref="BK251:BK256" si="79">ROUND(I251*H251,2)</f>
        <v>0</v>
      </c>
      <c r="BL251" s="17" t="s">
        <v>190</v>
      </c>
      <c r="BM251" s="211" t="s">
        <v>794</v>
      </c>
    </row>
    <row r="252" spans="1:65" s="2" customFormat="1" ht="16.5" customHeight="1">
      <c r="A252" s="34"/>
      <c r="B252" s="35"/>
      <c r="C252" s="200" t="s">
        <v>428</v>
      </c>
      <c r="D252" s="200" t="s">
        <v>185</v>
      </c>
      <c r="E252" s="201" t="s">
        <v>2092</v>
      </c>
      <c r="F252" s="202" t="s">
        <v>2093</v>
      </c>
      <c r="G252" s="203" t="s">
        <v>1310</v>
      </c>
      <c r="H252" s="204">
        <v>8</v>
      </c>
      <c r="I252" s="205"/>
      <c r="J252" s="206">
        <f t="shared" si="70"/>
        <v>0</v>
      </c>
      <c r="K252" s="202" t="s">
        <v>1</v>
      </c>
      <c r="L252" s="39"/>
      <c r="M252" s="207" t="s">
        <v>1</v>
      </c>
      <c r="N252" s="208" t="s">
        <v>45</v>
      </c>
      <c r="O252" s="71"/>
      <c r="P252" s="209">
        <f t="shared" si="71"/>
        <v>0</v>
      </c>
      <c r="Q252" s="209">
        <v>0</v>
      </c>
      <c r="R252" s="209">
        <f t="shared" si="72"/>
        <v>0</v>
      </c>
      <c r="S252" s="209">
        <v>0</v>
      </c>
      <c r="T252" s="210">
        <f t="shared" si="73"/>
        <v>0</v>
      </c>
      <c r="U252" s="34"/>
      <c r="V252" s="34"/>
      <c r="W252" s="34"/>
      <c r="X252" s="34"/>
      <c r="Y252" s="34"/>
      <c r="Z252" s="34"/>
      <c r="AA252" s="34"/>
      <c r="AB252" s="34"/>
      <c r="AC252" s="34"/>
      <c r="AD252" s="34"/>
      <c r="AE252" s="34"/>
      <c r="AR252" s="211" t="s">
        <v>190</v>
      </c>
      <c r="AT252" s="211" t="s">
        <v>185</v>
      </c>
      <c r="AU252" s="211" t="s">
        <v>86</v>
      </c>
      <c r="AY252" s="17" t="s">
        <v>184</v>
      </c>
      <c r="BE252" s="212">
        <f t="shared" si="74"/>
        <v>0</v>
      </c>
      <c r="BF252" s="212">
        <f t="shared" si="75"/>
        <v>0</v>
      </c>
      <c r="BG252" s="212">
        <f t="shared" si="76"/>
        <v>0</v>
      </c>
      <c r="BH252" s="212">
        <f t="shared" si="77"/>
        <v>0</v>
      </c>
      <c r="BI252" s="212">
        <f t="shared" si="78"/>
        <v>0</v>
      </c>
      <c r="BJ252" s="17" t="s">
        <v>91</v>
      </c>
      <c r="BK252" s="212">
        <f t="shared" si="79"/>
        <v>0</v>
      </c>
      <c r="BL252" s="17" t="s">
        <v>190</v>
      </c>
      <c r="BM252" s="211" t="s">
        <v>798</v>
      </c>
    </row>
    <row r="253" spans="1:65" s="2" customFormat="1" ht="16.5" customHeight="1">
      <c r="A253" s="34"/>
      <c r="B253" s="35"/>
      <c r="C253" s="200" t="s">
        <v>800</v>
      </c>
      <c r="D253" s="200" t="s">
        <v>185</v>
      </c>
      <c r="E253" s="201" t="s">
        <v>2094</v>
      </c>
      <c r="F253" s="202" t="s">
        <v>2095</v>
      </c>
      <c r="G253" s="203" t="s">
        <v>1310</v>
      </c>
      <c r="H253" s="204">
        <v>16</v>
      </c>
      <c r="I253" s="205"/>
      <c r="J253" s="206">
        <f t="shared" si="70"/>
        <v>0</v>
      </c>
      <c r="K253" s="202" t="s">
        <v>1</v>
      </c>
      <c r="L253" s="39"/>
      <c r="M253" s="207" t="s">
        <v>1</v>
      </c>
      <c r="N253" s="208" t="s">
        <v>45</v>
      </c>
      <c r="O253" s="71"/>
      <c r="P253" s="209">
        <f t="shared" si="71"/>
        <v>0</v>
      </c>
      <c r="Q253" s="209">
        <v>0</v>
      </c>
      <c r="R253" s="209">
        <f t="shared" si="72"/>
        <v>0</v>
      </c>
      <c r="S253" s="209">
        <v>0</v>
      </c>
      <c r="T253" s="210">
        <f t="shared" si="73"/>
        <v>0</v>
      </c>
      <c r="U253" s="34"/>
      <c r="V253" s="34"/>
      <c r="W253" s="34"/>
      <c r="X253" s="34"/>
      <c r="Y253" s="34"/>
      <c r="Z253" s="34"/>
      <c r="AA253" s="34"/>
      <c r="AB253" s="34"/>
      <c r="AC253" s="34"/>
      <c r="AD253" s="34"/>
      <c r="AE253" s="34"/>
      <c r="AR253" s="211" t="s">
        <v>190</v>
      </c>
      <c r="AT253" s="211" t="s">
        <v>185</v>
      </c>
      <c r="AU253" s="211" t="s">
        <v>86</v>
      </c>
      <c r="AY253" s="17" t="s">
        <v>184</v>
      </c>
      <c r="BE253" s="212">
        <f t="shared" si="74"/>
        <v>0</v>
      </c>
      <c r="BF253" s="212">
        <f t="shared" si="75"/>
        <v>0</v>
      </c>
      <c r="BG253" s="212">
        <f t="shared" si="76"/>
        <v>0</v>
      </c>
      <c r="BH253" s="212">
        <f t="shared" si="77"/>
        <v>0</v>
      </c>
      <c r="BI253" s="212">
        <f t="shared" si="78"/>
        <v>0</v>
      </c>
      <c r="BJ253" s="17" t="s">
        <v>91</v>
      </c>
      <c r="BK253" s="212">
        <f t="shared" si="79"/>
        <v>0</v>
      </c>
      <c r="BL253" s="17" t="s">
        <v>190</v>
      </c>
      <c r="BM253" s="211" t="s">
        <v>803</v>
      </c>
    </row>
    <row r="254" spans="1:65" s="2" customFormat="1" ht="16.5" customHeight="1">
      <c r="A254" s="34"/>
      <c r="B254" s="35"/>
      <c r="C254" s="200" t="s">
        <v>432</v>
      </c>
      <c r="D254" s="200" t="s">
        <v>185</v>
      </c>
      <c r="E254" s="201" t="s">
        <v>2096</v>
      </c>
      <c r="F254" s="202" t="s">
        <v>2097</v>
      </c>
      <c r="G254" s="203" t="s">
        <v>252</v>
      </c>
      <c r="H254" s="204">
        <v>45</v>
      </c>
      <c r="I254" s="205"/>
      <c r="J254" s="206">
        <f t="shared" si="70"/>
        <v>0</v>
      </c>
      <c r="K254" s="202" t="s">
        <v>1</v>
      </c>
      <c r="L254" s="39"/>
      <c r="M254" s="207" t="s">
        <v>1</v>
      </c>
      <c r="N254" s="208" t="s">
        <v>45</v>
      </c>
      <c r="O254" s="71"/>
      <c r="P254" s="209">
        <f t="shared" si="71"/>
        <v>0</v>
      </c>
      <c r="Q254" s="209">
        <v>0</v>
      </c>
      <c r="R254" s="209">
        <f t="shared" si="72"/>
        <v>0</v>
      </c>
      <c r="S254" s="209">
        <v>0</v>
      </c>
      <c r="T254" s="210">
        <f t="shared" si="73"/>
        <v>0</v>
      </c>
      <c r="U254" s="34"/>
      <c r="V254" s="34"/>
      <c r="W254" s="34"/>
      <c r="X254" s="34"/>
      <c r="Y254" s="34"/>
      <c r="Z254" s="34"/>
      <c r="AA254" s="34"/>
      <c r="AB254" s="34"/>
      <c r="AC254" s="34"/>
      <c r="AD254" s="34"/>
      <c r="AE254" s="34"/>
      <c r="AR254" s="211" t="s">
        <v>190</v>
      </c>
      <c r="AT254" s="211" t="s">
        <v>185</v>
      </c>
      <c r="AU254" s="211" t="s">
        <v>86</v>
      </c>
      <c r="AY254" s="17" t="s">
        <v>184</v>
      </c>
      <c r="BE254" s="212">
        <f t="shared" si="74"/>
        <v>0</v>
      </c>
      <c r="BF254" s="212">
        <f t="shared" si="75"/>
        <v>0</v>
      </c>
      <c r="BG254" s="212">
        <f t="shared" si="76"/>
        <v>0</v>
      </c>
      <c r="BH254" s="212">
        <f t="shared" si="77"/>
        <v>0</v>
      </c>
      <c r="BI254" s="212">
        <f t="shared" si="78"/>
        <v>0</v>
      </c>
      <c r="BJ254" s="17" t="s">
        <v>91</v>
      </c>
      <c r="BK254" s="212">
        <f t="shared" si="79"/>
        <v>0</v>
      </c>
      <c r="BL254" s="17" t="s">
        <v>190</v>
      </c>
      <c r="BM254" s="211" t="s">
        <v>807</v>
      </c>
    </row>
    <row r="255" spans="1:65" s="2" customFormat="1" ht="16.5" customHeight="1">
      <c r="A255" s="34"/>
      <c r="B255" s="35"/>
      <c r="C255" s="200" t="s">
        <v>809</v>
      </c>
      <c r="D255" s="200" t="s">
        <v>185</v>
      </c>
      <c r="E255" s="201" t="s">
        <v>2098</v>
      </c>
      <c r="F255" s="202" t="s">
        <v>2099</v>
      </c>
      <c r="G255" s="203" t="s">
        <v>1310</v>
      </c>
      <c r="H255" s="204">
        <v>8</v>
      </c>
      <c r="I255" s="205"/>
      <c r="J255" s="206">
        <f t="shared" si="70"/>
        <v>0</v>
      </c>
      <c r="K255" s="202" t="s">
        <v>1</v>
      </c>
      <c r="L255" s="39"/>
      <c r="M255" s="207" t="s">
        <v>1</v>
      </c>
      <c r="N255" s="208" t="s">
        <v>45</v>
      </c>
      <c r="O255" s="71"/>
      <c r="P255" s="209">
        <f t="shared" si="71"/>
        <v>0</v>
      </c>
      <c r="Q255" s="209">
        <v>0</v>
      </c>
      <c r="R255" s="209">
        <f t="shared" si="72"/>
        <v>0</v>
      </c>
      <c r="S255" s="209">
        <v>0</v>
      </c>
      <c r="T255" s="210">
        <f t="shared" si="73"/>
        <v>0</v>
      </c>
      <c r="U255" s="34"/>
      <c r="V255" s="34"/>
      <c r="W255" s="34"/>
      <c r="X255" s="34"/>
      <c r="Y255" s="34"/>
      <c r="Z255" s="34"/>
      <c r="AA255" s="34"/>
      <c r="AB255" s="34"/>
      <c r="AC255" s="34"/>
      <c r="AD255" s="34"/>
      <c r="AE255" s="34"/>
      <c r="AR255" s="211" t="s">
        <v>190</v>
      </c>
      <c r="AT255" s="211" t="s">
        <v>185</v>
      </c>
      <c r="AU255" s="211" t="s">
        <v>86</v>
      </c>
      <c r="AY255" s="17" t="s">
        <v>184</v>
      </c>
      <c r="BE255" s="212">
        <f t="shared" si="74"/>
        <v>0</v>
      </c>
      <c r="BF255" s="212">
        <f t="shared" si="75"/>
        <v>0</v>
      </c>
      <c r="BG255" s="212">
        <f t="shared" si="76"/>
        <v>0</v>
      </c>
      <c r="BH255" s="212">
        <f t="shared" si="77"/>
        <v>0</v>
      </c>
      <c r="BI255" s="212">
        <f t="shared" si="78"/>
        <v>0</v>
      </c>
      <c r="BJ255" s="17" t="s">
        <v>91</v>
      </c>
      <c r="BK255" s="212">
        <f t="shared" si="79"/>
        <v>0</v>
      </c>
      <c r="BL255" s="17" t="s">
        <v>190</v>
      </c>
      <c r="BM255" s="211" t="s">
        <v>812</v>
      </c>
    </row>
    <row r="256" spans="1:65" s="2" customFormat="1" ht="16.5" customHeight="1">
      <c r="A256" s="34"/>
      <c r="B256" s="35"/>
      <c r="C256" s="200" t="s">
        <v>442</v>
      </c>
      <c r="D256" s="200" t="s">
        <v>185</v>
      </c>
      <c r="E256" s="201" t="s">
        <v>2100</v>
      </c>
      <c r="F256" s="202" t="s">
        <v>2101</v>
      </c>
      <c r="G256" s="203" t="s">
        <v>1310</v>
      </c>
      <c r="H256" s="204">
        <v>8</v>
      </c>
      <c r="I256" s="205"/>
      <c r="J256" s="206">
        <f t="shared" si="70"/>
        <v>0</v>
      </c>
      <c r="K256" s="202" t="s">
        <v>1</v>
      </c>
      <c r="L256" s="39"/>
      <c r="M256" s="207" t="s">
        <v>1</v>
      </c>
      <c r="N256" s="208" t="s">
        <v>45</v>
      </c>
      <c r="O256" s="71"/>
      <c r="P256" s="209">
        <f t="shared" si="71"/>
        <v>0</v>
      </c>
      <c r="Q256" s="209">
        <v>0</v>
      </c>
      <c r="R256" s="209">
        <f t="shared" si="72"/>
        <v>0</v>
      </c>
      <c r="S256" s="209">
        <v>0</v>
      </c>
      <c r="T256" s="210">
        <f t="shared" si="73"/>
        <v>0</v>
      </c>
      <c r="U256" s="34"/>
      <c r="V256" s="34"/>
      <c r="W256" s="34"/>
      <c r="X256" s="34"/>
      <c r="Y256" s="34"/>
      <c r="Z256" s="34"/>
      <c r="AA256" s="34"/>
      <c r="AB256" s="34"/>
      <c r="AC256" s="34"/>
      <c r="AD256" s="34"/>
      <c r="AE256" s="34"/>
      <c r="AR256" s="211" t="s">
        <v>190</v>
      </c>
      <c r="AT256" s="211" t="s">
        <v>185</v>
      </c>
      <c r="AU256" s="211" t="s">
        <v>86</v>
      </c>
      <c r="AY256" s="17" t="s">
        <v>184</v>
      </c>
      <c r="BE256" s="212">
        <f t="shared" si="74"/>
        <v>0</v>
      </c>
      <c r="BF256" s="212">
        <f t="shared" si="75"/>
        <v>0</v>
      </c>
      <c r="BG256" s="212">
        <f t="shared" si="76"/>
        <v>0</v>
      </c>
      <c r="BH256" s="212">
        <f t="shared" si="77"/>
        <v>0</v>
      </c>
      <c r="BI256" s="212">
        <f t="shared" si="78"/>
        <v>0</v>
      </c>
      <c r="BJ256" s="17" t="s">
        <v>91</v>
      </c>
      <c r="BK256" s="212">
        <f t="shared" si="79"/>
        <v>0</v>
      </c>
      <c r="BL256" s="17" t="s">
        <v>190</v>
      </c>
      <c r="BM256" s="211" t="s">
        <v>816</v>
      </c>
    </row>
    <row r="257" spans="1:65" s="11" customFormat="1" ht="25.9" customHeight="1">
      <c r="B257" s="186"/>
      <c r="C257" s="187"/>
      <c r="D257" s="188" t="s">
        <v>78</v>
      </c>
      <c r="E257" s="189" t="s">
        <v>2102</v>
      </c>
      <c r="F257" s="189" t="s">
        <v>2103</v>
      </c>
      <c r="G257" s="187"/>
      <c r="H257" s="187"/>
      <c r="I257" s="190"/>
      <c r="J257" s="191">
        <f>BK257</f>
        <v>0</v>
      </c>
      <c r="K257" s="187"/>
      <c r="L257" s="192"/>
      <c r="M257" s="193"/>
      <c r="N257" s="194"/>
      <c r="O257" s="194"/>
      <c r="P257" s="195">
        <f>SUM(P258:P262)</f>
        <v>0</v>
      </c>
      <c r="Q257" s="194"/>
      <c r="R257" s="195">
        <f>SUM(R258:R262)</f>
        <v>0</v>
      </c>
      <c r="S257" s="194"/>
      <c r="T257" s="196">
        <f>SUM(T258:T262)</f>
        <v>0</v>
      </c>
      <c r="AR257" s="197" t="s">
        <v>86</v>
      </c>
      <c r="AT257" s="198" t="s">
        <v>78</v>
      </c>
      <c r="AU257" s="198" t="s">
        <v>79</v>
      </c>
      <c r="AY257" s="197" t="s">
        <v>184</v>
      </c>
      <c r="BK257" s="199">
        <f>SUM(BK258:BK262)</f>
        <v>0</v>
      </c>
    </row>
    <row r="258" spans="1:65" s="2" customFormat="1" ht="16.5" customHeight="1">
      <c r="A258" s="34"/>
      <c r="B258" s="35"/>
      <c r="C258" s="200" t="s">
        <v>819</v>
      </c>
      <c r="D258" s="200" t="s">
        <v>185</v>
      </c>
      <c r="E258" s="201" t="s">
        <v>2104</v>
      </c>
      <c r="F258" s="202" t="s">
        <v>2105</v>
      </c>
      <c r="G258" s="203" t="s">
        <v>252</v>
      </c>
      <c r="H258" s="204">
        <v>35</v>
      </c>
      <c r="I258" s="205"/>
      <c r="J258" s="206">
        <f>ROUND(I258*H258,2)</f>
        <v>0</v>
      </c>
      <c r="K258" s="202" t="s">
        <v>1</v>
      </c>
      <c r="L258" s="39"/>
      <c r="M258" s="207" t="s">
        <v>1</v>
      </c>
      <c r="N258" s="208" t="s">
        <v>45</v>
      </c>
      <c r="O258" s="71"/>
      <c r="P258" s="209">
        <f>O258*H258</f>
        <v>0</v>
      </c>
      <c r="Q258" s="209">
        <v>0</v>
      </c>
      <c r="R258" s="209">
        <f>Q258*H258</f>
        <v>0</v>
      </c>
      <c r="S258" s="209">
        <v>0</v>
      </c>
      <c r="T258" s="210">
        <f>S258*H258</f>
        <v>0</v>
      </c>
      <c r="U258" s="34"/>
      <c r="V258" s="34"/>
      <c r="W258" s="34"/>
      <c r="X258" s="34"/>
      <c r="Y258" s="34"/>
      <c r="Z258" s="34"/>
      <c r="AA258" s="34"/>
      <c r="AB258" s="34"/>
      <c r="AC258" s="34"/>
      <c r="AD258" s="34"/>
      <c r="AE258" s="34"/>
      <c r="AR258" s="211" t="s">
        <v>190</v>
      </c>
      <c r="AT258" s="211" t="s">
        <v>185</v>
      </c>
      <c r="AU258" s="211" t="s">
        <v>86</v>
      </c>
      <c r="AY258" s="17" t="s">
        <v>184</v>
      </c>
      <c r="BE258" s="212">
        <f>IF(N258="základní",J258,0)</f>
        <v>0</v>
      </c>
      <c r="BF258" s="212">
        <f>IF(N258="snížená",J258,0)</f>
        <v>0</v>
      </c>
      <c r="BG258" s="212">
        <f>IF(N258="zákl. přenesená",J258,0)</f>
        <v>0</v>
      </c>
      <c r="BH258" s="212">
        <f>IF(N258="sníž. přenesená",J258,0)</f>
        <v>0</v>
      </c>
      <c r="BI258" s="212">
        <f>IF(N258="nulová",J258,0)</f>
        <v>0</v>
      </c>
      <c r="BJ258" s="17" t="s">
        <v>91</v>
      </c>
      <c r="BK258" s="212">
        <f>ROUND(I258*H258,2)</f>
        <v>0</v>
      </c>
      <c r="BL258" s="17" t="s">
        <v>190</v>
      </c>
      <c r="BM258" s="211" t="s">
        <v>822</v>
      </c>
    </row>
    <row r="259" spans="1:65" s="2" customFormat="1" ht="16.5" customHeight="1">
      <c r="A259" s="34"/>
      <c r="B259" s="35"/>
      <c r="C259" s="200" t="s">
        <v>450</v>
      </c>
      <c r="D259" s="200" t="s">
        <v>185</v>
      </c>
      <c r="E259" s="201" t="s">
        <v>2106</v>
      </c>
      <c r="F259" s="202" t="s">
        <v>2107</v>
      </c>
      <c r="G259" s="203" t="s">
        <v>252</v>
      </c>
      <c r="H259" s="204">
        <v>255</v>
      </c>
      <c r="I259" s="205"/>
      <c r="J259" s="206">
        <f>ROUND(I259*H259,2)</f>
        <v>0</v>
      </c>
      <c r="K259" s="202" t="s">
        <v>1</v>
      </c>
      <c r="L259" s="39"/>
      <c r="M259" s="207" t="s">
        <v>1</v>
      </c>
      <c r="N259" s="208" t="s">
        <v>45</v>
      </c>
      <c r="O259" s="71"/>
      <c r="P259" s="209">
        <f>O259*H259</f>
        <v>0</v>
      </c>
      <c r="Q259" s="209">
        <v>0</v>
      </c>
      <c r="R259" s="209">
        <f>Q259*H259</f>
        <v>0</v>
      </c>
      <c r="S259" s="209">
        <v>0</v>
      </c>
      <c r="T259" s="210">
        <f>S259*H259</f>
        <v>0</v>
      </c>
      <c r="U259" s="34"/>
      <c r="V259" s="34"/>
      <c r="W259" s="34"/>
      <c r="X259" s="34"/>
      <c r="Y259" s="34"/>
      <c r="Z259" s="34"/>
      <c r="AA259" s="34"/>
      <c r="AB259" s="34"/>
      <c r="AC259" s="34"/>
      <c r="AD259" s="34"/>
      <c r="AE259" s="34"/>
      <c r="AR259" s="211" t="s">
        <v>190</v>
      </c>
      <c r="AT259" s="211" t="s">
        <v>185</v>
      </c>
      <c r="AU259" s="211" t="s">
        <v>86</v>
      </c>
      <c r="AY259" s="17" t="s">
        <v>184</v>
      </c>
      <c r="BE259" s="212">
        <f>IF(N259="základní",J259,0)</f>
        <v>0</v>
      </c>
      <c r="BF259" s="212">
        <f>IF(N259="snížená",J259,0)</f>
        <v>0</v>
      </c>
      <c r="BG259" s="212">
        <f>IF(N259="zákl. přenesená",J259,0)</f>
        <v>0</v>
      </c>
      <c r="BH259" s="212">
        <f>IF(N259="sníž. přenesená",J259,0)</f>
        <v>0</v>
      </c>
      <c r="BI259" s="212">
        <f>IF(N259="nulová",J259,0)</f>
        <v>0</v>
      </c>
      <c r="BJ259" s="17" t="s">
        <v>91</v>
      </c>
      <c r="BK259" s="212">
        <f>ROUND(I259*H259,2)</f>
        <v>0</v>
      </c>
      <c r="BL259" s="17" t="s">
        <v>190</v>
      </c>
      <c r="BM259" s="211" t="s">
        <v>831</v>
      </c>
    </row>
    <row r="260" spans="1:65" s="2" customFormat="1" ht="16.5" customHeight="1">
      <c r="A260" s="34"/>
      <c r="B260" s="35"/>
      <c r="C260" s="200" t="s">
        <v>833</v>
      </c>
      <c r="D260" s="200" t="s">
        <v>185</v>
      </c>
      <c r="E260" s="201" t="s">
        <v>2079</v>
      </c>
      <c r="F260" s="202" t="s">
        <v>2080</v>
      </c>
      <c r="G260" s="203" t="s">
        <v>1310</v>
      </c>
      <c r="H260" s="204">
        <v>8</v>
      </c>
      <c r="I260" s="205"/>
      <c r="J260" s="206">
        <f>ROUND(I260*H260,2)</f>
        <v>0</v>
      </c>
      <c r="K260" s="202" t="s">
        <v>1</v>
      </c>
      <c r="L260" s="39"/>
      <c r="M260" s="207" t="s">
        <v>1</v>
      </c>
      <c r="N260" s="208" t="s">
        <v>45</v>
      </c>
      <c r="O260" s="71"/>
      <c r="P260" s="209">
        <f>O260*H260</f>
        <v>0</v>
      </c>
      <c r="Q260" s="209">
        <v>0</v>
      </c>
      <c r="R260" s="209">
        <f>Q260*H260</f>
        <v>0</v>
      </c>
      <c r="S260" s="209">
        <v>0</v>
      </c>
      <c r="T260" s="210">
        <f>S260*H260</f>
        <v>0</v>
      </c>
      <c r="U260" s="34"/>
      <c r="V260" s="34"/>
      <c r="W260" s="34"/>
      <c r="X260" s="34"/>
      <c r="Y260" s="34"/>
      <c r="Z260" s="34"/>
      <c r="AA260" s="34"/>
      <c r="AB260" s="34"/>
      <c r="AC260" s="34"/>
      <c r="AD260" s="34"/>
      <c r="AE260" s="34"/>
      <c r="AR260" s="211" t="s">
        <v>190</v>
      </c>
      <c r="AT260" s="211" t="s">
        <v>185</v>
      </c>
      <c r="AU260" s="211" t="s">
        <v>86</v>
      </c>
      <c r="AY260" s="17" t="s">
        <v>184</v>
      </c>
      <c r="BE260" s="212">
        <f>IF(N260="základní",J260,0)</f>
        <v>0</v>
      </c>
      <c r="BF260" s="212">
        <f>IF(N260="snížená",J260,0)</f>
        <v>0</v>
      </c>
      <c r="BG260" s="212">
        <f>IF(N260="zákl. přenesená",J260,0)</f>
        <v>0</v>
      </c>
      <c r="BH260" s="212">
        <f>IF(N260="sníž. přenesená",J260,0)</f>
        <v>0</v>
      </c>
      <c r="BI260" s="212">
        <f>IF(N260="nulová",J260,0)</f>
        <v>0</v>
      </c>
      <c r="BJ260" s="17" t="s">
        <v>91</v>
      </c>
      <c r="BK260" s="212">
        <f>ROUND(I260*H260,2)</f>
        <v>0</v>
      </c>
      <c r="BL260" s="17" t="s">
        <v>190</v>
      </c>
      <c r="BM260" s="211" t="s">
        <v>836</v>
      </c>
    </row>
    <row r="261" spans="1:65" s="2" customFormat="1" ht="16.5" customHeight="1">
      <c r="A261" s="34"/>
      <c r="B261" s="35"/>
      <c r="C261" s="200" t="s">
        <v>454</v>
      </c>
      <c r="D261" s="200" t="s">
        <v>185</v>
      </c>
      <c r="E261" s="201" t="s">
        <v>2108</v>
      </c>
      <c r="F261" s="202" t="s">
        <v>2109</v>
      </c>
      <c r="G261" s="203" t="s">
        <v>1310</v>
      </c>
      <c r="H261" s="204">
        <v>2</v>
      </c>
      <c r="I261" s="205"/>
      <c r="J261" s="206">
        <f>ROUND(I261*H261,2)</f>
        <v>0</v>
      </c>
      <c r="K261" s="202" t="s">
        <v>1</v>
      </c>
      <c r="L261" s="39"/>
      <c r="M261" s="207" t="s">
        <v>1</v>
      </c>
      <c r="N261" s="208" t="s">
        <v>45</v>
      </c>
      <c r="O261" s="71"/>
      <c r="P261" s="209">
        <f>O261*H261</f>
        <v>0</v>
      </c>
      <c r="Q261" s="209">
        <v>0</v>
      </c>
      <c r="R261" s="209">
        <f>Q261*H261</f>
        <v>0</v>
      </c>
      <c r="S261" s="209">
        <v>0</v>
      </c>
      <c r="T261" s="210">
        <f>S261*H261</f>
        <v>0</v>
      </c>
      <c r="U261" s="34"/>
      <c r="V261" s="34"/>
      <c r="W261" s="34"/>
      <c r="X261" s="34"/>
      <c r="Y261" s="34"/>
      <c r="Z261" s="34"/>
      <c r="AA261" s="34"/>
      <c r="AB261" s="34"/>
      <c r="AC261" s="34"/>
      <c r="AD261" s="34"/>
      <c r="AE261" s="34"/>
      <c r="AR261" s="211" t="s">
        <v>190</v>
      </c>
      <c r="AT261" s="211" t="s">
        <v>185</v>
      </c>
      <c r="AU261" s="211" t="s">
        <v>86</v>
      </c>
      <c r="AY261" s="17" t="s">
        <v>184</v>
      </c>
      <c r="BE261" s="212">
        <f>IF(N261="základní",J261,0)</f>
        <v>0</v>
      </c>
      <c r="BF261" s="212">
        <f>IF(N261="snížená",J261,0)</f>
        <v>0</v>
      </c>
      <c r="BG261" s="212">
        <f>IF(N261="zákl. přenesená",J261,0)</f>
        <v>0</v>
      </c>
      <c r="BH261" s="212">
        <f>IF(N261="sníž. přenesená",J261,0)</f>
        <v>0</v>
      </c>
      <c r="BI261" s="212">
        <f>IF(N261="nulová",J261,0)</f>
        <v>0</v>
      </c>
      <c r="BJ261" s="17" t="s">
        <v>91</v>
      </c>
      <c r="BK261" s="212">
        <f>ROUND(I261*H261,2)</f>
        <v>0</v>
      </c>
      <c r="BL261" s="17" t="s">
        <v>190</v>
      </c>
      <c r="BM261" s="211" t="s">
        <v>840</v>
      </c>
    </row>
    <row r="262" spans="1:65" s="2" customFormat="1" ht="16.5" customHeight="1">
      <c r="A262" s="34"/>
      <c r="B262" s="35"/>
      <c r="C262" s="200" t="s">
        <v>841</v>
      </c>
      <c r="D262" s="200" t="s">
        <v>185</v>
      </c>
      <c r="E262" s="201" t="s">
        <v>2110</v>
      </c>
      <c r="F262" s="202" t="s">
        <v>2111</v>
      </c>
      <c r="G262" s="203" t="s">
        <v>252</v>
      </c>
      <c r="H262" s="204">
        <v>290</v>
      </c>
      <c r="I262" s="205"/>
      <c r="J262" s="206">
        <f>ROUND(I262*H262,2)</f>
        <v>0</v>
      </c>
      <c r="K262" s="202" t="s">
        <v>1</v>
      </c>
      <c r="L262" s="39"/>
      <c r="M262" s="207" t="s">
        <v>1</v>
      </c>
      <c r="N262" s="208" t="s">
        <v>45</v>
      </c>
      <c r="O262" s="71"/>
      <c r="P262" s="209">
        <f>O262*H262</f>
        <v>0</v>
      </c>
      <c r="Q262" s="209">
        <v>0</v>
      </c>
      <c r="R262" s="209">
        <f>Q262*H262</f>
        <v>0</v>
      </c>
      <c r="S262" s="209">
        <v>0</v>
      </c>
      <c r="T262" s="210">
        <f>S262*H262</f>
        <v>0</v>
      </c>
      <c r="U262" s="34"/>
      <c r="V262" s="34"/>
      <c r="W262" s="34"/>
      <c r="X262" s="34"/>
      <c r="Y262" s="34"/>
      <c r="Z262" s="34"/>
      <c r="AA262" s="34"/>
      <c r="AB262" s="34"/>
      <c r="AC262" s="34"/>
      <c r="AD262" s="34"/>
      <c r="AE262" s="34"/>
      <c r="AR262" s="211" t="s">
        <v>190</v>
      </c>
      <c r="AT262" s="211" t="s">
        <v>185</v>
      </c>
      <c r="AU262" s="211" t="s">
        <v>86</v>
      </c>
      <c r="AY262" s="17" t="s">
        <v>184</v>
      </c>
      <c r="BE262" s="212">
        <f>IF(N262="základní",J262,0)</f>
        <v>0</v>
      </c>
      <c r="BF262" s="212">
        <f>IF(N262="snížená",J262,0)</f>
        <v>0</v>
      </c>
      <c r="BG262" s="212">
        <f>IF(N262="zákl. přenesená",J262,0)</f>
        <v>0</v>
      </c>
      <c r="BH262" s="212">
        <f>IF(N262="sníž. přenesená",J262,0)</f>
        <v>0</v>
      </c>
      <c r="BI262" s="212">
        <f>IF(N262="nulová",J262,0)</f>
        <v>0</v>
      </c>
      <c r="BJ262" s="17" t="s">
        <v>91</v>
      </c>
      <c r="BK262" s="212">
        <f>ROUND(I262*H262,2)</f>
        <v>0</v>
      </c>
      <c r="BL262" s="17" t="s">
        <v>190</v>
      </c>
      <c r="BM262" s="211" t="s">
        <v>844</v>
      </c>
    </row>
    <row r="263" spans="1:65" s="11" customFormat="1" ht="25.9" customHeight="1">
      <c r="B263" s="186"/>
      <c r="C263" s="187"/>
      <c r="D263" s="188" t="s">
        <v>78</v>
      </c>
      <c r="E263" s="189" t="s">
        <v>2112</v>
      </c>
      <c r="F263" s="189" t="s">
        <v>2113</v>
      </c>
      <c r="G263" s="187"/>
      <c r="H263" s="187"/>
      <c r="I263" s="190"/>
      <c r="J263" s="191">
        <f>BK263</f>
        <v>0</v>
      </c>
      <c r="K263" s="187"/>
      <c r="L263" s="192"/>
      <c r="M263" s="193"/>
      <c r="N263" s="194"/>
      <c r="O263" s="194"/>
      <c r="P263" s="195">
        <f>SUM(P264:P267)</f>
        <v>0</v>
      </c>
      <c r="Q263" s="194"/>
      <c r="R263" s="195">
        <f>SUM(R264:R267)</f>
        <v>0</v>
      </c>
      <c r="S263" s="194"/>
      <c r="T263" s="196">
        <f>SUM(T264:T267)</f>
        <v>0</v>
      </c>
      <c r="AR263" s="197" t="s">
        <v>86</v>
      </c>
      <c r="AT263" s="198" t="s">
        <v>78</v>
      </c>
      <c r="AU263" s="198" t="s">
        <v>79</v>
      </c>
      <c r="AY263" s="197" t="s">
        <v>184</v>
      </c>
      <c r="BK263" s="199">
        <f>SUM(BK264:BK267)</f>
        <v>0</v>
      </c>
    </row>
    <row r="264" spans="1:65" s="2" customFormat="1" ht="16.5" customHeight="1">
      <c r="A264" s="34"/>
      <c r="B264" s="35"/>
      <c r="C264" s="200" t="s">
        <v>462</v>
      </c>
      <c r="D264" s="200" t="s">
        <v>185</v>
      </c>
      <c r="E264" s="201" t="s">
        <v>2114</v>
      </c>
      <c r="F264" s="202" t="s">
        <v>2115</v>
      </c>
      <c r="G264" s="203" t="s">
        <v>252</v>
      </c>
      <c r="H264" s="204">
        <v>290</v>
      </c>
      <c r="I264" s="205"/>
      <c r="J264" s="206">
        <f>ROUND(I264*H264,2)</f>
        <v>0</v>
      </c>
      <c r="K264" s="202" t="s">
        <v>1</v>
      </c>
      <c r="L264" s="39"/>
      <c r="M264" s="207" t="s">
        <v>1</v>
      </c>
      <c r="N264" s="208" t="s">
        <v>45</v>
      </c>
      <c r="O264" s="71"/>
      <c r="P264" s="209">
        <f>O264*H264</f>
        <v>0</v>
      </c>
      <c r="Q264" s="209">
        <v>0</v>
      </c>
      <c r="R264" s="209">
        <f>Q264*H264</f>
        <v>0</v>
      </c>
      <c r="S264" s="209">
        <v>0</v>
      </c>
      <c r="T264" s="210">
        <f>S264*H264</f>
        <v>0</v>
      </c>
      <c r="U264" s="34"/>
      <c r="V264" s="34"/>
      <c r="W264" s="34"/>
      <c r="X264" s="34"/>
      <c r="Y264" s="34"/>
      <c r="Z264" s="34"/>
      <c r="AA264" s="34"/>
      <c r="AB264" s="34"/>
      <c r="AC264" s="34"/>
      <c r="AD264" s="34"/>
      <c r="AE264" s="34"/>
      <c r="AR264" s="211" t="s">
        <v>190</v>
      </c>
      <c r="AT264" s="211" t="s">
        <v>185</v>
      </c>
      <c r="AU264" s="211" t="s">
        <v>86</v>
      </c>
      <c r="AY264" s="17" t="s">
        <v>184</v>
      </c>
      <c r="BE264" s="212">
        <f>IF(N264="základní",J264,0)</f>
        <v>0</v>
      </c>
      <c r="BF264" s="212">
        <f>IF(N264="snížená",J264,0)</f>
        <v>0</v>
      </c>
      <c r="BG264" s="212">
        <f>IF(N264="zákl. přenesená",J264,0)</f>
        <v>0</v>
      </c>
      <c r="BH264" s="212">
        <f>IF(N264="sníž. přenesená",J264,0)</f>
        <v>0</v>
      </c>
      <c r="BI264" s="212">
        <f>IF(N264="nulová",J264,0)</f>
        <v>0</v>
      </c>
      <c r="BJ264" s="17" t="s">
        <v>91</v>
      </c>
      <c r="BK264" s="212">
        <f>ROUND(I264*H264,2)</f>
        <v>0</v>
      </c>
      <c r="BL264" s="17" t="s">
        <v>190</v>
      </c>
      <c r="BM264" s="211" t="s">
        <v>848</v>
      </c>
    </row>
    <row r="265" spans="1:65" s="2" customFormat="1" ht="16.5" customHeight="1">
      <c r="A265" s="34"/>
      <c r="B265" s="35"/>
      <c r="C265" s="200" t="s">
        <v>849</v>
      </c>
      <c r="D265" s="200" t="s">
        <v>185</v>
      </c>
      <c r="E265" s="201" t="s">
        <v>2092</v>
      </c>
      <c r="F265" s="202" t="s">
        <v>2093</v>
      </c>
      <c r="G265" s="203" t="s">
        <v>1310</v>
      </c>
      <c r="H265" s="204">
        <v>8</v>
      </c>
      <c r="I265" s="205"/>
      <c r="J265" s="206">
        <f>ROUND(I265*H265,2)</f>
        <v>0</v>
      </c>
      <c r="K265" s="202" t="s">
        <v>1</v>
      </c>
      <c r="L265" s="39"/>
      <c r="M265" s="207" t="s">
        <v>1</v>
      </c>
      <c r="N265" s="208" t="s">
        <v>45</v>
      </c>
      <c r="O265" s="71"/>
      <c r="P265" s="209">
        <f>O265*H265</f>
        <v>0</v>
      </c>
      <c r="Q265" s="209">
        <v>0</v>
      </c>
      <c r="R265" s="209">
        <f>Q265*H265</f>
        <v>0</v>
      </c>
      <c r="S265" s="209">
        <v>0</v>
      </c>
      <c r="T265" s="210">
        <f>S265*H265</f>
        <v>0</v>
      </c>
      <c r="U265" s="34"/>
      <c r="V265" s="34"/>
      <c r="W265" s="34"/>
      <c r="X265" s="34"/>
      <c r="Y265" s="34"/>
      <c r="Z265" s="34"/>
      <c r="AA265" s="34"/>
      <c r="AB265" s="34"/>
      <c r="AC265" s="34"/>
      <c r="AD265" s="34"/>
      <c r="AE265" s="34"/>
      <c r="AR265" s="211" t="s">
        <v>190</v>
      </c>
      <c r="AT265" s="211" t="s">
        <v>185</v>
      </c>
      <c r="AU265" s="211" t="s">
        <v>86</v>
      </c>
      <c r="AY265" s="17" t="s">
        <v>184</v>
      </c>
      <c r="BE265" s="212">
        <f>IF(N265="základní",J265,0)</f>
        <v>0</v>
      </c>
      <c r="BF265" s="212">
        <f>IF(N265="snížená",J265,0)</f>
        <v>0</v>
      </c>
      <c r="BG265" s="212">
        <f>IF(N265="zákl. přenesená",J265,0)</f>
        <v>0</v>
      </c>
      <c r="BH265" s="212">
        <f>IF(N265="sníž. přenesená",J265,0)</f>
        <v>0</v>
      </c>
      <c r="BI265" s="212">
        <f>IF(N265="nulová",J265,0)</f>
        <v>0</v>
      </c>
      <c r="BJ265" s="17" t="s">
        <v>91</v>
      </c>
      <c r="BK265" s="212">
        <f>ROUND(I265*H265,2)</f>
        <v>0</v>
      </c>
      <c r="BL265" s="17" t="s">
        <v>190</v>
      </c>
      <c r="BM265" s="211" t="s">
        <v>852</v>
      </c>
    </row>
    <row r="266" spans="1:65" s="2" customFormat="1" ht="16.5" customHeight="1">
      <c r="A266" s="34"/>
      <c r="B266" s="35"/>
      <c r="C266" s="200" t="s">
        <v>466</v>
      </c>
      <c r="D266" s="200" t="s">
        <v>185</v>
      </c>
      <c r="E266" s="201" t="s">
        <v>2116</v>
      </c>
      <c r="F266" s="202" t="s">
        <v>2117</v>
      </c>
      <c r="G266" s="203" t="s">
        <v>1310</v>
      </c>
      <c r="H266" s="204">
        <v>2</v>
      </c>
      <c r="I266" s="205"/>
      <c r="J266" s="206">
        <f>ROUND(I266*H266,2)</f>
        <v>0</v>
      </c>
      <c r="K266" s="202" t="s">
        <v>1</v>
      </c>
      <c r="L266" s="39"/>
      <c r="M266" s="207" t="s">
        <v>1</v>
      </c>
      <c r="N266" s="208" t="s">
        <v>45</v>
      </c>
      <c r="O266" s="71"/>
      <c r="P266" s="209">
        <f>O266*H266</f>
        <v>0</v>
      </c>
      <c r="Q266" s="209">
        <v>0</v>
      </c>
      <c r="R266" s="209">
        <f>Q266*H266</f>
        <v>0</v>
      </c>
      <c r="S266" s="209">
        <v>0</v>
      </c>
      <c r="T266" s="210">
        <f>S266*H266</f>
        <v>0</v>
      </c>
      <c r="U266" s="34"/>
      <c r="V266" s="34"/>
      <c r="W266" s="34"/>
      <c r="X266" s="34"/>
      <c r="Y266" s="34"/>
      <c r="Z266" s="34"/>
      <c r="AA266" s="34"/>
      <c r="AB266" s="34"/>
      <c r="AC266" s="34"/>
      <c r="AD266" s="34"/>
      <c r="AE266" s="34"/>
      <c r="AR266" s="211" t="s">
        <v>190</v>
      </c>
      <c r="AT266" s="211" t="s">
        <v>185</v>
      </c>
      <c r="AU266" s="211" t="s">
        <v>86</v>
      </c>
      <c r="AY266" s="17" t="s">
        <v>184</v>
      </c>
      <c r="BE266" s="212">
        <f>IF(N266="základní",J266,0)</f>
        <v>0</v>
      </c>
      <c r="BF266" s="212">
        <f>IF(N266="snížená",J266,0)</f>
        <v>0</v>
      </c>
      <c r="BG266" s="212">
        <f>IF(N266="zákl. přenesená",J266,0)</f>
        <v>0</v>
      </c>
      <c r="BH266" s="212">
        <f>IF(N266="sníž. přenesená",J266,0)</f>
        <v>0</v>
      </c>
      <c r="BI266" s="212">
        <f>IF(N266="nulová",J266,0)</f>
        <v>0</v>
      </c>
      <c r="BJ266" s="17" t="s">
        <v>91</v>
      </c>
      <c r="BK266" s="212">
        <f>ROUND(I266*H266,2)</f>
        <v>0</v>
      </c>
      <c r="BL266" s="17" t="s">
        <v>190</v>
      </c>
      <c r="BM266" s="211" t="s">
        <v>855</v>
      </c>
    </row>
    <row r="267" spans="1:65" s="2" customFormat="1" ht="16.5" customHeight="1">
      <c r="A267" s="34"/>
      <c r="B267" s="35"/>
      <c r="C267" s="200" t="s">
        <v>857</v>
      </c>
      <c r="D267" s="200" t="s">
        <v>185</v>
      </c>
      <c r="E267" s="201" t="s">
        <v>2118</v>
      </c>
      <c r="F267" s="202" t="s">
        <v>2119</v>
      </c>
      <c r="G267" s="203" t="s">
        <v>252</v>
      </c>
      <c r="H267" s="204">
        <v>290</v>
      </c>
      <c r="I267" s="205"/>
      <c r="J267" s="206">
        <f>ROUND(I267*H267,2)</f>
        <v>0</v>
      </c>
      <c r="K267" s="202" t="s">
        <v>1</v>
      </c>
      <c r="L267" s="39"/>
      <c r="M267" s="257" t="s">
        <v>1</v>
      </c>
      <c r="N267" s="258" t="s">
        <v>45</v>
      </c>
      <c r="O267" s="259"/>
      <c r="P267" s="260">
        <f>O267*H267</f>
        <v>0</v>
      </c>
      <c r="Q267" s="260">
        <v>0</v>
      </c>
      <c r="R267" s="260">
        <f>Q267*H267</f>
        <v>0</v>
      </c>
      <c r="S267" s="260">
        <v>0</v>
      </c>
      <c r="T267" s="261">
        <f>S267*H267</f>
        <v>0</v>
      </c>
      <c r="U267" s="34"/>
      <c r="V267" s="34"/>
      <c r="W267" s="34"/>
      <c r="X267" s="34"/>
      <c r="Y267" s="34"/>
      <c r="Z267" s="34"/>
      <c r="AA267" s="34"/>
      <c r="AB267" s="34"/>
      <c r="AC267" s="34"/>
      <c r="AD267" s="34"/>
      <c r="AE267" s="34"/>
      <c r="AR267" s="211" t="s">
        <v>190</v>
      </c>
      <c r="AT267" s="211" t="s">
        <v>185</v>
      </c>
      <c r="AU267" s="211" t="s">
        <v>86</v>
      </c>
      <c r="AY267" s="17" t="s">
        <v>184</v>
      </c>
      <c r="BE267" s="212">
        <f>IF(N267="základní",J267,0)</f>
        <v>0</v>
      </c>
      <c r="BF267" s="212">
        <f>IF(N267="snížená",J267,0)</f>
        <v>0</v>
      </c>
      <c r="BG267" s="212">
        <f>IF(N267="zákl. přenesená",J267,0)</f>
        <v>0</v>
      </c>
      <c r="BH267" s="212">
        <f>IF(N267="sníž. přenesená",J267,0)</f>
        <v>0</v>
      </c>
      <c r="BI267" s="212">
        <f>IF(N267="nulová",J267,0)</f>
        <v>0</v>
      </c>
      <c r="BJ267" s="17" t="s">
        <v>91</v>
      </c>
      <c r="BK267" s="212">
        <f>ROUND(I267*H267,2)</f>
        <v>0</v>
      </c>
      <c r="BL267" s="17" t="s">
        <v>190</v>
      </c>
      <c r="BM267" s="211" t="s">
        <v>860</v>
      </c>
    </row>
    <row r="268" spans="1:65" s="2" customFormat="1" ht="6.95" customHeight="1">
      <c r="A268" s="34"/>
      <c r="B268" s="54"/>
      <c r="C268" s="55"/>
      <c r="D268" s="55"/>
      <c r="E268" s="55"/>
      <c r="F268" s="55"/>
      <c r="G268" s="55"/>
      <c r="H268" s="55"/>
      <c r="I268" s="158"/>
      <c r="J268" s="55"/>
      <c r="K268" s="55"/>
      <c r="L268" s="39"/>
      <c r="M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  <c r="AA268" s="34"/>
      <c r="AB268" s="34"/>
      <c r="AC268" s="34"/>
      <c r="AD268" s="34"/>
      <c r="AE268" s="34"/>
    </row>
  </sheetData>
  <sheetProtection algorithmName="SHA-512" hashValue="Baam5SMlhD2zze3PExJdyaM7inyi7hTj6W5JU9NEnYckhq0pT7RoKug80PI6hbgVVi35DlqEEhD74QchhC0Klw==" saltValue="yfkFcDjcQYulvKBURrVqJxwUQR5qgc3lfbsxZeQl4LRRVCJf3fWdsFWzxKltmoUkDINJOOxSaPxWo/EfnPFFOw==" spinCount="100000" sheet="1" objects="1" scenarios="1" formatColumns="0" formatRows="0" autoFilter="0"/>
  <autoFilter ref="C138:K267"/>
  <mergeCells count="15">
    <mergeCell ref="E125:H125"/>
    <mergeCell ref="E129:H129"/>
    <mergeCell ref="E127:H127"/>
    <mergeCell ref="E131:H131"/>
    <mergeCell ref="L2:V2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204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15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5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AT2" s="17" t="s">
        <v>109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8"/>
      <c r="J3" s="117"/>
      <c r="K3" s="117"/>
      <c r="L3" s="20"/>
      <c r="AT3" s="17" t="s">
        <v>86</v>
      </c>
    </row>
    <row r="4" spans="1:46" s="1" customFormat="1" ht="24.95" customHeight="1">
      <c r="B4" s="20"/>
      <c r="D4" s="119" t="s">
        <v>132</v>
      </c>
      <c r="I4" s="115"/>
      <c r="L4" s="20"/>
      <c r="M4" s="120" t="s">
        <v>10</v>
      </c>
      <c r="AT4" s="17" t="s">
        <v>4</v>
      </c>
    </row>
    <row r="5" spans="1:46" s="1" customFormat="1" ht="6.95" customHeight="1">
      <c r="B5" s="20"/>
      <c r="I5" s="115"/>
      <c r="L5" s="20"/>
    </row>
    <row r="6" spans="1:46" s="1" customFormat="1" ht="12" customHeight="1">
      <c r="B6" s="20"/>
      <c r="D6" s="121" t="s">
        <v>16</v>
      </c>
      <c r="I6" s="115"/>
      <c r="L6" s="20"/>
    </row>
    <row r="7" spans="1:46" s="1" customFormat="1" ht="16.5" customHeight="1">
      <c r="B7" s="20"/>
      <c r="E7" s="322" t="str">
        <f>'Rekapitulace stavby'!K6</f>
        <v>NOVOSTAVBA SOCIÁLNÍCH BYTŮ NA PARC. Č. 789/2</v>
      </c>
      <c r="F7" s="323"/>
      <c r="G7" s="323"/>
      <c r="H7" s="323"/>
      <c r="I7" s="115"/>
      <c r="L7" s="20"/>
    </row>
    <row r="8" spans="1:46" ht="12.75">
      <c r="B8" s="20"/>
      <c r="D8" s="121" t="s">
        <v>133</v>
      </c>
      <c r="L8" s="20"/>
    </row>
    <row r="9" spans="1:46" s="1" customFormat="1" ht="16.5" customHeight="1">
      <c r="B9" s="20"/>
      <c r="E9" s="322" t="s">
        <v>134</v>
      </c>
      <c r="F9" s="303"/>
      <c r="G9" s="303"/>
      <c r="H9" s="303"/>
      <c r="I9" s="115"/>
      <c r="L9" s="20"/>
    </row>
    <row r="10" spans="1:46" s="1" customFormat="1" ht="12" customHeight="1">
      <c r="B10" s="20"/>
      <c r="D10" s="121" t="s">
        <v>135</v>
      </c>
      <c r="I10" s="115"/>
      <c r="L10" s="20"/>
    </row>
    <row r="11" spans="1:46" s="2" customFormat="1" ht="16.5" customHeight="1">
      <c r="A11" s="34"/>
      <c r="B11" s="39"/>
      <c r="C11" s="34"/>
      <c r="D11" s="34"/>
      <c r="E11" s="324" t="s">
        <v>136</v>
      </c>
      <c r="F11" s="325"/>
      <c r="G11" s="325"/>
      <c r="H11" s="325"/>
      <c r="I11" s="123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46" s="2" customFormat="1" ht="12" customHeight="1">
      <c r="A12" s="34"/>
      <c r="B12" s="39"/>
      <c r="C12" s="34"/>
      <c r="D12" s="121" t="s">
        <v>137</v>
      </c>
      <c r="E12" s="34"/>
      <c r="F12" s="34"/>
      <c r="G12" s="34"/>
      <c r="H12" s="34"/>
      <c r="I12" s="123"/>
      <c r="J12" s="34"/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pans="1:46" s="2" customFormat="1" ht="16.5" customHeight="1">
      <c r="A13" s="34"/>
      <c r="B13" s="39"/>
      <c r="C13" s="34"/>
      <c r="D13" s="34"/>
      <c r="E13" s="326" t="s">
        <v>2120</v>
      </c>
      <c r="F13" s="325"/>
      <c r="G13" s="325"/>
      <c r="H13" s="325"/>
      <c r="I13" s="123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pans="1:46" s="2" customFormat="1" ht="11.25">
      <c r="A14" s="34"/>
      <c r="B14" s="39"/>
      <c r="C14" s="34"/>
      <c r="D14" s="34"/>
      <c r="E14" s="34"/>
      <c r="F14" s="34"/>
      <c r="G14" s="34"/>
      <c r="H14" s="34"/>
      <c r="I14" s="123"/>
      <c r="J14" s="34"/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46" s="2" customFormat="1" ht="12" customHeight="1">
      <c r="A15" s="34"/>
      <c r="B15" s="39"/>
      <c r="C15" s="34"/>
      <c r="D15" s="121" t="s">
        <v>18</v>
      </c>
      <c r="E15" s="34"/>
      <c r="F15" s="109" t="s">
        <v>1</v>
      </c>
      <c r="G15" s="34"/>
      <c r="H15" s="34"/>
      <c r="I15" s="124" t="s">
        <v>19</v>
      </c>
      <c r="J15" s="109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46" s="2" customFormat="1" ht="12" customHeight="1">
      <c r="A16" s="34"/>
      <c r="B16" s="39"/>
      <c r="C16" s="34"/>
      <c r="D16" s="121" t="s">
        <v>20</v>
      </c>
      <c r="E16" s="34"/>
      <c r="F16" s="109" t="s">
        <v>21</v>
      </c>
      <c r="G16" s="34"/>
      <c r="H16" s="34"/>
      <c r="I16" s="124" t="s">
        <v>22</v>
      </c>
      <c r="J16" s="125" t="str">
        <f>'Rekapitulace stavby'!AN8</f>
        <v>11. 12. 2019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2" customFormat="1" ht="10.9" customHeight="1">
      <c r="A17" s="34"/>
      <c r="B17" s="39"/>
      <c r="C17" s="34"/>
      <c r="D17" s="34"/>
      <c r="E17" s="34"/>
      <c r="F17" s="34"/>
      <c r="G17" s="34"/>
      <c r="H17" s="34"/>
      <c r="I17" s="123"/>
      <c r="J17" s="34"/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2" customFormat="1" ht="12" customHeight="1">
      <c r="A18" s="34"/>
      <c r="B18" s="39"/>
      <c r="C18" s="34"/>
      <c r="D18" s="121" t="s">
        <v>24</v>
      </c>
      <c r="E18" s="34"/>
      <c r="F18" s="34"/>
      <c r="G18" s="34"/>
      <c r="H18" s="34"/>
      <c r="I18" s="124" t="s">
        <v>25</v>
      </c>
      <c r="J18" s="109" t="s">
        <v>26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2" customFormat="1" ht="18" customHeight="1">
      <c r="A19" s="34"/>
      <c r="B19" s="39"/>
      <c r="C19" s="34"/>
      <c r="D19" s="34"/>
      <c r="E19" s="109" t="s">
        <v>27</v>
      </c>
      <c r="F19" s="34"/>
      <c r="G19" s="34"/>
      <c r="H19" s="34"/>
      <c r="I19" s="124" t="s">
        <v>28</v>
      </c>
      <c r="J19" s="109" t="s">
        <v>29</v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2" customFormat="1" ht="6.95" customHeight="1">
      <c r="A20" s="34"/>
      <c r="B20" s="39"/>
      <c r="C20" s="34"/>
      <c r="D20" s="34"/>
      <c r="E20" s="34"/>
      <c r="F20" s="34"/>
      <c r="G20" s="34"/>
      <c r="H20" s="34"/>
      <c r="I20" s="123"/>
      <c r="J20" s="34"/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2" customFormat="1" ht="12" customHeight="1">
      <c r="A21" s="34"/>
      <c r="B21" s="39"/>
      <c r="C21" s="34"/>
      <c r="D21" s="121" t="s">
        <v>30</v>
      </c>
      <c r="E21" s="34"/>
      <c r="F21" s="34"/>
      <c r="G21" s="34"/>
      <c r="H21" s="34"/>
      <c r="I21" s="124" t="s">
        <v>25</v>
      </c>
      <c r="J21" s="30" t="str">
        <f>'Rekapitulace stavby'!AN13</f>
        <v>Vyplň údaj</v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2" customFormat="1" ht="18" customHeight="1">
      <c r="A22" s="34"/>
      <c r="B22" s="39"/>
      <c r="C22" s="34"/>
      <c r="D22" s="34"/>
      <c r="E22" s="327" t="str">
        <f>'Rekapitulace stavby'!E14</f>
        <v>Vyplň údaj</v>
      </c>
      <c r="F22" s="328"/>
      <c r="G22" s="328"/>
      <c r="H22" s="328"/>
      <c r="I22" s="124" t="s">
        <v>28</v>
      </c>
      <c r="J22" s="30" t="str">
        <f>'Rekapitulace stavby'!AN14</f>
        <v>Vyplň údaj</v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2" customFormat="1" ht="6.95" customHeight="1">
      <c r="A23" s="34"/>
      <c r="B23" s="39"/>
      <c r="C23" s="34"/>
      <c r="D23" s="34"/>
      <c r="E23" s="34"/>
      <c r="F23" s="34"/>
      <c r="G23" s="34"/>
      <c r="H23" s="34"/>
      <c r="I23" s="123"/>
      <c r="J23" s="34"/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2" customFormat="1" ht="12" customHeight="1">
      <c r="A24" s="34"/>
      <c r="B24" s="39"/>
      <c r="C24" s="34"/>
      <c r="D24" s="121" t="s">
        <v>32</v>
      </c>
      <c r="E24" s="34"/>
      <c r="F24" s="34"/>
      <c r="G24" s="34"/>
      <c r="H24" s="34"/>
      <c r="I24" s="124" t="s">
        <v>25</v>
      </c>
      <c r="J24" s="109" t="s">
        <v>1</v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s="2" customFormat="1" ht="18" customHeight="1">
      <c r="A25" s="34"/>
      <c r="B25" s="39"/>
      <c r="C25" s="34"/>
      <c r="D25" s="34"/>
      <c r="E25" s="109" t="s">
        <v>33</v>
      </c>
      <c r="F25" s="34"/>
      <c r="G25" s="34"/>
      <c r="H25" s="34"/>
      <c r="I25" s="124" t="s">
        <v>28</v>
      </c>
      <c r="J25" s="109" t="s">
        <v>1</v>
      </c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pans="1:31" s="2" customFormat="1" ht="6.95" customHeight="1">
      <c r="A26" s="34"/>
      <c r="B26" s="39"/>
      <c r="C26" s="34"/>
      <c r="D26" s="34"/>
      <c r="E26" s="34"/>
      <c r="F26" s="34"/>
      <c r="G26" s="34"/>
      <c r="H26" s="34"/>
      <c r="I26" s="123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s="2" customFormat="1" ht="12" customHeight="1">
      <c r="A27" s="34"/>
      <c r="B27" s="39"/>
      <c r="C27" s="34"/>
      <c r="D27" s="121" t="s">
        <v>35</v>
      </c>
      <c r="E27" s="34"/>
      <c r="F27" s="34"/>
      <c r="G27" s="34"/>
      <c r="H27" s="34"/>
      <c r="I27" s="124" t="s">
        <v>25</v>
      </c>
      <c r="J27" s="109" t="str">
        <f>IF('Rekapitulace stavby'!AN19="","",'Rekapitulace stavby'!AN19)</f>
        <v/>
      </c>
      <c r="K27" s="34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pans="1:31" s="2" customFormat="1" ht="18" customHeight="1">
      <c r="A28" s="34"/>
      <c r="B28" s="39"/>
      <c r="C28" s="34"/>
      <c r="D28" s="34"/>
      <c r="E28" s="109" t="str">
        <f>IF('Rekapitulace stavby'!E20="","",'Rekapitulace stavby'!E20)</f>
        <v xml:space="preserve"> </v>
      </c>
      <c r="F28" s="34"/>
      <c r="G28" s="34"/>
      <c r="H28" s="34"/>
      <c r="I28" s="124" t="s">
        <v>28</v>
      </c>
      <c r="J28" s="109" t="str">
        <f>IF('Rekapitulace stavby'!AN20="","",'Rekapitulace stavby'!AN20)</f>
        <v/>
      </c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pans="1:31" s="2" customFormat="1" ht="6.95" customHeight="1">
      <c r="A29" s="34"/>
      <c r="B29" s="39"/>
      <c r="C29" s="34"/>
      <c r="D29" s="34"/>
      <c r="E29" s="34"/>
      <c r="F29" s="34"/>
      <c r="G29" s="34"/>
      <c r="H29" s="34"/>
      <c r="I29" s="123"/>
      <c r="J29" s="34"/>
      <c r="K29" s="34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pans="1:31" s="2" customFormat="1" ht="12" customHeight="1">
      <c r="A30" s="34"/>
      <c r="B30" s="39"/>
      <c r="C30" s="34"/>
      <c r="D30" s="121" t="s">
        <v>37</v>
      </c>
      <c r="E30" s="34"/>
      <c r="F30" s="34"/>
      <c r="G30" s="34"/>
      <c r="H30" s="34"/>
      <c r="I30" s="123"/>
      <c r="J30" s="34"/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1:31" s="8" customFormat="1" ht="16.5" customHeight="1">
      <c r="A31" s="126"/>
      <c r="B31" s="127"/>
      <c r="C31" s="126"/>
      <c r="D31" s="126"/>
      <c r="E31" s="329" t="s">
        <v>1</v>
      </c>
      <c r="F31" s="329"/>
      <c r="G31" s="329"/>
      <c r="H31" s="329"/>
      <c r="I31" s="128"/>
      <c r="J31" s="126"/>
      <c r="K31" s="126"/>
      <c r="L31" s="129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6"/>
      <c r="AE31" s="126"/>
    </row>
    <row r="32" spans="1:31" s="2" customFormat="1" ht="6.95" customHeight="1">
      <c r="A32" s="34"/>
      <c r="B32" s="39"/>
      <c r="C32" s="34"/>
      <c r="D32" s="34"/>
      <c r="E32" s="34"/>
      <c r="F32" s="34"/>
      <c r="G32" s="34"/>
      <c r="H32" s="34"/>
      <c r="I32" s="123"/>
      <c r="J32" s="34"/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2" customFormat="1" ht="6.95" customHeight="1">
      <c r="A33" s="34"/>
      <c r="B33" s="39"/>
      <c r="C33" s="34"/>
      <c r="D33" s="130"/>
      <c r="E33" s="130"/>
      <c r="F33" s="130"/>
      <c r="G33" s="130"/>
      <c r="H33" s="130"/>
      <c r="I33" s="131"/>
      <c r="J33" s="130"/>
      <c r="K33" s="130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2" customFormat="1" ht="25.35" customHeight="1">
      <c r="A34" s="34"/>
      <c r="B34" s="39"/>
      <c r="C34" s="34"/>
      <c r="D34" s="132" t="s">
        <v>39</v>
      </c>
      <c r="E34" s="34"/>
      <c r="F34" s="34"/>
      <c r="G34" s="34"/>
      <c r="H34" s="34"/>
      <c r="I34" s="123"/>
      <c r="J34" s="133">
        <f>ROUND(J131,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s="2" customFormat="1" ht="6.95" customHeight="1">
      <c r="A35" s="34"/>
      <c r="B35" s="39"/>
      <c r="C35" s="34"/>
      <c r="D35" s="130"/>
      <c r="E35" s="130"/>
      <c r="F35" s="130"/>
      <c r="G35" s="130"/>
      <c r="H35" s="130"/>
      <c r="I35" s="131"/>
      <c r="J35" s="130"/>
      <c r="K35" s="130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 s="2" customFormat="1" ht="14.45" customHeight="1">
      <c r="A36" s="34"/>
      <c r="B36" s="39"/>
      <c r="C36" s="34"/>
      <c r="D36" s="34"/>
      <c r="E36" s="34"/>
      <c r="F36" s="134" t="s">
        <v>41</v>
      </c>
      <c r="G36" s="34"/>
      <c r="H36" s="34"/>
      <c r="I36" s="135" t="s">
        <v>40</v>
      </c>
      <c r="J36" s="134" t="s">
        <v>42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 s="2" customFormat="1" ht="14.45" customHeight="1">
      <c r="A37" s="34"/>
      <c r="B37" s="39"/>
      <c r="C37" s="34"/>
      <c r="D37" s="122" t="s">
        <v>43</v>
      </c>
      <c r="E37" s="121" t="s">
        <v>44</v>
      </c>
      <c r="F37" s="136">
        <f>ROUND((SUM(BE131:BE203)),  2)</f>
        <v>0</v>
      </c>
      <c r="G37" s="34"/>
      <c r="H37" s="34"/>
      <c r="I37" s="137">
        <v>0.21</v>
      </c>
      <c r="J37" s="136">
        <f>ROUND(((SUM(BE131:BE203))*I37),  2)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 s="2" customFormat="1" ht="14.45" customHeight="1">
      <c r="A38" s="34"/>
      <c r="B38" s="39"/>
      <c r="C38" s="34"/>
      <c r="D38" s="34"/>
      <c r="E38" s="121" t="s">
        <v>45</v>
      </c>
      <c r="F38" s="136">
        <f>ROUND((SUM(BF131:BF203)),  2)</f>
        <v>0</v>
      </c>
      <c r="G38" s="34"/>
      <c r="H38" s="34"/>
      <c r="I38" s="137">
        <v>0.15</v>
      </c>
      <c r="J38" s="136">
        <f>ROUND(((SUM(BF131:BF203))*I38),  2)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 s="2" customFormat="1" ht="14.45" hidden="1" customHeight="1">
      <c r="A39" s="34"/>
      <c r="B39" s="39"/>
      <c r="C39" s="34"/>
      <c r="D39" s="34"/>
      <c r="E39" s="121" t="s">
        <v>46</v>
      </c>
      <c r="F39" s="136">
        <f>ROUND((SUM(BG131:BG203)),  2)</f>
        <v>0</v>
      </c>
      <c r="G39" s="34"/>
      <c r="H39" s="34"/>
      <c r="I39" s="137">
        <v>0.21</v>
      </c>
      <c r="J39" s="136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 s="2" customFormat="1" ht="14.45" hidden="1" customHeight="1">
      <c r="A40" s="34"/>
      <c r="B40" s="39"/>
      <c r="C40" s="34"/>
      <c r="D40" s="34"/>
      <c r="E40" s="121" t="s">
        <v>47</v>
      </c>
      <c r="F40" s="136">
        <f>ROUND((SUM(BH131:BH203)),  2)</f>
        <v>0</v>
      </c>
      <c r="G40" s="34"/>
      <c r="H40" s="34"/>
      <c r="I40" s="137">
        <v>0.15</v>
      </c>
      <c r="J40" s="136">
        <f>0</f>
        <v>0</v>
      </c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 s="2" customFormat="1" ht="14.45" hidden="1" customHeight="1">
      <c r="A41" s="34"/>
      <c r="B41" s="39"/>
      <c r="C41" s="34"/>
      <c r="D41" s="34"/>
      <c r="E41" s="121" t="s">
        <v>48</v>
      </c>
      <c r="F41" s="136">
        <f>ROUND((SUM(BI131:BI203)),  2)</f>
        <v>0</v>
      </c>
      <c r="G41" s="34"/>
      <c r="H41" s="34"/>
      <c r="I41" s="137">
        <v>0</v>
      </c>
      <c r="J41" s="136">
        <f>0</f>
        <v>0</v>
      </c>
      <c r="K41" s="34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pans="1:31" s="2" customFormat="1" ht="6.95" customHeight="1">
      <c r="A42" s="34"/>
      <c r="B42" s="39"/>
      <c r="C42" s="34"/>
      <c r="D42" s="34"/>
      <c r="E42" s="34"/>
      <c r="F42" s="34"/>
      <c r="G42" s="34"/>
      <c r="H42" s="34"/>
      <c r="I42" s="123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pans="1:31" s="2" customFormat="1" ht="25.35" customHeight="1">
      <c r="A43" s="34"/>
      <c r="B43" s="39"/>
      <c r="C43" s="138"/>
      <c r="D43" s="139" t="s">
        <v>49</v>
      </c>
      <c r="E43" s="140"/>
      <c r="F43" s="140"/>
      <c r="G43" s="141" t="s">
        <v>50</v>
      </c>
      <c r="H43" s="142" t="s">
        <v>51</v>
      </c>
      <c r="I43" s="143"/>
      <c r="J43" s="144">
        <f>SUM(J34:J41)</f>
        <v>0</v>
      </c>
      <c r="K43" s="145"/>
      <c r="L43" s="51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</row>
    <row r="44" spans="1:31" s="2" customFormat="1" ht="14.45" customHeight="1">
      <c r="A44" s="34"/>
      <c r="B44" s="39"/>
      <c r="C44" s="34"/>
      <c r="D44" s="34"/>
      <c r="E44" s="34"/>
      <c r="F44" s="34"/>
      <c r="G44" s="34"/>
      <c r="H44" s="34"/>
      <c r="I44" s="123"/>
      <c r="J44" s="34"/>
      <c r="K44" s="34"/>
      <c r="L44" s="51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</row>
    <row r="45" spans="1:31" s="1" customFormat="1" ht="14.45" customHeight="1">
      <c r="B45" s="20"/>
      <c r="I45" s="115"/>
      <c r="L45" s="20"/>
    </row>
    <row r="46" spans="1:31" s="1" customFormat="1" ht="14.45" customHeight="1">
      <c r="B46" s="20"/>
      <c r="I46" s="115"/>
      <c r="L46" s="20"/>
    </row>
    <row r="47" spans="1:31" s="1" customFormat="1" ht="14.45" customHeight="1">
      <c r="B47" s="20"/>
      <c r="I47" s="115"/>
      <c r="L47" s="20"/>
    </row>
    <row r="48" spans="1:31" s="1" customFormat="1" ht="14.45" customHeight="1">
      <c r="B48" s="20"/>
      <c r="I48" s="115"/>
      <c r="L48" s="20"/>
    </row>
    <row r="49" spans="1:31" s="1" customFormat="1" ht="14.45" customHeight="1">
      <c r="B49" s="20"/>
      <c r="I49" s="115"/>
      <c r="L49" s="20"/>
    </row>
    <row r="50" spans="1:31" s="2" customFormat="1" ht="14.45" customHeight="1">
      <c r="B50" s="51"/>
      <c r="D50" s="146" t="s">
        <v>52</v>
      </c>
      <c r="E50" s="147"/>
      <c r="F50" s="147"/>
      <c r="G50" s="146" t="s">
        <v>53</v>
      </c>
      <c r="H50" s="147"/>
      <c r="I50" s="148"/>
      <c r="J50" s="147"/>
      <c r="K50" s="147"/>
      <c r="L50" s="51"/>
    </row>
    <row r="51" spans="1:31" ht="11.25">
      <c r="B51" s="20"/>
      <c r="L51" s="20"/>
    </row>
    <row r="52" spans="1:31" ht="11.25">
      <c r="B52" s="20"/>
      <c r="L52" s="20"/>
    </row>
    <row r="53" spans="1:31" ht="11.25">
      <c r="B53" s="20"/>
      <c r="L53" s="20"/>
    </row>
    <row r="54" spans="1:31" ht="11.25">
      <c r="B54" s="20"/>
      <c r="L54" s="20"/>
    </row>
    <row r="55" spans="1:31" ht="11.25">
      <c r="B55" s="20"/>
      <c r="L55" s="20"/>
    </row>
    <row r="56" spans="1:31" ht="11.25">
      <c r="B56" s="20"/>
      <c r="L56" s="20"/>
    </row>
    <row r="57" spans="1:31" ht="11.25">
      <c r="B57" s="20"/>
      <c r="L57" s="20"/>
    </row>
    <row r="58" spans="1:31" ht="11.25">
      <c r="B58" s="20"/>
      <c r="L58" s="20"/>
    </row>
    <row r="59" spans="1:31" ht="11.25">
      <c r="B59" s="20"/>
      <c r="L59" s="20"/>
    </row>
    <row r="60" spans="1:31" ht="11.25">
      <c r="B60" s="20"/>
      <c r="L60" s="20"/>
    </row>
    <row r="61" spans="1:31" s="2" customFormat="1" ht="12.75">
      <c r="A61" s="34"/>
      <c r="B61" s="39"/>
      <c r="C61" s="34"/>
      <c r="D61" s="149" t="s">
        <v>54</v>
      </c>
      <c r="E61" s="150"/>
      <c r="F61" s="151" t="s">
        <v>55</v>
      </c>
      <c r="G61" s="149" t="s">
        <v>54</v>
      </c>
      <c r="H61" s="150"/>
      <c r="I61" s="152"/>
      <c r="J61" s="153" t="s">
        <v>55</v>
      </c>
      <c r="K61" s="150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1:31" ht="11.25">
      <c r="B62" s="20"/>
      <c r="L62" s="20"/>
    </row>
    <row r="63" spans="1:31" ht="11.25">
      <c r="B63" s="20"/>
      <c r="L63" s="20"/>
    </row>
    <row r="64" spans="1:31" ht="11.25">
      <c r="B64" s="20"/>
      <c r="L64" s="20"/>
    </row>
    <row r="65" spans="1:31" s="2" customFormat="1" ht="12.75">
      <c r="A65" s="34"/>
      <c r="B65" s="39"/>
      <c r="C65" s="34"/>
      <c r="D65" s="146" t="s">
        <v>56</v>
      </c>
      <c r="E65" s="154"/>
      <c r="F65" s="154"/>
      <c r="G65" s="146" t="s">
        <v>57</v>
      </c>
      <c r="H65" s="154"/>
      <c r="I65" s="155"/>
      <c r="J65" s="154"/>
      <c r="K65" s="154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1:31" ht="11.25">
      <c r="B66" s="20"/>
      <c r="L66" s="20"/>
    </row>
    <row r="67" spans="1:31" ht="11.25">
      <c r="B67" s="20"/>
      <c r="L67" s="20"/>
    </row>
    <row r="68" spans="1:31" ht="11.25">
      <c r="B68" s="20"/>
      <c r="L68" s="20"/>
    </row>
    <row r="69" spans="1:31" ht="11.25">
      <c r="B69" s="20"/>
      <c r="L69" s="20"/>
    </row>
    <row r="70" spans="1:31" ht="11.25">
      <c r="B70" s="20"/>
      <c r="L70" s="20"/>
    </row>
    <row r="71" spans="1:31" ht="11.25">
      <c r="B71" s="20"/>
      <c r="L71" s="20"/>
    </row>
    <row r="72" spans="1:31" ht="11.25">
      <c r="B72" s="20"/>
      <c r="L72" s="20"/>
    </row>
    <row r="73" spans="1:31" ht="11.25">
      <c r="B73" s="20"/>
      <c r="L73" s="20"/>
    </row>
    <row r="74" spans="1:31" ht="11.25">
      <c r="B74" s="20"/>
      <c r="L74" s="20"/>
    </row>
    <row r="75" spans="1:31" ht="11.25">
      <c r="B75" s="20"/>
      <c r="L75" s="20"/>
    </row>
    <row r="76" spans="1:31" s="2" customFormat="1" ht="12.75">
      <c r="A76" s="34"/>
      <c r="B76" s="39"/>
      <c r="C76" s="34"/>
      <c r="D76" s="149" t="s">
        <v>54</v>
      </c>
      <c r="E76" s="150"/>
      <c r="F76" s="151" t="s">
        <v>55</v>
      </c>
      <c r="G76" s="149" t="s">
        <v>54</v>
      </c>
      <c r="H76" s="150"/>
      <c r="I76" s="152"/>
      <c r="J76" s="153" t="s">
        <v>55</v>
      </c>
      <c r="K76" s="150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s="2" customFormat="1" ht="14.45" customHeight="1">
      <c r="A77" s="34"/>
      <c r="B77" s="156"/>
      <c r="C77" s="157"/>
      <c r="D77" s="157"/>
      <c r="E77" s="157"/>
      <c r="F77" s="157"/>
      <c r="G77" s="157"/>
      <c r="H77" s="157"/>
      <c r="I77" s="158"/>
      <c r="J77" s="157"/>
      <c r="K77" s="1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pans="1:31" s="2" customFormat="1" ht="6.95" customHeight="1">
      <c r="A81" s="34"/>
      <c r="B81" s="159"/>
      <c r="C81" s="160"/>
      <c r="D81" s="160"/>
      <c r="E81" s="160"/>
      <c r="F81" s="160"/>
      <c r="G81" s="160"/>
      <c r="H81" s="160"/>
      <c r="I81" s="161"/>
      <c r="J81" s="160"/>
      <c r="K81" s="160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1:31" s="2" customFormat="1" ht="24.95" customHeight="1">
      <c r="A82" s="34"/>
      <c r="B82" s="35"/>
      <c r="C82" s="23" t="s">
        <v>139</v>
      </c>
      <c r="D82" s="36"/>
      <c r="E82" s="36"/>
      <c r="F82" s="36"/>
      <c r="G82" s="36"/>
      <c r="H82" s="36"/>
      <c r="I82" s="123"/>
      <c r="J82" s="36"/>
      <c r="K82" s="36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31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123"/>
      <c r="J83" s="36"/>
      <c r="K83" s="36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31" s="2" customFormat="1" ht="12" customHeight="1">
      <c r="A84" s="34"/>
      <c r="B84" s="35"/>
      <c r="C84" s="29" t="s">
        <v>16</v>
      </c>
      <c r="D84" s="36"/>
      <c r="E84" s="36"/>
      <c r="F84" s="36"/>
      <c r="G84" s="36"/>
      <c r="H84" s="36"/>
      <c r="I84" s="123"/>
      <c r="J84" s="36"/>
      <c r="K84" s="36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31" s="2" customFormat="1" ht="16.5" customHeight="1">
      <c r="A85" s="34"/>
      <c r="B85" s="35"/>
      <c r="C85" s="36"/>
      <c r="D85" s="36"/>
      <c r="E85" s="330" t="str">
        <f>E7</f>
        <v>NOVOSTAVBA SOCIÁLNÍCH BYTŮ NA PARC. Č. 789/2</v>
      </c>
      <c r="F85" s="331"/>
      <c r="G85" s="331"/>
      <c r="H85" s="331"/>
      <c r="I85" s="123"/>
      <c r="J85" s="36"/>
      <c r="K85" s="36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31" s="1" customFormat="1" ht="12" customHeight="1">
      <c r="B86" s="21"/>
      <c r="C86" s="29" t="s">
        <v>133</v>
      </c>
      <c r="D86" s="22"/>
      <c r="E86" s="22"/>
      <c r="F86" s="22"/>
      <c r="G86" s="22"/>
      <c r="H86" s="22"/>
      <c r="I86" s="115"/>
      <c r="J86" s="22"/>
      <c r="K86" s="22"/>
      <c r="L86" s="20"/>
    </row>
    <row r="87" spans="1:31" s="1" customFormat="1" ht="16.5" customHeight="1">
      <c r="B87" s="21"/>
      <c r="C87" s="22"/>
      <c r="D87" s="22"/>
      <c r="E87" s="330" t="s">
        <v>134</v>
      </c>
      <c r="F87" s="288"/>
      <c r="G87" s="288"/>
      <c r="H87" s="288"/>
      <c r="I87" s="115"/>
      <c r="J87" s="22"/>
      <c r="K87" s="22"/>
      <c r="L87" s="20"/>
    </row>
    <row r="88" spans="1:31" s="1" customFormat="1" ht="12" customHeight="1">
      <c r="B88" s="21"/>
      <c r="C88" s="29" t="s">
        <v>135</v>
      </c>
      <c r="D88" s="22"/>
      <c r="E88" s="22"/>
      <c r="F88" s="22"/>
      <c r="G88" s="22"/>
      <c r="H88" s="22"/>
      <c r="I88" s="115"/>
      <c r="J88" s="22"/>
      <c r="K88" s="22"/>
      <c r="L88" s="20"/>
    </row>
    <row r="89" spans="1:31" s="2" customFormat="1" ht="16.5" customHeight="1">
      <c r="A89" s="34"/>
      <c r="B89" s="35"/>
      <c r="C89" s="36"/>
      <c r="D89" s="36"/>
      <c r="E89" s="332" t="s">
        <v>136</v>
      </c>
      <c r="F89" s="333"/>
      <c r="G89" s="333"/>
      <c r="H89" s="333"/>
      <c r="I89" s="123"/>
      <c r="J89" s="36"/>
      <c r="K89" s="36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1:31" s="2" customFormat="1" ht="12" customHeight="1">
      <c r="A90" s="34"/>
      <c r="B90" s="35"/>
      <c r="C90" s="29" t="s">
        <v>137</v>
      </c>
      <c r="D90" s="36"/>
      <c r="E90" s="36"/>
      <c r="F90" s="36"/>
      <c r="G90" s="36"/>
      <c r="H90" s="36"/>
      <c r="I90" s="123"/>
      <c r="J90" s="36"/>
      <c r="K90" s="36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1:31" s="2" customFormat="1" ht="16.5" customHeight="1">
      <c r="A91" s="34"/>
      <c r="B91" s="35"/>
      <c r="C91" s="36"/>
      <c r="D91" s="36"/>
      <c r="E91" s="281" t="str">
        <f>E13</f>
        <v>D.1.4.3 - Zařízení pro vytápění staveb</v>
      </c>
      <c r="F91" s="333"/>
      <c r="G91" s="333"/>
      <c r="H91" s="333"/>
      <c r="I91" s="123"/>
      <c r="J91" s="36"/>
      <c r="K91" s="36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1:31" s="2" customFormat="1" ht="6.95" customHeight="1">
      <c r="A92" s="34"/>
      <c r="B92" s="35"/>
      <c r="C92" s="36"/>
      <c r="D92" s="36"/>
      <c r="E92" s="36"/>
      <c r="F92" s="36"/>
      <c r="G92" s="36"/>
      <c r="H92" s="36"/>
      <c r="I92" s="123"/>
      <c r="J92" s="36"/>
      <c r="K92" s="3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1:31" s="2" customFormat="1" ht="12" customHeight="1">
      <c r="A93" s="34"/>
      <c r="B93" s="35"/>
      <c r="C93" s="29" t="s">
        <v>20</v>
      </c>
      <c r="D93" s="36"/>
      <c r="E93" s="36"/>
      <c r="F93" s="27" t="str">
        <f>F16</f>
        <v>Protivanov, ul.Na Balkáně</v>
      </c>
      <c r="G93" s="36"/>
      <c r="H93" s="36"/>
      <c r="I93" s="124" t="s">
        <v>22</v>
      </c>
      <c r="J93" s="66" t="str">
        <f>IF(J16="","",J16)</f>
        <v>11. 12. 2019</v>
      </c>
      <c r="K93" s="36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1:31" s="2" customFormat="1" ht="6.95" customHeight="1">
      <c r="A94" s="34"/>
      <c r="B94" s="35"/>
      <c r="C94" s="36"/>
      <c r="D94" s="36"/>
      <c r="E94" s="36"/>
      <c r="F94" s="36"/>
      <c r="G94" s="36"/>
      <c r="H94" s="36"/>
      <c r="I94" s="123"/>
      <c r="J94" s="36"/>
      <c r="K94" s="36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pans="1:31" s="2" customFormat="1" ht="25.7" customHeight="1">
      <c r="A95" s="34"/>
      <c r="B95" s="35"/>
      <c r="C95" s="29" t="s">
        <v>24</v>
      </c>
      <c r="D95" s="36"/>
      <c r="E95" s="36"/>
      <c r="F95" s="27" t="str">
        <f>E19</f>
        <v>Městys Protivanov, Náměstí 32, 798 48 Protivanov</v>
      </c>
      <c r="G95" s="36"/>
      <c r="H95" s="36"/>
      <c r="I95" s="124" t="s">
        <v>32</v>
      </c>
      <c r="J95" s="32" t="str">
        <f>E25</f>
        <v>PROMED Brno, spol. s r.o</v>
      </c>
      <c r="K95" s="36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pans="1:31" s="2" customFormat="1" ht="15.2" customHeight="1">
      <c r="A96" s="34"/>
      <c r="B96" s="35"/>
      <c r="C96" s="29" t="s">
        <v>30</v>
      </c>
      <c r="D96" s="36"/>
      <c r="E96" s="36"/>
      <c r="F96" s="27" t="str">
        <f>IF(E22="","",E22)</f>
        <v>Vyplň údaj</v>
      </c>
      <c r="G96" s="36"/>
      <c r="H96" s="36"/>
      <c r="I96" s="124" t="s">
        <v>35</v>
      </c>
      <c r="J96" s="32" t="str">
        <f>E28</f>
        <v xml:space="preserve"> </v>
      </c>
      <c r="K96" s="36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pans="1:47" s="2" customFormat="1" ht="10.35" customHeight="1">
      <c r="A97" s="34"/>
      <c r="B97" s="35"/>
      <c r="C97" s="36"/>
      <c r="D97" s="36"/>
      <c r="E97" s="36"/>
      <c r="F97" s="36"/>
      <c r="G97" s="36"/>
      <c r="H97" s="36"/>
      <c r="I97" s="123"/>
      <c r="J97" s="36"/>
      <c r="K97" s="36"/>
      <c r="L97" s="51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pans="1:47" s="2" customFormat="1" ht="29.25" customHeight="1">
      <c r="A98" s="34"/>
      <c r="B98" s="35"/>
      <c r="C98" s="162" t="s">
        <v>140</v>
      </c>
      <c r="D98" s="163"/>
      <c r="E98" s="163"/>
      <c r="F98" s="163"/>
      <c r="G98" s="163"/>
      <c r="H98" s="163"/>
      <c r="I98" s="164"/>
      <c r="J98" s="165" t="s">
        <v>141</v>
      </c>
      <c r="K98" s="163"/>
      <c r="L98" s="51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</row>
    <row r="99" spans="1:47" s="2" customFormat="1" ht="10.35" customHeight="1">
      <c r="A99" s="34"/>
      <c r="B99" s="35"/>
      <c r="C99" s="36"/>
      <c r="D99" s="36"/>
      <c r="E99" s="36"/>
      <c r="F99" s="36"/>
      <c r="G99" s="36"/>
      <c r="H99" s="36"/>
      <c r="I99" s="123"/>
      <c r="J99" s="36"/>
      <c r="K99" s="36"/>
      <c r="L99" s="51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</row>
    <row r="100" spans="1:47" s="2" customFormat="1" ht="22.9" customHeight="1">
      <c r="A100" s="34"/>
      <c r="B100" s="35"/>
      <c r="C100" s="166" t="s">
        <v>142</v>
      </c>
      <c r="D100" s="36"/>
      <c r="E100" s="36"/>
      <c r="F100" s="36"/>
      <c r="G100" s="36"/>
      <c r="H100" s="36"/>
      <c r="I100" s="123"/>
      <c r="J100" s="84">
        <f>J131</f>
        <v>0</v>
      </c>
      <c r="K100" s="36"/>
      <c r="L100" s="51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U100" s="17" t="s">
        <v>143</v>
      </c>
    </row>
    <row r="101" spans="1:47" s="9" customFormat="1" ht="24.95" customHeight="1">
      <c r="B101" s="167"/>
      <c r="C101" s="168"/>
      <c r="D101" s="169" t="s">
        <v>158</v>
      </c>
      <c r="E101" s="170"/>
      <c r="F101" s="170"/>
      <c r="G101" s="170"/>
      <c r="H101" s="170"/>
      <c r="I101" s="171"/>
      <c r="J101" s="172">
        <f>J132</f>
        <v>0</v>
      </c>
      <c r="K101" s="168"/>
      <c r="L101" s="173"/>
    </row>
    <row r="102" spans="1:47" s="9" customFormat="1" ht="24.95" customHeight="1">
      <c r="B102" s="167"/>
      <c r="C102" s="168"/>
      <c r="D102" s="169" t="s">
        <v>2121</v>
      </c>
      <c r="E102" s="170"/>
      <c r="F102" s="170"/>
      <c r="G102" s="170"/>
      <c r="H102" s="170"/>
      <c r="I102" s="171"/>
      <c r="J102" s="172">
        <f>J137</f>
        <v>0</v>
      </c>
      <c r="K102" s="168"/>
      <c r="L102" s="173"/>
    </row>
    <row r="103" spans="1:47" s="9" customFormat="1" ht="24.95" customHeight="1">
      <c r="B103" s="167"/>
      <c r="C103" s="168"/>
      <c r="D103" s="169" t="s">
        <v>2122</v>
      </c>
      <c r="E103" s="170"/>
      <c r="F103" s="170"/>
      <c r="G103" s="170"/>
      <c r="H103" s="170"/>
      <c r="I103" s="171"/>
      <c r="J103" s="172">
        <f>J162</f>
        <v>0</v>
      </c>
      <c r="K103" s="168"/>
      <c r="L103" s="173"/>
    </row>
    <row r="104" spans="1:47" s="9" customFormat="1" ht="24.95" customHeight="1">
      <c r="B104" s="167"/>
      <c r="C104" s="168"/>
      <c r="D104" s="169" t="s">
        <v>2123</v>
      </c>
      <c r="E104" s="170"/>
      <c r="F104" s="170"/>
      <c r="G104" s="170"/>
      <c r="H104" s="170"/>
      <c r="I104" s="171"/>
      <c r="J104" s="172">
        <f>J167</f>
        <v>0</v>
      </c>
      <c r="K104" s="168"/>
      <c r="L104" s="173"/>
    </row>
    <row r="105" spans="1:47" s="9" customFormat="1" ht="24.95" customHeight="1">
      <c r="B105" s="167"/>
      <c r="C105" s="168"/>
      <c r="D105" s="169" t="s">
        <v>2124</v>
      </c>
      <c r="E105" s="170"/>
      <c r="F105" s="170"/>
      <c r="G105" s="170"/>
      <c r="H105" s="170"/>
      <c r="I105" s="171"/>
      <c r="J105" s="172">
        <f>J179</f>
        <v>0</v>
      </c>
      <c r="K105" s="168"/>
      <c r="L105" s="173"/>
    </row>
    <row r="106" spans="1:47" s="9" customFormat="1" ht="24.95" customHeight="1">
      <c r="B106" s="167"/>
      <c r="C106" s="168"/>
      <c r="D106" s="169" t="s">
        <v>162</v>
      </c>
      <c r="E106" s="170"/>
      <c r="F106" s="170"/>
      <c r="G106" s="170"/>
      <c r="H106" s="170"/>
      <c r="I106" s="171"/>
      <c r="J106" s="172">
        <f>J193</f>
        <v>0</v>
      </c>
      <c r="K106" s="168"/>
      <c r="L106" s="173"/>
    </row>
    <row r="107" spans="1:47" s="9" customFormat="1" ht="24.95" customHeight="1">
      <c r="B107" s="167"/>
      <c r="C107" s="168"/>
      <c r="D107" s="169" t="s">
        <v>2125</v>
      </c>
      <c r="E107" s="170"/>
      <c r="F107" s="170"/>
      <c r="G107" s="170"/>
      <c r="H107" s="170"/>
      <c r="I107" s="171"/>
      <c r="J107" s="172">
        <f>J199</f>
        <v>0</v>
      </c>
      <c r="K107" s="168"/>
      <c r="L107" s="173"/>
    </row>
    <row r="108" spans="1:47" s="2" customFormat="1" ht="21.75" customHeight="1">
      <c r="A108" s="34"/>
      <c r="B108" s="35"/>
      <c r="C108" s="36"/>
      <c r="D108" s="36"/>
      <c r="E108" s="36"/>
      <c r="F108" s="36"/>
      <c r="G108" s="36"/>
      <c r="H108" s="36"/>
      <c r="I108" s="123"/>
      <c r="J108" s="36"/>
      <c r="K108" s="36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pans="1:47" s="2" customFormat="1" ht="6.95" customHeight="1">
      <c r="A109" s="34"/>
      <c r="B109" s="54"/>
      <c r="C109" s="55"/>
      <c r="D109" s="55"/>
      <c r="E109" s="55"/>
      <c r="F109" s="55"/>
      <c r="G109" s="55"/>
      <c r="H109" s="55"/>
      <c r="I109" s="158"/>
      <c r="J109" s="55"/>
      <c r="K109" s="55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3" spans="1:31" s="2" customFormat="1" ht="6.95" customHeight="1">
      <c r="A113" s="34"/>
      <c r="B113" s="56"/>
      <c r="C113" s="57"/>
      <c r="D113" s="57"/>
      <c r="E113" s="57"/>
      <c r="F113" s="57"/>
      <c r="G113" s="57"/>
      <c r="H113" s="57"/>
      <c r="I113" s="161"/>
      <c r="J113" s="57"/>
      <c r="K113" s="57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pans="1:31" s="2" customFormat="1" ht="24.95" customHeight="1">
      <c r="A114" s="34"/>
      <c r="B114" s="35"/>
      <c r="C114" s="23" t="s">
        <v>170</v>
      </c>
      <c r="D114" s="36"/>
      <c r="E114" s="36"/>
      <c r="F114" s="36"/>
      <c r="G114" s="36"/>
      <c r="H114" s="36"/>
      <c r="I114" s="123"/>
      <c r="J114" s="36"/>
      <c r="K114" s="36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pans="1:31" s="2" customFormat="1" ht="6.95" customHeight="1">
      <c r="A115" s="34"/>
      <c r="B115" s="35"/>
      <c r="C115" s="36"/>
      <c r="D115" s="36"/>
      <c r="E115" s="36"/>
      <c r="F115" s="36"/>
      <c r="G115" s="36"/>
      <c r="H115" s="36"/>
      <c r="I115" s="123"/>
      <c r="J115" s="36"/>
      <c r="K115" s="36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pans="1:31" s="2" customFormat="1" ht="12" customHeight="1">
      <c r="A116" s="34"/>
      <c r="B116" s="35"/>
      <c r="C116" s="29" t="s">
        <v>16</v>
      </c>
      <c r="D116" s="36"/>
      <c r="E116" s="36"/>
      <c r="F116" s="36"/>
      <c r="G116" s="36"/>
      <c r="H116" s="36"/>
      <c r="I116" s="123"/>
      <c r="J116" s="36"/>
      <c r="K116" s="36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pans="1:31" s="2" customFormat="1" ht="16.5" customHeight="1">
      <c r="A117" s="34"/>
      <c r="B117" s="35"/>
      <c r="C117" s="36"/>
      <c r="D117" s="36"/>
      <c r="E117" s="330" t="str">
        <f>E7</f>
        <v>NOVOSTAVBA SOCIÁLNÍCH BYTŮ NA PARC. Č. 789/2</v>
      </c>
      <c r="F117" s="331"/>
      <c r="G117" s="331"/>
      <c r="H117" s="331"/>
      <c r="I117" s="123"/>
      <c r="J117" s="36"/>
      <c r="K117" s="36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pans="1:31" s="1" customFormat="1" ht="12" customHeight="1">
      <c r="B118" s="21"/>
      <c r="C118" s="29" t="s">
        <v>133</v>
      </c>
      <c r="D118" s="22"/>
      <c r="E118" s="22"/>
      <c r="F118" s="22"/>
      <c r="G118" s="22"/>
      <c r="H118" s="22"/>
      <c r="I118" s="115"/>
      <c r="J118" s="22"/>
      <c r="K118" s="22"/>
      <c r="L118" s="20"/>
    </row>
    <row r="119" spans="1:31" s="1" customFormat="1" ht="16.5" customHeight="1">
      <c r="B119" s="21"/>
      <c r="C119" s="22"/>
      <c r="D119" s="22"/>
      <c r="E119" s="330" t="s">
        <v>134</v>
      </c>
      <c r="F119" s="288"/>
      <c r="G119" s="288"/>
      <c r="H119" s="288"/>
      <c r="I119" s="115"/>
      <c r="J119" s="22"/>
      <c r="K119" s="22"/>
      <c r="L119" s="20"/>
    </row>
    <row r="120" spans="1:31" s="1" customFormat="1" ht="12" customHeight="1">
      <c r="B120" s="21"/>
      <c r="C120" s="29" t="s">
        <v>135</v>
      </c>
      <c r="D120" s="22"/>
      <c r="E120" s="22"/>
      <c r="F120" s="22"/>
      <c r="G120" s="22"/>
      <c r="H120" s="22"/>
      <c r="I120" s="115"/>
      <c r="J120" s="22"/>
      <c r="K120" s="22"/>
      <c r="L120" s="20"/>
    </row>
    <row r="121" spans="1:31" s="2" customFormat="1" ht="16.5" customHeight="1">
      <c r="A121" s="34"/>
      <c r="B121" s="35"/>
      <c r="C121" s="36"/>
      <c r="D121" s="36"/>
      <c r="E121" s="332" t="s">
        <v>136</v>
      </c>
      <c r="F121" s="333"/>
      <c r="G121" s="333"/>
      <c r="H121" s="333"/>
      <c r="I121" s="123"/>
      <c r="J121" s="36"/>
      <c r="K121" s="36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pans="1:31" s="2" customFormat="1" ht="12" customHeight="1">
      <c r="A122" s="34"/>
      <c r="B122" s="35"/>
      <c r="C122" s="29" t="s">
        <v>137</v>
      </c>
      <c r="D122" s="36"/>
      <c r="E122" s="36"/>
      <c r="F122" s="36"/>
      <c r="G122" s="36"/>
      <c r="H122" s="36"/>
      <c r="I122" s="123"/>
      <c r="J122" s="36"/>
      <c r="K122" s="36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pans="1:31" s="2" customFormat="1" ht="16.5" customHeight="1">
      <c r="A123" s="34"/>
      <c r="B123" s="35"/>
      <c r="C123" s="36"/>
      <c r="D123" s="36"/>
      <c r="E123" s="281" t="str">
        <f>E13</f>
        <v>D.1.4.3 - Zařízení pro vytápění staveb</v>
      </c>
      <c r="F123" s="333"/>
      <c r="G123" s="333"/>
      <c r="H123" s="333"/>
      <c r="I123" s="123"/>
      <c r="J123" s="36"/>
      <c r="K123" s="36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pans="1:31" s="2" customFormat="1" ht="6.95" customHeight="1">
      <c r="A124" s="34"/>
      <c r="B124" s="35"/>
      <c r="C124" s="36"/>
      <c r="D124" s="36"/>
      <c r="E124" s="36"/>
      <c r="F124" s="36"/>
      <c r="G124" s="36"/>
      <c r="H124" s="36"/>
      <c r="I124" s="123"/>
      <c r="J124" s="36"/>
      <c r="K124" s="36"/>
      <c r="L124" s="51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pans="1:31" s="2" customFormat="1" ht="12" customHeight="1">
      <c r="A125" s="34"/>
      <c r="B125" s="35"/>
      <c r="C125" s="29" t="s">
        <v>20</v>
      </c>
      <c r="D125" s="36"/>
      <c r="E125" s="36"/>
      <c r="F125" s="27" t="str">
        <f>F16</f>
        <v>Protivanov, ul.Na Balkáně</v>
      </c>
      <c r="G125" s="36"/>
      <c r="H125" s="36"/>
      <c r="I125" s="124" t="s">
        <v>22</v>
      </c>
      <c r="J125" s="66" t="str">
        <f>IF(J16="","",J16)</f>
        <v>11. 12. 2019</v>
      </c>
      <c r="K125" s="36"/>
      <c r="L125" s="51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pans="1:31" s="2" customFormat="1" ht="6.95" customHeight="1">
      <c r="A126" s="34"/>
      <c r="B126" s="35"/>
      <c r="C126" s="36"/>
      <c r="D126" s="36"/>
      <c r="E126" s="36"/>
      <c r="F126" s="36"/>
      <c r="G126" s="36"/>
      <c r="H126" s="36"/>
      <c r="I126" s="123"/>
      <c r="J126" s="36"/>
      <c r="K126" s="36"/>
      <c r="L126" s="51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pans="1:31" s="2" customFormat="1" ht="25.7" customHeight="1">
      <c r="A127" s="34"/>
      <c r="B127" s="35"/>
      <c r="C127" s="29" t="s">
        <v>24</v>
      </c>
      <c r="D127" s="36"/>
      <c r="E127" s="36"/>
      <c r="F127" s="27" t="str">
        <f>E19</f>
        <v>Městys Protivanov, Náměstí 32, 798 48 Protivanov</v>
      </c>
      <c r="G127" s="36"/>
      <c r="H127" s="36"/>
      <c r="I127" s="124" t="s">
        <v>32</v>
      </c>
      <c r="J127" s="32" t="str">
        <f>E25</f>
        <v>PROMED Brno, spol. s r.o</v>
      </c>
      <c r="K127" s="36"/>
      <c r="L127" s="51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pans="1:31" s="2" customFormat="1" ht="15.2" customHeight="1">
      <c r="A128" s="34"/>
      <c r="B128" s="35"/>
      <c r="C128" s="29" t="s">
        <v>30</v>
      </c>
      <c r="D128" s="36"/>
      <c r="E128" s="36"/>
      <c r="F128" s="27" t="str">
        <f>IF(E22="","",E22)</f>
        <v>Vyplň údaj</v>
      </c>
      <c r="G128" s="36"/>
      <c r="H128" s="36"/>
      <c r="I128" s="124" t="s">
        <v>35</v>
      </c>
      <c r="J128" s="32" t="str">
        <f>E28</f>
        <v xml:space="preserve"> </v>
      </c>
      <c r="K128" s="36"/>
      <c r="L128" s="51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pans="1:65" s="2" customFormat="1" ht="10.35" customHeight="1">
      <c r="A129" s="34"/>
      <c r="B129" s="35"/>
      <c r="C129" s="36"/>
      <c r="D129" s="36"/>
      <c r="E129" s="36"/>
      <c r="F129" s="36"/>
      <c r="G129" s="36"/>
      <c r="H129" s="36"/>
      <c r="I129" s="123"/>
      <c r="J129" s="36"/>
      <c r="K129" s="36"/>
      <c r="L129" s="51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pans="1:65" s="10" customFormat="1" ht="29.25" customHeight="1">
      <c r="A130" s="174"/>
      <c r="B130" s="175"/>
      <c r="C130" s="176" t="s">
        <v>171</v>
      </c>
      <c r="D130" s="177" t="s">
        <v>64</v>
      </c>
      <c r="E130" s="177" t="s">
        <v>60</v>
      </c>
      <c r="F130" s="177" t="s">
        <v>61</v>
      </c>
      <c r="G130" s="177" t="s">
        <v>172</v>
      </c>
      <c r="H130" s="177" t="s">
        <v>173</v>
      </c>
      <c r="I130" s="178" t="s">
        <v>174</v>
      </c>
      <c r="J130" s="177" t="s">
        <v>141</v>
      </c>
      <c r="K130" s="179" t="s">
        <v>175</v>
      </c>
      <c r="L130" s="180"/>
      <c r="M130" s="75" t="s">
        <v>1</v>
      </c>
      <c r="N130" s="76" t="s">
        <v>43</v>
      </c>
      <c r="O130" s="76" t="s">
        <v>176</v>
      </c>
      <c r="P130" s="76" t="s">
        <v>177</v>
      </c>
      <c r="Q130" s="76" t="s">
        <v>178</v>
      </c>
      <c r="R130" s="76" t="s">
        <v>179</v>
      </c>
      <c r="S130" s="76" t="s">
        <v>180</v>
      </c>
      <c r="T130" s="77" t="s">
        <v>181</v>
      </c>
      <c r="U130" s="174"/>
      <c r="V130" s="174"/>
      <c r="W130" s="174"/>
      <c r="X130" s="174"/>
      <c r="Y130" s="174"/>
      <c r="Z130" s="174"/>
      <c r="AA130" s="174"/>
      <c r="AB130" s="174"/>
      <c r="AC130" s="174"/>
      <c r="AD130" s="174"/>
      <c r="AE130" s="174"/>
    </row>
    <row r="131" spans="1:65" s="2" customFormat="1" ht="22.9" customHeight="1">
      <c r="A131" s="34"/>
      <c r="B131" s="35"/>
      <c r="C131" s="82" t="s">
        <v>182</v>
      </c>
      <c r="D131" s="36"/>
      <c r="E131" s="36"/>
      <c r="F131" s="36"/>
      <c r="G131" s="36"/>
      <c r="H131" s="36"/>
      <c r="I131" s="123"/>
      <c r="J131" s="181">
        <f>BK131</f>
        <v>0</v>
      </c>
      <c r="K131" s="36"/>
      <c r="L131" s="39"/>
      <c r="M131" s="78"/>
      <c r="N131" s="182"/>
      <c r="O131" s="79"/>
      <c r="P131" s="183">
        <f>P132+P137+P162+P167+P179+P193+P199</f>
        <v>0</v>
      </c>
      <c r="Q131" s="79"/>
      <c r="R131" s="183">
        <f>R132+R137+R162+R167+R179+R193+R199</f>
        <v>0</v>
      </c>
      <c r="S131" s="79"/>
      <c r="T131" s="184">
        <f>T132+T137+T162+T167+T179+T193+T199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T131" s="17" t="s">
        <v>78</v>
      </c>
      <c r="AU131" s="17" t="s">
        <v>143</v>
      </c>
      <c r="BK131" s="185">
        <f>BK132+BK137+BK162+BK167+BK179+BK193+BK199</f>
        <v>0</v>
      </c>
    </row>
    <row r="132" spans="1:65" s="11" customFormat="1" ht="25.9" customHeight="1">
      <c r="B132" s="186"/>
      <c r="C132" s="187"/>
      <c r="D132" s="188" t="s">
        <v>78</v>
      </c>
      <c r="E132" s="189" t="s">
        <v>1005</v>
      </c>
      <c r="F132" s="189" t="s">
        <v>1006</v>
      </c>
      <c r="G132" s="187"/>
      <c r="H132" s="187"/>
      <c r="I132" s="190"/>
      <c r="J132" s="191">
        <f>BK132</f>
        <v>0</v>
      </c>
      <c r="K132" s="187"/>
      <c r="L132" s="192"/>
      <c r="M132" s="193"/>
      <c r="N132" s="194"/>
      <c r="O132" s="194"/>
      <c r="P132" s="195">
        <f>SUM(P133:P136)</f>
        <v>0</v>
      </c>
      <c r="Q132" s="194"/>
      <c r="R132" s="195">
        <f>SUM(R133:R136)</f>
        <v>0</v>
      </c>
      <c r="S132" s="194"/>
      <c r="T132" s="196">
        <f>SUM(T133:T136)</f>
        <v>0</v>
      </c>
      <c r="AR132" s="197" t="s">
        <v>91</v>
      </c>
      <c r="AT132" s="198" t="s">
        <v>78</v>
      </c>
      <c r="AU132" s="198" t="s">
        <v>79</v>
      </c>
      <c r="AY132" s="197" t="s">
        <v>184</v>
      </c>
      <c r="BK132" s="199">
        <f>SUM(BK133:BK136)</f>
        <v>0</v>
      </c>
    </row>
    <row r="133" spans="1:65" s="2" customFormat="1" ht="55.5" customHeight="1">
      <c r="A133" s="34"/>
      <c r="B133" s="35"/>
      <c r="C133" s="200" t="s">
        <v>86</v>
      </c>
      <c r="D133" s="200" t="s">
        <v>185</v>
      </c>
      <c r="E133" s="201" t="s">
        <v>2126</v>
      </c>
      <c r="F133" s="202" t="s">
        <v>2127</v>
      </c>
      <c r="G133" s="203" t="s">
        <v>222</v>
      </c>
      <c r="H133" s="204">
        <v>66</v>
      </c>
      <c r="I133" s="205"/>
      <c r="J133" s="206">
        <f>ROUND(I133*H133,2)</f>
        <v>0</v>
      </c>
      <c r="K133" s="202" t="s">
        <v>1</v>
      </c>
      <c r="L133" s="39"/>
      <c r="M133" s="207" t="s">
        <v>1</v>
      </c>
      <c r="N133" s="208" t="s">
        <v>45</v>
      </c>
      <c r="O133" s="71"/>
      <c r="P133" s="209">
        <f>O133*H133</f>
        <v>0</v>
      </c>
      <c r="Q133" s="209">
        <v>0</v>
      </c>
      <c r="R133" s="209">
        <f>Q133*H133</f>
        <v>0</v>
      </c>
      <c r="S133" s="209">
        <v>0</v>
      </c>
      <c r="T133" s="210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211" t="s">
        <v>223</v>
      </c>
      <c r="AT133" s="211" t="s">
        <v>185</v>
      </c>
      <c r="AU133" s="211" t="s">
        <v>86</v>
      </c>
      <c r="AY133" s="17" t="s">
        <v>184</v>
      </c>
      <c r="BE133" s="212">
        <f>IF(N133="základní",J133,0)</f>
        <v>0</v>
      </c>
      <c r="BF133" s="212">
        <f>IF(N133="snížená",J133,0)</f>
        <v>0</v>
      </c>
      <c r="BG133" s="212">
        <f>IF(N133="zákl. přenesená",J133,0)</f>
        <v>0</v>
      </c>
      <c r="BH133" s="212">
        <f>IF(N133="sníž. přenesená",J133,0)</f>
        <v>0</v>
      </c>
      <c r="BI133" s="212">
        <f>IF(N133="nulová",J133,0)</f>
        <v>0</v>
      </c>
      <c r="BJ133" s="17" t="s">
        <v>91</v>
      </c>
      <c r="BK133" s="212">
        <f>ROUND(I133*H133,2)</f>
        <v>0</v>
      </c>
      <c r="BL133" s="17" t="s">
        <v>223</v>
      </c>
      <c r="BM133" s="211" t="s">
        <v>91</v>
      </c>
    </row>
    <row r="134" spans="1:65" s="2" customFormat="1" ht="21.75" customHeight="1">
      <c r="A134" s="34"/>
      <c r="B134" s="35"/>
      <c r="C134" s="200" t="s">
        <v>91</v>
      </c>
      <c r="D134" s="200" t="s">
        <v>185</v>
      </c>
      <c r="E134" s="201" t="s">
        <v>2128</v>
      </c>
      <c r="F134" s="202" t="s">
        <v>2129</v>
      </c>
      <c r="G134" s="203" t="s">
        <v>252</v>
      </c>
      <c r="H134" s="204">
        <v>510</v>
      </c>
      <c r="I134" s="205"/>
      <c r="J134" s="206">
        <f>ROUND(I134*H134,2)</f>
        <v>0</v>
      </c>
      <c r="K134" s="202" t="s">
        <v>1</v>
      </c>
      <c r="L134" s="39"/>
      <c r="M134" s="207" t="s">
        <v>1</v>
      </c>
      <c r="N134" s="208" t="s">
        <v>45</v>
      </c>
      <c r="O134" s="71"/>
      <c r="P134" s="209">
        <f>O134*H134</f>
        <v>0</v>
      </c>
      <c r="Q134" s="209">
        <v>0</v>
      </c>
      <c r="R134" s="209">
        <f>Q134*H134</f>
        <v>0</v>
      </c>
      <c r="S134" s="209">
        <v>0</v>
      </c>
      <c r="T134" s="210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211" t="s">
        <v>223</v>
      </c>
      <c r="AT134" s="211" t="s">
        <v>185</v>
      </c>
      <c r="AU134" s="211" t="s">
        <v>86</v>
      </c>
      <c r="AY134" s="17" t="s">
        <v>184</v>
      </c>
      <c r="BE134" s="212">
        <f>IF(N134="základní",J134,0)</f>
        <v>0</v>
      </c>
      <c r="BF134" s="212">
        <f>IF(N134="snížená",J134,0)</f>
        <v>0</v>
      </c>
      <c r="BG134" s="212">
        <f>IF(N134="zákl. přenesená",J134,0)</f>
        <v>0</v>
      </c>
      <c r="BH134" s="212">
        <f>IF(N134="sníž. přenesená",J134,0)</f>
        <v>0</v>
      </c>
      <c r="BI134" s="212">
        <f>IF(N134="nulová",J134,0)</f>
        <v>0</v>
      </c>
      <c r="BJ134" s="17" t="s">
        <v>91</v>
      </c>
      <c r="BK134" s="212">
        <f>ROUND(I134*H134,2)</f>
        <v>0</v>
      </c>
      <c r="BL134" s="17" t="s">
        <v>223</v>
      </c>
      <c r="BM134" s="211" t="s">
        <v>190</v>
      </c>
    </row>
    <row r="135" spans="1:65" s="2" customFormat="1" ht="21.75" customHeight="1">
      <c r="A135" s="34"/>
      <c r="B135" s="35"/>
      <c r="C135" s="200" t="s">
        <v>96</v>
      </c>
      <c r="D135" s="200" t="s">
        <v>185</v>
      </c>
      <c r="E135" s="201" t="s">
        <v>2130</v>
      </c>
      <c r="F135" s="202" t="s">
        <v>2131</v>
      </c>
      <c r="G135" s="203" t="s">
        <v>939</v>
      </c>
      <c r="H135" s="204">
        <v>1</v>
      </c>
      <c r="I135" s="205"/>
      <c r="J135" s="206">
        <f>ROUND(I135*H135,2)</f>
        <v>0</v>
      </c>
      <c r="K135" s="202" t="s">
        <v>1</v>
      </c>
      <c r="L135" s="39"/>
      <c r="M135" s="207" t="s">
        <v>1</v>
      </c>
      <c r="N135" s="208" t="s">
        <v>45</v>
      </c>
      <c r="O135" s="71"/>
      <c r="P135" s="209">
        <f>O135*H135</f>
        <v>0</v>
      </c>
      <c r="Q135" s="209">
        <v>0</v>
      </c>
      <c r="R135" s="209">
        <f>Q135*H135</f>
        <v>0</v>
      </c>
      <c r="S135" s="209">
        <v>0</v>
      </c>
      <c r="T135" s="210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211" t="s">
        <v>223</v>
      </c>
      <c r="AT135" s="211" t="s">
        <v>185</v>
      </c>
      <c r="AU135" s="211" t="s">
        <v>86</v>
      </c>
      <c r="AY135" s="17" t="s">
        <v>184</v>
      </c>
      <c r="BE135" s="212">
        <f>IF(N135="základní",J135,0)</f>
        <v>0</v>
      </c>
      <c r="BF135" s="212">
        <f>IF(N135="snížená",J135,0)</f>
        <v>0</v>
      </c>
      <c r="BG135" s="212">
        <f>IF(N135="zákl. přenesená",J135,0)</f>
        <v>0</v>
      </c>
      <c r="BH135" s="212">
        <f>IF(N135="sníž. přenesená",J135,0)</f>
        <v>0</v>
      </c>
      <c r="BI135" s="212">
        <f>IF(N135="nulová",J135,0)</f>
        <v>0</v>
      </c>
      <c r="BJ135" s="17" t="s">
        <v>91</v>
      </c>
      <c r="BK135" s="212">
        <f>ROUND(I135*H135,2)</f>
        <v>0</v>
      </c>
      <c r="BL135" s="17" t="s">
        <v>223</v>
      </c>
      <c r="BM135" s="211" t="s">
        <v>199</v>
      </c>
    </row>
    <row r="136" spans="1:65" s="2" customFormat="1" ht="21.75" customHeight="1">
      <c r="A136" s="34"/>
      <c r="B136" s="35"/>
      <c r="C136" s="200" t="s">
        <v>190</v>
      </c>
      <c r="D136" s="200" t="s">
        <v>185</v>
      </c>
      <c r="E136" s="201" t="s">
        <v>2132</v>
      </c>
      <c r="F136" s="202" t="s">
        <v>2133</v>
      </c>
      <c r="G136" s="203" t="s">
        <v>246</v>
      </c>
      <c r="H136" s="204">
        <v>0.15</v>
      </c>
      <c r="I136" s="205"/>
      <c r="J136" s="206">
        <f>ROUND(I136*H136,2)</f>
        <v>0</v>
      </c>
      <c r="K136" s="202" t="s">
        <v>1</v>
      </c>
      <c r="L136" s="39"/>
      <c r="M136" s="207" t="s">
        <v>1</v>
      </c>
      <c r="N136" s="208" t="s">
        <v>45</v>
      </c>
      <c r="O136" s="71"/>
      <c r="P136" s="209">
        <f>O136*H136</f>
        <v>0</v>
      </c>
      <c r="Q136" s="209">
        <v>0</v>
      </c>
      <c r="R136" s="209">
        <f>Q136*H136</f>
        <v>0</v>
      </c>
      <c r="S136" s="209">
        <v>0</v>
      </c>
      <c r="T136" s="210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211" t="s">
        <v>223</v>
      </c>
      <c r="AT136" s="211" t="s">
        <v>185</v>
      </c>
      <c r="AU136" s="211" t="s">
        <v>86</v>
      </c>
      <c r="AY136" s="17" t="s">
        <v>184</v>
      </c>
      <c r="BE136" s="212">
        <f>IF(N136="základní",J136,0)</f>
        <v>0</v>
      </c>
      <c r="BF136" s="212">
        <f>IF(N136="snížená",J136,0)</f>
        <v>0</v>
      </c>
      <c r="BG136" s="212">
        <f>IF(N136="zákl. přenesená",J136,0)</f>
        <v>0</v>
      </c>
      <c r="BH136" s="212">
        <f>IF(N136="sníž. přenesená",J136,0)</f>
        <v>0</v>
      </c>
      <c r="BI136" s="212">
        <f>IF(N136="nulová",J136,0)</f>
        <v>0</v>
      </c>
      <c r="BJ136" s="17" t="s">
        <v>91</v>
      </c>
      <c r="BK136" s="212">
        <f>ROUND(I136*H136,2)</f>
        <v>0</v>
      </c>
      <c r="BL136" s="17" t="s">
        <v>223</v>
      </c>
      <c r="BM136" s="211" t="s">
        <v>202</v>
      </c>
    </row>
    <row r="137" spans="1:65" s="11" customFormat="1" ht="25.9" customHeight="1">
      <c r="B137" s="186"/>
      <c r="C137" s="187"/>
      <c r="D137" s="188" t="s">
        <v>78</v>
      </c>
      <c r="E137" s="189" t="s">
        <v>2134</v>
      </c>
      <c r="F137" s="189" t="s">
        <v>2135</v>
      </c>
      <c r="G137" s="187"/>
      <c r="H137" s="187"/>
      <c r="I137" s="190"/>
      <c r="J137" s="191">
        <f>BK137</f>
        <v>0</v>
      </c>
      <c r="K137" s="187"/>
      <c r="L137" s="192"/>
      <c r="M137" s="193"/>
      <c r="N137" s="194"/>
      <c r="O137" s="194"/>
      <c r="P137" s="195">
        <f>SUM(P138:P161)</f>
        <v>0</v>
      </c>
      <c r="Q137" s="194"/>
      <c r="R137" s="195">
        <f>SUM(R138:R161)</f>
        <v>0</v>
      </c>
      <c r="S137" s="194"/>
      <c r="T137" s="196">
        <f>SUM(T138:T161)</f>
        <v>0</v>
      </c>
      <c r="AR137" s="197" t="s">
        <v>91</v>
      </c>
      <c r="AT137" s="198" t="s">
        <v>78</v>
      </c>
      <c r="AU137" s="198" t="s">
        <v>79</v>
      </c>
      <c r="AY137" s="197" t="s">
        <v>184</v>
      </c>
      <c r="BK137" s="199">
        <f>SUM(BK138:BK161)</f>
        <v>0</v>
      </c>
    </row>
    <row r="138" spans="1:65" s="2" customFormat="1" ht="16.5" customHeight="1">
      <c r="A138" s="34"/>
      <c r="B138" s="35"/>
      <c r="C138" s="200" t="s">
        <v>208</v>
      </c>
      <c r="D138" s="200" t="s">
        <v>185</v>
      </c>
      <c r="E138" s="201" t="s">
        <v>2136</v>
      </c>
      <c r="F138" s="202" t="s">
        <v>2137</v>
      </c>
      <c r="G138" s="203" t="s">
        <v>252</v>
      </c>
      <c r="H138" s="204">
        <v>40</v>
      </c>
      <c r="I138" s="205"/>
      <c r="J138" s="206">
        <f>ROUND(I138*H138,2)</f>
        <v>0</v>
      </c>
      <c r="K138" s="202" t="s">
        <v>1</v>
      </c>
      <c r="L138" s="39"/>
      <c r="M138" s="207" t="s">
        <v>1</v>
      </c>
      <c r="N138" s="208" t="s">
        <v>45</v>
      </c>
      <c r="O138" s="71"/>
      <c r="P138" s="209">
        <f>O138*H138</f>
        <v>0</v>
      </c>
      <c r="Q138" s="209">
        <v>0</v>
      </c>
      <c r="R138" s="209">
        <f>Q138*H138</f>
        <v>0</v>
      </c>
      <c r="S138" s="209">
        <v>0</v>
      </c>
      <c r="T138" s="210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11" t="s">
        <v>223</v>
      </c>
      <c r="AT138" s="211" t="s">
        <v>185</v>
      </c>
      <c r="AU138" s="211" t="s">
        <v>86</v>
      </c>
      <c r="AY138" s="17" t="s">
        <v>184</v>
      </c>
      <c r="BE138" s="212">
        <f>IF(N138="základní",J138,0)</f>
        <v>0</v>
      </c>
      <c r="BF138" s="212">
        <f>IF(N138="snížená",J138,0)</f>
        <v>0</v>
      </c>
      <c r="BG138" s="212">
        <f>IF(N138="zákl. přenesená",J138,0)</f>
        <v>0</v>
      </c>
      <c r="BH138" s="212">
        <f>IF(N138="sníž. přenesená",J138,0)</f>
        <v>0</v>
      </c>
      <c r="BI138" s="212">
        <f>IF(N138="nulová",J138,0)</f>
        <v>0</v>
      </c>
      <c r="BJ138" s="17" t="s">
        <v>91</v>
      </c>
      <c r="BK138" s="212">
        <f>ROUND(I138*H138,2)</f>
        <v>0</v>
      </c>
      <c r="BL138" s="17" t="s">
        <v>223</v>
      </c>
      <c r="BM138" s="211" t="s">
        <v>211</v>
      </c>
    </row>
    <row r="139" spans="1:65" s="2" customFormat="1" ht="21.75" customHeight="1">
      <c r="A139" s="34"/>
      <c r="B139" s="35"/>
      <c r="C139" s="200" t="s">
        <v>199</v>
      </c>
      <c r="D139" s="200" t="s">
        <v>185</v>
      </c>
      <c r="E139" s="201" t="s">
        <v>2138</v>
      </c>
      <c r="F139" s="202" t="s">
        <v>2139</v>
      </c>
      <c r="G139" s="203" t="s">
        <v>939</v>
      </c>
      <c r="H139" s="204">
        <v>8</v>
      </c>
      <c r="I139" s="205"/>
      <c r="J139" s="206">
        <f>ROUND(I139*H139,2)</f>
        <v>0</v>
      </c>
      <c r="K139" s="202" t="s">
        <v>1</v>
      </c>
      <c r="L139" s="39"/>
      <c r="M139" s="207" t="s">
        <v>1</v>
      </c>
      <c r="N139" s="208" t="s">
        <v>45</v>
      </c>
      <c r="O139" s="71"/>
      <c r="P139" s="209">
        <f>O139*H139</f>
        <v>0</v>
      </c>
      <c r="Q139" s="209">
        <v>0</v>
      </c>
      <c r="R139" s="209">
        <f>Q139*H139</f>
        <v>0</v>
      </c>
      <c r="S139" s="209">
        <v>0</v>
      </c>
      <c r="T139" s="210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211" t="s">
        <v>223</v>
      </c>
      <c r="AT139" s="211" t="s">
        <v>185</v>
      </c>
      <c r="AU139" s="211" t="s">
        <v>86</v>
      </c>
      <c r="AY139" s="17" t="s">
        <v>184</v>
      </c>
      <c r="BE139" s="212">
        <f>IF(N139="základní",J139,0)</f>
        <v>0</v>
      </c>
      <c r="BF139" s="212">
        <f>IF(N139="snížená",J139,0)</f>
        <v>0</v>
      </c>
      <c r="BG139" s="212">
        <f>IF(N139="zákl. přenesená",J139,0)</f>
        <v>0</v>
      </c>
      <c r="BH139" s="212">
        <f>IF(N139="sníž. přenesená",J139,0)</f>
        <v>0</v>
      </c>
      <c r="BI139" s="212">
        <f>IF(N139="nulová",J139,0)</f>
        <v>0</v>
      </c>
      <c r="BJ139" s="17" t="s">
        <v>91</v>
      </c>
      <c r="BK139" s="212">
        <f>ROUND(I139*H139,2)</f>
        <v>0</v>
      </c>
      <c r="BL139" s="17" t="s">
        <v>223</v>
      </c>
      <c r="BM139" s="211" t="s">
        <v>215</v>
      </c>
    </row>
    <row r="140" spans="1:65" s="2" customFormat="1" ht="33" customHeight="1">
      <c r="A140" s="34"/>
      <c r="B140" s="35"/>
      <c r="C140" s="200" t="s">
        <v>216</v>
      </c>
      <c r="D140" s="200" t="s">
        <v>185</v>
      </c>
      <c r="E140" s="201" t="s">
        <v>2140</v>
      </c>
      <c r="F140" s="202" t="s">
        <v>2141</v>
      </c>
      <c r="G140" s="203" t="s">
        <v>939</v>
      </c>
      <c r="H140" s="204">
        <v>8</v>
      </c>
      <c r="I140" s="205"/>
      <c r="J140" s="206">
        <f>ROUND(I140*H140,2)</f>
        <v>0</v>
      </c>
      <c r="K140" s="202" t="s">
        <v>1</v>
      </c>
      <c r="L140" s="39"/>
      <c r="M140" s="207" t="s">
        <v>1</v>
      </c>
      <c r="N140" s="208" t="s">
        <v>45</v>
      </c>
      <c r="O140" s="71"/>
      <c r="P140" s="209">
        <f>O140*H140</f>
        <v>0</v>
      </c>
      <c r="Q140" s="209">
        <v>0</v>
      </c>
      <c r="R140" s="209">
        <f>Q140*H140</f>
        <v>0</v>
      </c>
      <c r="S140" s="209">
        <v>0</v>
      </c>
      <c r="T140" s="210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11" t="s">
        <v>223</v>
      </c>
      <c r="AT140" s="211" t="s">
        <v>185</v>
      </c>
      <c r="AU140" s="211" t="s">
        <v>86</v>
      </c>
      <c r="AY140" s="17" t="s">
        <v>184</v>
      </c>
      <c r="BE140" s="212">
        <f>IF(N140="základní",J140,0)</f>
        <v>0</v>
      </c>
      <c r="BF140" s="212">
        <f>IF(N140="snížená",J140,0)</f>
        <v>0</v>
      </c>
      <c r="BG140" s="212">
        <f>IF(N140="zákl. přenesená",J140,0)</f>
        <v>0</v>
      </c>
      <c r="BH140" s="212">
        <f>IF(N140="sníž. přenesená",J140,0)</f>
        <v>0</v>
      </c>
      <c r="BI140" s="212">
        <f>IF(N140="nulová",J140,0)</f>
        <v>0</v>
      </c>
      <c r="BJ140" s="17" t="s">
        <v>91</v>
      </c>
      <c r="BK140" s="212">
        <f>ROUND(I140*H140,2)</f>
        <v>0</v>
      </c>
      <c r="BL140" s="17" t="s">
        <v>223</v>
      </c>
      <c r="BM140" s="211" t="s">
        <v>219</v>
      </c>
    </row>
    <row r="141" spans="1:65" s="2" customFormat="1" ht="87.75">
      <c r="A141" s="34"/>
      <c r="B141" s="35"/>
      <c r="C141" s="36"/>
      <c r="D141" s="215" t="s">
        <v>2142</v>
      </c>
      <c r="E141" s="36"/>
      <c r="F141" s="262" t="s">
        <v>2143</v>
      </c>
      <c r="G141" s="36"/>
      <c r="H141" s="36"/>
      <c r="I141" s="123"/>
      <c r="J141" s="36"/>
      <c r="K141" s="36"/>
      <c r="L141" s="39"/>
      <c r="M141" s="263"/>
      <c r="N141" s="264"/>
      <c r="O141" s="71"/>
      <c r="P141" s="71"/>
      <c r="Q141" s="71"/>
      <c r="R141" s="71"/>
      <c r="S141" s="71"/>
      <c r="T141" s="72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T141" s="17" t="s">
        <v>2142</v>
      </c>
      <c r="AU141" s="17" t="s">
        <v>86</v>
      </c>
    </row>
    <row r="142" spans="1:65" s="2" customFormat="1" ht="33" customHeight="1">
      <c r="A142" s="34"/>
      <c r="B142" s="35"/>
      <c r="C142" s="200" t="s">
        <v>202</v>
      </c>
      <c r="D142" s="200" t="s">
        <v>185</v>
      </c>
      <c r="E142" s="201" t="s">
        <v>2144</v>
      </c>
      <c r="F142" s="202" t="s">
        <v>2145</v>
      </c>
      <c r="G142" s="203" t="s">
        <v>939</v>
      </c>
      <c r="H142" s="204">
        <v>8</v>
      </c>
      <c r="I142" s="205"/>
      <c r="J142" s="206">
        <f t="shared" ref="J142:J161" si="0">ROUND(I142*H142,2)</f>
        <v>0</v>
      </c>
      <c r="K142" s="202" t="s">
        <v>1</v>
      </c>
      <c r="L142" s="39"/>
      <c r="M142" s="207" t="s">
        <v>1</v>
      </c>
      <c r="N142" s="208" t="s">
        <v>45</v>
      </c>
      <c r="O142" s="71"/>
      <c r="P142" s="209">
        <f t="shared" ref="P142:P161" si="1">O142*H142</f>
        <v>0</v>
      </c>
      <c r="Q142" s="209">
        <v>0</v>
      </c>
      <c r="R142" s="209">
        <f t="shared" ref="R142:R161" si="2">Q142*H142</f>
        <v>0</v>
      </c>
      <c r="S142" s="209">
        <v>0</v>
      </c>
      <c r="T142" s="210">
        <f t="shared" ref="T142:T161" si="3"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1" t="s">
        <v>223</v>
      </c>
      <c r="AT142" s="211" t="s">
        <v>185</v>
      </c>
      <c r="AU142" s="211" t="s">
        <v>86</v>
      </c>
      <c r="AY142" s="17" t="s">
        <v>184</v>
      </c>
      <c r="BE142" s="212">
        <f t="shared" ref="BE142:BE161" si="4">IF(N142="základní",J142,0)</f>
        <v>0</v>
      </c>
      <c r="BF142" s="212">
        <f t="shared" ref="BF142:BF161" si="5">IF(N142="snížená",J142,0)</f>
        <v>0</v>
      </c>
      <c r="BG142" s="212">
        <f t="shared" ref="BG142:BG161" si="6">IF(N142="zákl. přenesená",J142,0)</f>
        <v>0</v>
      </c>
      <c r="BH142" s="212">
        <f t="shared" ref="BH142:BH161" si="7">IF(N142="sníž. přenesená",J142,0)</f>
        <v>0</v>
      </c>
      <c r="BI142" s="212">
        <f t="shared" ref="BI142:BI161" si="8">IF(N142="nulová",J142,0)</f>
        <v>0</v>
      </c>
      <c r="BJ142" s="17" t="s">
        <v>91</v>
      </c>
      <c r="BK142" s="212">
        <f t="shared" ref="BK142:BK161" si="9">ROUND(I142*H142,2)</f>
        <v>0</v>
      </c>
      <c r="BL142" s="17" t="s">
        <v>223</v>
      </c>
      <c r="BM142" s="211" t="s">
        <v>223</v>
      </c>
    </row>
    <row r="143" spans="1:65" s="2" customFormat="1" ht="16.5" customHeight="1">
      <c r="A143" s="34"/>
      <c r="B143" s="35"/>
      <c r="C143" s="200" t="s">
        <v>225</v>
      </c>
      <c r="D143" s="200" t="s">
        <v>185</v>
      </c>
      <c r="E143" s="201" t="s">
        <v>2146</v>
      </c>
      <c r="F143" s="202" t="s">
        <v>2147</v>
      </c>
      <c r="G143" s="203" t="s">
        <v>939</v>
      </c>
      <c r="H143" s="204">
        <v>8</v>
      </c>
      <c r="I143" s="205"/>
      <c r="J143" s="206">
        <f t="shared" si="0"/>
        <v>0</v>
      </c>
      <c r="K143" s="202" t="s">
        <v>1</v>
      </c>
      <c r="L143" s="39"/>
      <c r="M143" s="207" t="s">
        <v>1</v>
      </c>
      <c r="N143" s="208" t="s">
        <v>45</v>
      </c>
      <c r="O143" s="71"/>
      <c r="P143" s="209">
        <f t="shared" si="1"/>
        <v>0</v>
      </c>
      <c r="Q143" s="209">
        <v>0</v>
      </c>
      <c r="R143" s="209">
        <f t="shared" si="2"/>
        <v>0</v>
      </c>
      <c r="S143" s="209">
        <v>0</v>
      </c>
      <c r="T143" s="210">
        <f t="shared" si="3"/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211" t="s">
        <v>223</v>
      </c>
      <c r="AT143" s="211" t="s">
        <v>185</v>
      </c>
      <c r="AU143" s="211" t="s">
        <v>86</v>
      </c>
      <c r="AY143" s="17" t="s">
        <v>184</v>
      </c>
      <c r="BE143" s="212">
        <f t="shared" si="4"/>
        <v>0</v>
      </c>
      <c r="BF143" s="212">
        <f t="shared" si="5"/>
        <v>0</v>
      </c>
      <c r="BG143" s="212">
        <f t="shared" si="6"/>
        <v>0</v>
      </c>
      <c r="BH143" s="212">
        <f t="shared" si="7"/>
        <v>0</v>
      </c>
      <c r="BI143" s="212">
        <f t="shared" si="8"/>
        <v>0</v>
      </c>
      <c r="BJ143" s="17" t="s">
        <v>91</v>
      </c>
      <c r="BK143" s="212">
        <f t="shared" si="9"/>
        <v>0</v>
      </c>
      <c r="BL143" s="17" t="s">
        <v>223</v>
      </c>
      <c r="BM143" s="211" t="s">
        <v>228</v>
      </c>
    </row>
    <row r="144" spans="1:65" s="2" customFormat="1" ht="21.75" customHeight="1">
      <c r="A144" s="34"/>
      <c r="B144" s="35"/>
      <c r="C144" s="200" t="s">
        <v>211</v>
      </c>
      <c r="D144" s="200" t="s">
        <v>185</v>
      </c>
      <c r="E144" s="201" t="s">
        <v>2148</v>
      </c>
      <c r="F144" s="202" t="s">
        <v>2149</v>
      </c>
      <c r="G144" s="203" t="s">
        <v>334</v>
      </c>
      <c r="H144" s="204">
        <v>8</v>
      </c>
      <c r="I144" s="205"/>
      <c r="J144" s="206">
        <f t="shared" si="0"/>
        <v>0</v>
      </c>
      <c r="K144" s="202" t="s">
        <v>1</v>
      </c>
      <c r="L144" s="39"/>
      <c r="M144" s="207" t="s">
        <v>1</v>
      </c>
      <c r="N144" s="208" t="s">
        <v>45</v>
      </c>
      <c r="O144" s="71"/>
      <c r="P144" s="209">
        <f t="shared" si="1"/>
        <v>0</v>
      </c>
      <c r="Q144" s="209">
        <v>0</v>
      </c>
      <c r="R144" s="209">
        <f t="shared" si="2"/>
        <v>0</v>
      </c>
      <c r="S144" s="209">
        <v>0</v>
      </c>
      <c r="T144" s="210">
        <f t="shared" si="3"/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11" t="s">
        <v>223</v>
      </c>
      <c r="AT144" s="211" t="s">
        <v>185</v>
      </c>
      <c r="AU144" s="211" t="s">
        <v>86</v>
      </c>
      <c r="AY144" s="17" t="s">
        <v>184</v>
      </c>
      <c r="BE144" s="212">
        <f t="shared" si="4"/>
        <v>0</v>
      </c>
      <c r="BF144" s="212">
        <f t="shared" si="5"/>
        <v>0</v>
      </c>
      <c r="BG144" s="212">
        <f t="shared" si="6"/>
        <v>0</v>
      </c>
      <c r="BH144" s="212">
        <f t="shared" si="7"/>
        <v>0</v>
      </c>
      <c r="BI144" s="212">
        <f t="shared" si="8"/>
        <v>0</v>
      </c>
      <c r="BJ144" s="17" t="s">
        <v>91</v>
      </c>
      <c r="BK144" s="212">
        <f t="shared" si="9"/>
        <v>0</v>
      </c>
      <c r="BL144" s="17" t="s">
        <v>223</v>
      </c>
      <c r="BM144" s="211" t="s">
        <v>231</v>
      </c>
    </row>
    <row r="145" spans="1:65" s="2" customFormat="1" ht="21.75" customHeight="1">
      <c r="A145" s="34"/>
      <c r="B145" s="35"/>
      <c r="C145" s="200" t="s">
        <v>236</v>
      </c>
      <c r="D145" s="200" t="s">
        <v>185</v>
      </c>
      <c r="E145" s="201" t="s">
        <v>2150</v>
      </c>
      <c r="F145" s="202" t="s">
        <v>2151</v>
      </c>
      <c r="G145" s="203" t="s">
        <v>334</v>
      </c>
      <c r="H145" s="204">
        <v>8</v>
      </c>
      <c r="I145" s="205"/>
      <c r="J145" s="206">
        <f t="shared" si="0"/>
        <v>0</v>
      </c>
      <c r="K145" s="202" t="s">
        <v>1</v>
      </c>
      <c r="L145" s="39"/>
      <c r="M145" s="207" t="s">
        <v>1</v>
      </c>
      <c r="N145" s="208" t="s">
        <v>45</v>
      </c>
      <c r="O145" s="71"/>
      <c r="P145" s="209">
        <f t="shared" si="1"/>
        <v>0</v>
      </c>
      <c r="Q145" s="209">
        <v>0</v>
      </c>
      <c r="R145" s="209">
        <f t="shared" si="2"/>
        <v>0</v>
      </c>
      <c r="S145" s="209">
        <v>0</v>
      </c>
      <c r="T145" s="210">
        <f t="shared" si="3"/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211" t="s">
        <v>223</v>
      </c>
      <c r="AT145" s="211" t="s">
        <v>185</v>
      </c>
      <c r="AU145" s="211" t="s">
        <v>86</v>
      </c>
      <c r="AY145" s="17" t="s">
        <v>184</v>
      </c>
      <c r="BE145" s="212">
        <f t="shared" si="4"/>
        <v>0</v>
      </c>
      <c r="BF145" s="212">
        <f t="shared" si="5"/>
        <v>0</v>
      </c>
      <c r="BG145" s="212">
        <f t="shared" si="6"/>
        <v>0</v>
      </c>
      <c r="BH145" s="212">
        <f t="shared" si="7"/>
        <v>0</v>
      </c>
      <c r="BI145" s="212">
        <f t="shared" si="8"/>
        <v>0</v>
      </c>
      <c r="BJ145" s="17" t="s">
        <v>91</v>
      </c>
      <c r="BK145" s="212">
        <f t="shared" si="9"/>
        <v>0</v>
      </c>
      <c r="BL145" s="17" t="s">
        <v>223</v>
      </c>
      <c r="BM145" s="211" t="s">
        <v>239</v>
      </c>
    </row>
    <row r="146" spans="1:65" s="2" customFormat="1" ht="21.75" customHeight="1">
      <c r="A146" s="34"/>
      <c r="B146" s="35"/>
      <c r="C146" s="200" t="s">
        <v>215</v>
      </c>
      <c r="D146" s="200" t="s">
        <v>185</v>
      </c>
      <c r="E146" s="201" t="s">
        <v>2152</v>
      </c>
      <c r="F146" s="202" t="s">
        <v>2153</v>
      </c>
      <c r="G146" s="203" t="s">
        <v>334</v>
      </c>
      <c r="H146" s="204">
        <v>8</v>
      </c>
      <c r="I146" s="205"/>
      <c r="J146" s="206">
        <f t="shared" si="0"/>
        <v>0</v>
      </c>
      <c r="K146" s="202" t="s">
        <v>1</v>
      </c>
      <c r="L146" s="39"/>
      <c r="M146" s="207" t="s">
        <v>1</v>
      </c>
      <c r="N146" s="208" t="s">
        <v>45</v>
      </c>
      <c r="O146" s="71"/>
      <c r="P146" s="209">
        <f t="shared" si="1"/>
        <v>0</v>
      </c>
      <c r="Q146" s="209">
        <v>0</v>
      </c>
      <c r="R146" s="209">
        <f t="shared" si="2"/>
        <v>0</v>
      </c>
      <c r="S146" s="209">
        <v>0</v>
      </c>
      <c r="T146" s="210">
        <f t="shared" si="3"/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11" t="s">
        <v>223</v>
      </c>
      <c r="AT146" s="211" t="s">
        <v>185</v>
      </c>
      <c r="AU146" s="211" t="s">
        <v>86</v>
      </c>
      <c r="AY146" s="17" t="s">
        <v>184</v>
      </c>
      <c r="BE146" s="212">
        <f t="shared" si="4"/>
        <v>0</v>
      </c>
      <c r="BF146" s="212">
        <f t="shared" si="5"/>
        <v>0</v>
      </c>
      <c r="BG146" s="212">
        <f t="shared" si="6"/>
        <v>0</v>
      </c>
      <c r="BH146" s="212">
        <f t="shared" si="7"/>
        <v>0</v>
      </c>
      <c r="BI146" s="212">
        <f t="shared" si="8"/>
        <v>0</v>
      </c>
      <c r="BJ146" s="17" t="s">
        <v>91</v>
      </c>
      <c r="BK146" s="212">
        <f t="shared" si="9"/>
        <v>0</v>
      </c>
      <c r="BL146" s="17" t="s">
        <v>223</v>
      </c>
      <c r="BM146" s="211" t="s">
        <v>247</v>
      </c>
    </row>
    <row r="147" spans="1:65" s="2" customFormat="1" ht="21.75" customHeight="1">
      <c r="A147" s="34"/>
      <c r="B147" s="35"/>
      <c r="C147" s="200" t="s">
        <v>249</v>
      </c>
      <c r="D147" s="200" t="s">
        <v>185</v>
      </c>
      <c r="E147" s="201" t="s">
        <v>2154</v>
      </c>
      <c r="F147" s="202" t="s">
        <v>2155</v>
      </c>
      <c r="G147" s="203" t="s">
        <v>334</v>
      </c>
      <c r="H147" s="204">
        <v>8</v>
      </c>
      <c r="I147" s="205"/>
      <c r="J147" s="206">
        <f t="shared" si="0"/>
        <v>0</v>
      </c>
      <c r="K147" s="202" t="s">
        <v>1</v>
      </c>
      <c r="L147" s="39"/>
      <c r="M147" s="207" t="s">
        <v>1</v>
      </c>
      <c r="N147" s="208" t="s">
        <v>45</v>
      </c>
      <c r="O147" s="71"/>
      <c r="P147" s="209">
        <f t="shared" si="1"/>
        <v>0</v>
      </c>
      <c r="Q147" s="209">
        <v>0</v>
      </c>
      <c r="R147" s="209">
        <f t="shared" si="2"/>
        <v>0</v>
      </c>
      <c r="S147" s="209">
        <v>0</v>
      </c>
      <c r="T147" s="210">
        <f t="shared" si="3"/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211" t="s">
        <v>223</v>
      </c>
      <c r="AT147" s="211" t="s">
        <v>185</v>
      </c>
      <c r="AU147" s="211" t="s">
        <v>86</v>
      </c>
      <c r="AY147" s="17" t="s">
        <v>184</v>
      </c>
      <c r="BE147" s="212">
        <f t="shared" si="4"/>
        <v>0</v>
      </c>
      <c r="BF147" s="212">
        <f t="shared" si="5"/>
        <v>0</v>
      </c>
      <c r="BG147" s="212">
        <f t="shared" si="6"/>
        <v>0</v>
      </c>
      <c r="BH147" s="212">
        <f t="shared" si="7"/>
        <v>0</v>
      </c>
      <c r="BI147" s="212">
        <f t="shared" si="8"/>
        <v>0</v>
      </c>
      <c r="BJ147" s="17" t="s">
        <v>91</v>
      </c>
      <c r="BK147" s="212">
        <f t="shared" si="9"/>
        <v>0</v>
      </c>
      <c r="BL147" s="17" t="s">
        <v>223</v>
      </c>
      <c r="BM147" s="211" t="s">
        <v>253</v>
      </c>
    </row>
    <row r="148" spans="1:65" s="2" customFormat="1" ht="16.5" customHeight="1">
      <c r="A148" s="34"/>
      <c r="B148" s="35"/>
      <c r="C148" s="200" t="s">
        <v>219</v>
      </c>
      <c r="D148" s="200" t="s">
        <v>185</v>
      </c>
      <c r="E148" s="201" t="s">
        <v>2156</v>
      </c>
      <c r="F148" s="202" t="s">
        <v>2157</v>
      </c>
      <c r="G148" s="203" t="s">
        <v>334</v>
      </c>
      <c r="H148" s="204">
        <v>4</v>
      </c>
      <c r="I148" s="205"/>
      <c r="J148" s="206">
        <f t="shared" si="0"/>
        <v>0</v>
      </c>
      <c r="K148" s="202" t="s">
        <v>1</v>
      </c>
      <c r="L148" s="39"/>
      <c r="M148" s="207" t="s">
        <v>1</v>
      </c>
      <c r="N148" s="208" t="s">
        <v>45</v>
      </c>
      <c r="O148" s="71"/>
      <c r="P148" s="209">
        <f t="shared" si="1"/>
        <v>0</v>
      </c>
      <c r="Q148" s="209">
        <v>0</v>
      </c>
      <c r="R148" s="209">
        <f t="shared" si="2"/>
        <v>0</v>
      </c>
      <c r="S148" s="209">
        <v>0</v>
      </c>
      <c r="T148" s="210">
        <f t="shared" si="3"/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11" t="s">
        <v>223</v>
      </c>
      <c r="AT148" s="211" t="s">
        <v>185</v>
      </c>
      <c r="AU148" s="211" t="s">
        <v>86</v>
      </c>
      <c r="AY148" s="17" t="s">
        <v>184</v>
      </c>
      <c r="BE148" s="212">
        <f t="shared" si="4"/>
        <v>0</v>
      </c>
      <c r="BF148" s="212">
        <f t="shared" si="5"/>
        <v>0</v>
      </c>
      <c r="BG148" s="212">
        <f t="shared" si="6"/>
        <v>0</v>
      </c>
      <c r="BH148" s="212">
        <f t="shared" si="7"/>
        <v>0</v>
      </c>
      <c r="BI148" s="212">
        <f t="shared" si="8"/>
        <v>0</v>
      </c>
      <c r="BJ148" s="17" t="s">
        <v>91</v>
      </c>
      <c r="BK148" s="212">
        <f t="shared" si="9"/>
        <v>0</v>
      </c>
      <c r="BL148" s="17" t="s">
        <v>223</v>
      </c>
      <c r="BM148" s="211" t="s">
        <v>257</v>
      </c>
    </row>
    <row r="149" spans="1:65" s="2" customFormat="1" ht="16.5" customHeight="1">
      <c r="A149" s="34"/>
      <c r="B149" s="35"/>
      <c r="C149" s="200" t="s">
        <v>8</v>
      </c>
      <c r="D149" s="200" t="s">
        <v>185</v>
      </c>
      <c r="E149" s="201" t="s">
        <v>2158</v>
      </c>
      <c r="F149" s="202" t="s">
        <v>2159</v>
      </c>
      <c r="G149" s="203" t="s">
        <v>334</v>
      </c>
      <c r="H149" s="204">
        <v>4</v>
      </c>
      <c r="I149" s="205"/>
      <c r="J149" s="206">
        <f t="shared" si="0"/>
        <v>0</v>
      </c>
      <c r="K149" s="202" t="s">
        <v>1</v>
      </c>
      <c r="L149" s="39"/>
      <c r="M149" s="207" t="s">
        <v>1</v>
      </c>
      <c r="N149" s="208" t="s">
        <v>45</v>
      </c>
      <c r="O149" s="71"/>
      <c r="P149" s="209">
        <f t="shared" si="1"/>
        <v>0</v>
      </c>
      <c r="Q149" s="209">
        <v>0</v>
      </c>
      <c r="R149" s="209">
        <f t="shared" si="2"/>
        <v>0</v>
      </c>
      <c r="S149" s="209">
        <v>0</v>
      </c>
      <c r="T149" s="210">
        <f t="shared" si="3"/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211" t="s">
        <v>223</v>
      </c>
      <c r="AT149" s="211" t="s">
        <v>185</v>
      </c>
      <c r="AU149" s="211" t="s">
        <v>86</v>
      </c>
      <c r="AY149" s="17" t="s">
        <v>184</v>
      </c>
      <c r="BE149" s="212">
        <f t="shared" si="4"/>
        <v>0</v>
      </c>
      <c r="BF149" s="212">
        <f t="shared" si="5"/>
        <v>0</v>
      </c>
      <c r="BG149" s="212">
        <f t="shared" si="6"/>
        <v>0</v>
      </c>
      <c r="BH149" s="212">
        <f t="shared" si="7"/>
        <v>0</v>
      </c>
      <c r="BI149" s="212">
        <f t="shared" si="8"/>
        <v>0</v>
      </c>
      <c r="BJ149" s="17" t="s">
        <v>91</v>
      </c>
      <c r="BK149" s="212">
        <f t="shared" si="9"/>
        <v>0</v>
      </c>
      <c r="BL149" s="17" t="s">
        <v>223</v>
      </c>
      <c r="BM149" s="211" t="s">
        <v>260</v>
      </c>
    </row>
    <row r="150" spans="1:65" s="2" customFormat="1" ht="21.75" customHeight="1">
      <c r="A150" s="34"/>
      <c r="B150" s="35"/>
      <c r="C150" s="200" t="s">
        <v>223</v>
      </c>
      <c r="D150" s="200" t="s">
        <v>185</v>
      </c>
      <c r="E150" s="201" t="s">
        <v>2160</v>
      </c>
      <c r="F150" s="202" t="s">
        <v>2161</v>
      </c>
      <c r="G150" s="203" t="s">
        <v>334</v>
      </c>
      <c r="H150" s="204">
        <v>12</v>
      </c>
      <c r="I150" s="205"/>
      <c r="J150" s="206">
        <f t="shared" si="0"/>
        <v>0</v>
      </c>
      <c r="K150" s="202" t="s">
        <v>1</v>
      </c>
      <c r="L150" s="39"/>
      <c r="M150" s="207" t="s">
        <v>1</v>
      </c>
      <c r="N150" s="208" t="s">
        <v>45</v>
      </c>
      <c r="O150" s="71"/>
      <c r="P150" s="209">
        <f t="shared" si="1"/>
        <v>0</v>
      </c>
      <c r="Q150" s="209">
        <v>0</v>
      </c>
      <c r="R150" s="209">
        <f t="shared" si="2"/>
        <v>0</v>
      </c>
      <c r="S150" s="209">
        <v>0</v>
      </c>
      <c r="T150" s="210">
        <f t="shared" si="3"/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211" t="s">
        <v>223</v>
      </c>
      <c r="AT150" s="211" t="s">
        <v>185</v>
      </c>
      <c r="AU150" s="211" t="s">
        <v>86</v>
      </c>
      <c r="AY150" s="17" t="s">
        <v>184</v>
      </c>
      <c r="BE150" s="212">
        <f t="shared" si="4"/>
        <v>0</v>
      </c>
      <c r="BF150" s="212">
        <f t="shared" si="5"/>
        <v>0</v>
      </c>
      <c r="BG150" s="212">
        <f t="shared" si="6"/>
        <v>0</v>
      </c>
      <c r="BH150" s="212">
        <f t="shared" si="7"/>
        <v>0</v>
      </c>
      <c r="BI150" s="212">
        <f t="shared" si="8"/>
        <v>0</v>
      </c>
      <c r="BJ150" s="17" t="s">
        <v>91</v>
      </c>
      <c r="BK150" s="212">
        <f t="shared" si="9"/>
        <v>0</v>
      </c>
      <c r="BL150" s="17" t="s">
        <v>223</v>
      </c>
      <c r="BM150" s="211" t="s">
        <v>264</v>
      </c>
    </row>
    <row r="151" spans="1:65" s="2" customFormat="1" ht="16.5" customHeight="1">
      <c r="A151" s="34"/>
      <c r="B151" s="35"/>
      <c r="C151" s="200" t="s">
        <v>265</v>
      </c>
      <c r="D151" s="200" t="s">
        <v>185</v>
      </c>
      <c r="E151" s="201" t="s">
        <v>2162</v>
      </c>
      <c r="F151" s="202" t="s">
        <v>2163</v>
      </c>
      <c r="G151" s="203" t="s">
        <v>334</v>
      </c>
      <c r="H151" s="204">
        <v>4</v>
      </c>
      <c r="I151" s="205"/>
      <c r="J151" s="206">
        <f t="shared" si="0"/>
        <v>0</v>
      </c>
      <c r="K151" s="202" t="s">
        <v>1</v>
      </c>
      <c r="L151" s="39"/>
      <c r="M151" s="207" t="s">
        <v>1</v>
      </c>
      <c r="N151" s="208" t="s">
        <v>45</v>
      </c>
      <c r="O151" s="71"/>
      <c r="P151" s="209">
        <f t="shared" si="1"/>
        <v>0</v>
      </c>
      <c r="Q151" s="209">
        <v>0</v>
      </c>
      <c r="R151" s="209">
        <f t="shared" si="2"/>
        <v>0</v>
      </c>
      <c r="S151" s="209">
        <v>0</v>
      </c>
      <c r="T151" s="210">
        <f t="shared" si="3"/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211" t="s">
        <v>223</v>
      </c>
      <c r="AT151" s="211" t="s">
        <v>185</v>
      </c>
      <c r="AU151" s="211" t="s">
        <v>86</v>
      </c>
      <c r="AY151" s="17" t="s">
        <v>184</v>
      </c>
      <c r="BE151" s="212">
        <f t="shared" si="4"/>
        <v>0</v>
      </c>
      <c r="BF151" s="212">
        <f t="shared" si="5"/>
        <v>0</v>
      </c>
      <c r="BG151" s="212">
        <f t="shared" si="6"/>
        <v>0</v>
      </c>
      <c r="BH151" s="212">
        <f t="shared" si="7"/>
        <v>0</v>
      </c>
      <c r="BI151" s="212">
        <f t="shared" si="8"/>
        <v>0</v>
      </c>
      <c r="BJ151" s="17" t="s">
        <v>91</v>
      </c>
      <c r="BK151" s="212">
        <f t="shared" si="9"/>
        <v>0</v>
      </c>
      <c r="BL151" s="17" t="s">
        <v>223</v>
      </c>
      <c r="BM151" s="211" t="s">
        <v>268</v>
      </c>
    </row>
    <row r="152" spans="1:65" s="2" customFormat="1" ht="16.5" customHeight="1">
      <c r="A152" s="34"/>
      <c r="B152" s="35"/>
      <c r="C152" s="200" t="s">
        <v>228</v>
      </c>
      <c r="D152" s="200" t="s">
        <v>185</v>
      </c>
      <c r="E152" s="201" t="s">
        <v>2164</v>
      </c>
      <c r="F152" s="202" t="s">
        <v>2165</v>
      </c>
      <c r="G152" s="203" t="s">
        <v>334</v>
      </c>
      <c r="H152" s="204">
        <v>8</v>
      </c>
      <c r="I152" s="205"/>
      <c r="J152" s="206">
        <f t="shared" si="0"/>
        <v>0</v>
      </c>
      <c r="K152" s="202" t="s">
        <v>1</v>
      </c>
      <c r="L152" s="39"/>
      <c r="M152" s="207" t="s">
        <v>1</v>
      </c>
      <c r="N152" s="208" t="s">
        <v>45</v>
      </c>
      <c r="O152" s="71"/>
      <c r="P152" s="209">
        <f t="shared" si="1"/>
        <v>0</v>
      </c>
      <c r="Q152" s="209">
        <v>0</v>
      </c>
      <c r="R152" s="209">
        <f t="shared" si="2"/>
        <v>0</v>
      </c>
      <c r="S152" s="209">
        <v>0</v>
      </c>
      <c r="T152" s="210">
        <f t="shared" si="3"/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211" t="s">
        <v>223</v>
      </c>
      <c r="AT152" s="211" t="s">
        <v>185</v>
      </c>
      <c r="AU152" s="211" t="s">
        <v>86</v>
      </c>
      <c r="AY152" s="17" t="s">
        <v>184</v>
      </c>
      <c r="BE152" s="212">
        <f t="shared" si="4"/>
        <v>0</v>
      </c>
      <c r="BF152" s="212">
        <f t="shared" si="5"/>
        <v>0</v>
      </c>
      <c r="BG152" s="212">
        <f t="shared" si="6"/>
        <v>0</v>
      </c>
      <c r="BH152" s="212">
        <f t="shared" si="7"/>
        <v>0</v>
      </c>
      <c r="BI152" s="212">
        <f t="shared" si="8"/>
        <v>0</v>
      </c>
      <c r="BJ152" s="17" t="s">
        <v>91</v>
      </c>
      <c r="BK152" s="212">
        <f t="shared" si="9"/>
        <v>0</v>
      </c>
      <c r="BL152" s="17" t="s">
        <v>223</v>
      </c>
      <c r="BM152" s="211" t="s">
        <v>273</v>
      </c>
    </row>
    <row r="153" spans="1:65" s="2" customFormat="1" ht="16.5" customHeight="1">
      <c r="A153" s="34"/>
      <c r="B153" s="35"/>
      <c r="C153" s="200" t="s">
        <v>279</v>
      </c>
      <c r="D153" s="200" t="s">
        <v>185</v>
      </c>
      <c r="E153" s="201" t="s">
        <v>2166</v>
      </c>
      <c r="F153" s="202" t="s">
        <v>2167</v>
      </c>
      <c r="G153" s="203" t="s">
        <v>334</v>
      </c>
      <c r="H153" s="204">
        <v>16</v>
      </c>
      <c r="I153" s="205"/>
      <c r="J153" s="206">
        <f t="shared" si="0"/>
        <v>0</v>
      </c>
      <c r="K153" s="202" t="s">
        <v>1</v>
      </c>
      <c r="L153" s="39"/>
      <c r="M153" s="207" t="s">
        <v>1</v>
      </c>
      <c r="N153" s="208" t="s">
        <v>45</v>
      </c>
      <c r="O153" s="71"/>
      <c r="P153" s="209">
        <f t="shared" si="1"/>
        <v>0</v>
      </c>
      <c r="Q153" s="209">
        <v>0</v>
      </c>
      <c r="R153" s="209">
        <f t="shared" si="2"/>
        <v>0</v>
      </c>
      <c r="S153" s="209">
        <v>0</v>
      </c>
      <c r="T153" s="210">
        <f t="shared" si="3"/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211" t="s">
        <v>223</v>
      </c>
      <c r="AT153" s="211" t="s">
        <v>185</v>
      </c>
      <c r="AU153" s="211" t="s">
        <v>86</v>
      </c>
      <c r="AY153" s="17" t="s">
        <v>184</v>
      </c>
      <c r="BE153" s="212">
        <f t="shared" si="4"/>
        <v>0</v>
      </c>
      <c r="BF153" s="212">
        <f t="shared" si="5"/>
        <v>0</v>
      </c>
      <c r="BG153" s="212">
        <f t="shared" si="6"/>
        <v>0</v>
      </c>
      <c r="BH153" s="212">
        <f t="shared" si="7"/>
        <v>0</v>
      </c>
      <c r="BI153" s="212">
        <f t="shared" si="8"/>
        <v>0</v>
      </c>
      <c r="BJ153" s="17" t="s">
        <v>91</v>
      </c>
      <c r="BK153" s="212">
        <f t="shared" si="9"/>
        <v>0</v>
      </c>
      <c r="BL153" s="17" t="s">
        <v>223</v>
      </c>
      <c r="BM153" s="211" t="s">
        <v>282</v>
      </c>
    </row>
    <row r="154" spans="1:65" s="2" customFormat="1" ht="21.75" customHeight="1">
      <c r="A154" s="34"/>
      <c r="B154" s="35"/>
      <c r="C154" s="200" t="s">
        <v>231</v>
      </c>
      <c r="D154" s="200" t="s">
        <v>185</v>
      </c>
      <c r="E154" s="201" t="s">
        <v>2168</v>
      </c>
      <c r="F154" s="202" t="s">
        <v>2169</v>
      </c>
      <c r="G154" s="203" t="s">
        <v>334</v>
      </c>
      <c r="H154" s="204">
        <v>8</v>
      </c>
      <c r="I154" s="205"/>
      <c r="J154" s="206">
        <f t="shared" si="0"/>
        <v>0</v>
      </c>
      <c r="K154" s="202" t="s">
        <v>1</v>
      </c>
      <c r="L154" s="39"/>
      <c r="M154" s="207" t="s">
        <v>1</v>
      </c>
      <c r="N154" s="208" t="s">
        <v>45</v>
      </c>
      <c r="O154" s="71"/>
      <c r="P154" s="209">
        <f t="shared" si="1"/>
        <v>0</v>
      </c>
      <c r="Q154" s="209">
        <v>0</v>
      </c>
      <c r="R154" s="209">
        <f t="shared" si="2"/>
        <v>0</v>
      </c>
      <c r="S154" s="209">
        <v>0</v>
      </c>
      <c r="T154" s="210">
        <f t="shared" si="3"/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211" t="s">
        <v>223</v>
      </c>
      <c r="AT154" s="211" t="s">
        <v>185</v>
      </c>
      <c r="AU154" s="211" t="s">
        <v>86</v>
      </c>
      <c r="AY154" s="17" t="s">
        <v>184</v>
      </c>
      <c r="BE154" s="212">
        <f t="shared" si="4"/>
        <v>0</v>
      </c>
      <c r="BF154" s="212">
        <f t="shared" si="5"/>
        <v>0</v>
      </c>
      <c r="BG154" s="212">
        <f t="shared" si="6"/>
        <v>0</v>
      </c>
      <c r="BH154" s="212">
        <f t="shared" si="7"/>
        <v>0</v>
      </c>
      <c r="BI154" s="212">
        <f t="shared" si="8"/>
        <v>0</v>
      </c>
      <c r="BJ154" s="17" t="s">
        <v>91</v>
      </c>
      <c r="BK154" s="212">
        <f t="shared" si="9"/>
        <v>0</v>
      </c>
      <c r="BL154" s="17" t="s">
        <v>223</v>
      </c>
      <c r="BM154" s="211" t="s">
        <v>289</v>
      </c>
    </row>
    <row r="155" spans="1:65" s="2" customFormat="1" ht="21.75" customHeight="1">
      <c r="A155" s="34"/>
      <c r="B155" s="35"/>
      <c r="C155" s="200" t="s">
        <v>7</v>
      </c>
      <c r="D155" s="200" t="s">
        <v>185</v>
      </c>
      <c r="E155" s="201" t="s">
        <v>2170</v>
      </c>
      <c r="F155" s="202" t="s">
        <v>2171</v>
      </c>
      <c r="G155" s="203" t="s">
        <v>334</v>
      </c>
      <c r="H155" s="204">
        <v>4</v>
      </c>
      <c r="I155" s="205"/>
      <c r="J155" s="206">
        <f t="shared" si="0"/>
        <v>0</v>
      </c>
      <c r="K155" s="202" t="s">
        <v>1</v>
      </c>
      <c r="L155" s="39"/>
      <c r="M155" s="207" t="s">
        <v>1</v>
      </c>
      <c r="N155" s="208" t="s">
        <v>45</v>
      </c>
      <c r="O155" s="71"/>
      <c r="P155" s="209">
        <f t="shared" si="1"/>
        <v>0</v>
      </c>
      <c r="Q155" s="209">
        <v>0</v>
      </c>
      <c r="R155" s="209">
        <f t="shared" si="2"/>
        <v>0</v>
      </c>
      <c r="S155" s="209">
        <v>0</v>
      </c>
      <c r="T155" s="210">
        <f t="shared" si="3"/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211" t="s">
        <v>223</v>
      </c>
      <c r="AT155" s="211" t="s">
        <v>185</v>
      </c>
      <c r="AU155" s="211" t="s">
        <v>86</v>
      </c>
      <c r="AY155" s="17" t="s">
        <v>184</v>
      </c>
      <c r="BE155" s="212">
        <f t="shared" si="4"/>
        <v>0</v>
      </c>
      <c r="BF155" s="212">
        <f t="shared" si="5"/>
        <v>0</v>
      </c>
      <c r="BG155" s="212">
        <f t="shared" si="6"/>
        <v>0</v>
      </c>
      <c r="BH155" s="212">
        <f t="shared" si="7"/>
        <v>0</v>
      </c>
      <c r="BI155" s="212">
        <f t="shared" si="8"/>
        <v>0</v>
      </c>
      <c r="BJ155" s="17" t="s">
        <v>91</v>
      </c>
      <c r="BK155" s="212">
        <f t="shared" si="9"/>
        <v>0</v>
      </c>
      <c r="BL155" s="17" t="s">
        <v>223</v>
      </c>
      <c r="BM155" s="211" t="s">
        <v>292</v>
      </c>
    </row>
    <row r="156" spans="1:65" s="2" customFormat="1" ht="16.5" customHeight="1">
      <c r="A156" s="34"/>
      <c r="B156" s="35"/>
      <c r="C156" s="200" t="s">
        <v>239</v>
      </c>
      <c r="D156" s="200" t="s">
        <v>185</v>
      </c>
      <c r="E156" s="201" t="s">
        <v>2172</v>
      </c>
      <c r="F156" s="202" t="s">
        <v>2173</v>
      </c>
      <c r="G156" s="203" t="s">
        <v>334</v>
      </c>
      <c r="H156" s="204">
        <v>4</v>
      </c>
      <c r="I156" s="205"/>
      <c r="J156" s="206">
        <f t="shared" si="0"/>
        <v>0</v>
      </c>
      <c r="K156" s="202" t="s">
        <v>1</v>
      </c>
      <c r="L156" s="39"/>
      <c r="M156" s="207" t="s">
        <v>1</v>
      </c>
      <c r="N156" s="208" t="s">
        <v>45</v>
      </c>
      <c r="O156" s="71"/>
      <c r="P156" s="209">
        <f t="shared" si="1"/>
        <v>0</v>
      </c>
      <c r="Q156" s="209">
        <v>0</v>
      </c>
      <c r="R156" s="209">
        <f t="shared" si="2"/>
        <v>0</v>
      </c>
      <c r="S156" s="209">
        <v>0</v>
      </c>
      <c r="T156" s="210">
        <f t="shared" si="3"/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211" t="s">
        <v>223</v>
      </c>
      <c r="AT156" s="211" t="s">
        <v>185</v>
      </c>
      <c r="AU156" s="211" t="s">
        <v>86</v>
      </c>
      <c r="AY156" s="17" t="s">
        <v>184</v>
      </c>
      <c r="BE156" s="212">
        <f t="shared" si="4"/>
        <v>0</v>
      </c>
      <c r="BF156" s="212">
        <f t="shared" si="5"/>
        <v>0</v>
      </c>
      <c r="BG156" s="212">
        <f t="shared" si="6"/>
        <v>0</v>
      </c>
      <c r="BH156" s="212">
        <f t="shared" si="7"/>
        <v>0</v>
      </c>
      <c r="BI156" s="212">
        <f t="shared" si="8"/>
        <v>0</v>
      </c>
      <c r="BJ156" s="17" t="s">
        <v>91</v>
      </c>
      <c r="BK156" s="212">
        <f t="shared" si="9"/>
        <v>0</v>
      </c>
      <c r="BL156" s="17" t="s">
        <v>223</v>
      </c>
      <c r="BM156" s="211" t="s">
        <v>298</v>
      </c>
    </row>
    <row r="157" spans="1:65" s="2" customFormat="1" ht="21.75" customHeight="1">
      <c r="A157" s="34"/>
      <c r="B157" s="35"/>
      <c r="C157" s="200" t="s">
        <v>301</v>
      </c>
      <c r="D157" s="200" t="s">
        <v>185</v>
      </c>
      <c r="E157" s="201" t="s">
        <v>2174</v>
      </c>
      <c r="F157" s="202" t="s">
        <v>2175</v>
      </c>
      <c r="G157" s="203" t="s">
        <v>334</v>
      </c>
      <c r="H157" s="204">
        <v>4</v>
      </c>
      <c r="I157" s="205"/>
      <c r="J157" s="206">
        <f t="shared" si="0"/>
        <v>0</v>
      </c>
      <c r="K157" s="202" t="s">
        <v>1</v>
      </c>
      <c r="L157" s="39"/>
      <c r="M157" s="207" t="s">
        <v>1</v>
      </c>
      <c r="N157" s="208" t="s">
        <v>45</v>
      </c>
      <c r="O157" s="71"/>
      <c r="P157" s="209">
        <f t="shared" si="1"/>
        <v>0</v>
      </c>
      <c r="Q157" s="209">
        <v>0</v>
      </c>
      <c r="R157" s="209">
        <f t="shared" si="2"/>
        <v>0</v>
      </c>
      <c r="S157" s="209">
        <v>0</v>
      </c>
      <c r="T157" s="210">
        <f t="shared" si="3"/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211" t="s">
        <v>223</v>
      </c>
      <c r="AT157" s="211" t="s">
        <v>185</v>
      </c>
      <c r="AU157" s="211" t="s">
        <v>86</v>
      </c>
      <c r="AY157" s="17" t="s">
        <v>184</v>
      </c>
      <c r="BE157" s="212">
        <f t="shared" si="4"/>
        <v>0</v>
      </c>
      <c r="BF157" s="212">
        <f t="shared" si="5"/>
        <v>0</v>
      </c>
      <c r="BG157" s="212">
        <f t="shared" si="6"/>
        <v>0</v>
      </c>
      <c r="BH157" s="212">
        <f t="shared" si="7"/>
        <v>0</v>
      </c>
      <c r="BI157" s="212">
        <f t="shared" si="8"/>
        <v>0</v>
      </c>
      <c r="BJ157" s="17" t="s">
        <v>91</v>
      </c>
      <c r="BK157" s="212">
        <f t="shared" si="9"/>
        <v>0</v>
      </c>
      <c r="BL157" s="17" t="s">
        <v>223</v>
      </c>
      <c r="BM157" s="211" t="s">
        <v>304</v>
      </c>
    </row>
    <row r="158" spans="1:65" s="2" customFormat="1" ht="16.5" customHeight="1">
      <c r="A158" s="34"/>
      <c r="B158" s="35"/>
      <c r="C158" s="200" t="s">
        <v>247</v>
      </c>
      <c r="D158" s="200" t="s">
        <v>185</v>
      </c>
      <c r="E158" s="201" t="s">
        <v>2176</v>
      </c>
      <c r="F158" s="202" t="s">
        <v>2177</v>
      </c>
      <c r="G158" s="203" t="s">
        <v>939</v>
      </c>
      <c r="H158" s="204">
        <v>4</v>
      </c>
      <c r="I158" s="205"/>
      <c r="J158" s="206">
        <f t="shared" si="0"/>
        <v>0</v>
      </c>
      <c r="K158" s="202" t="s">
        <v>1</v>
      </c>
      <c r="L158" s="39"/>
      <c r="M158" s="207" t="s">
        <v>1</v>
      </c>
      <c r="N158" s="208" t="s">
        <v>45</v>
      </c>
      <c r="O158" s="71"/>
      <c r="P158" s="209">
        <f t="shared" si="1"/>
        <v>0</v>
      </c>
      <c r="Q158" s="209">
        <v>0</v>
      </c>
      <c r="R158" s="209">
        <f t="shared" si="2"/>
        <v>0</v>
      </c>
      <c r="S158" s="209">
        <v>0</v>
      </c>
      <c r="T158" s="210">
        <f t="shared" si="3"/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211" t="s">
        <v>223</v>
      </c>
      <c r="AT158" s="211" t="s">
        <v>185</v>
      </c>
      <c r="AU158" s="211" t="s">
        <v>86</v>
      </c>
      <c r="AY158" s="17" t="s">
        <v>184</v>
      </c>
      <c r="BE158" s="212">
        <f t="shared" si="4"/>
        <v>0</v>
      </c>
      <c r="BF158" s="212">
        <f t="shared" si="5"/>
        <v>0</v>
      </c>
      <c r="BG158" s="212">
        <f t="shared" si="6"/>
        <v>0</v>
      </c>
      <c r="BH158" s="212">
        <f t="shared" si="7"/>
        <v>0</v>
      </c>
      <c r="BI158" s="212">
        <f t="shared" si="8"/>
        <v>0</v>
      </c>
      <c r="BJ158" s="17" t="s">
        <v>91</v>
      </c>
      <c r="BK158" s="212">
        <f t="shared" si="9"/>
        <v>0</v>
      </c>
      <c r="BL158" s="17" t="s">
        <v>223</v>
      </c>
      <c r="BM158" s="211" t="s">
        <v>310</v>
      </c>
    </row>
    <row r="159" spans="1:65" s="2" customFormat="1" ht="16.5" customHeight="1">
      <c r="A159" s="34"/>
      <c r="B159" s="35"/>
      <c r="C159" s="200" t="s">
        <v>321</v>
      </c>
      <c r="D159" s="200" t="s">
        <v>185</v>
      </c>
      <c r="E159" s="201" t="s">
        <v>2178</v>
      </c>
      <c r="F159" s="202" t="s">
        <v>2179</v>
      </c>
      <c r="G159" s="203" t="s">
        <v>939</v>
      </c>
      <c r="H159" s="204">
        <v>8</v>
      </c>
      <c r="I159" s="205"/>
      <c r="J159" s="206">
        <f t="shared" si="0"/>
        <v>0</v>
      </c>
      <c r="K159" s="202" t="s">
        <v>1</v>
      </c>
      <c r="L159" s="39"/>
      <c r="M159" s="207" t="s">
        <v>1</v>
      </c>
      <c r="N159" s="208" t="s">
        <v>45</v>
      </c>
      <c r="O159" s="71"/>
      <c r="P159" s="209">
        <f t="shared" si="1"/>
        <v>0</v>
      </c>
      <c r="Q159" s="209">
        <v>0</v>
      </c>
      <c r="R159" s="209">
        <f t="shared" si="2"/>
        <v>0</v>
      </c>
      <c r="S159" s="209">
        <v>0</v>
      </c>
      <c r="T159" s="210">
        <f t="shared" si="3"/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11" t="s">
        <v>223</v>
      </c>
      <c r="AT159" s="211" t="s">
        <v>185</v>
      </c>
      <c r="AU159" s="211" t="s">
        <v>86</v>
      </c>
      <c r="AY159" s="17" t="s">
        <v>184</v>
      </c>
      <c r="BE159" s="212">
        <f t="shared" si="4"/>
        <v>0</v>
      </c>
      <c r="BF159" s="212">
        <f t="shared" si="5"/>
        <v>0</v>
      </c>
      <c r="BG159" s="212">
        <f t="shared" si="6"/>
        <v>0</v>
      </c>
      <c r="BH159" s="212">
        <f t="shared" si="7"/>
        <v>0</v>
      </c>
      <c r="BI159" s="212">
        <f t="shared" si="8"/>
        <v>0</v>
      </c>
      <c r="BJ159" s="17" t="s">
        <v>91</v>
      </c>
      <c r="BK159" s="212">
        <f t="shared" si="9"/>
        <v>0</v>
      </c>
      <c r="BL159" s="17" t="s">
        <v>223</v>
      </c>
      <c r="BM159" s="211" t="s">
        <v>324</v>
      </c>
    </row>
    <row r="160" spans="1:65" s="2" customFormat="1" ht="33" customHeight="1">
      <c r="A160" s="34"/>
      <c r="B160" s="35"/>
      <c r="C160" s="200" t="s">
        <v>253</v>
      </c>
      <c r="D160" s="200" t="s">
        <v>185</v>
      </c>
      <c r="E160" s="201" t="s">
        <v>2180</v>
      </c>
      <c r="F160" s="202" t="s">
        <v>2181</v>
      </c>
      <c r="G160" s="203" t="s">
        <v>334</v>
      </c>
      <c r="H160" s="204">
        <v>8</v>
      </c>
      <c r="I160" s="205"/>
      <c r="J160" s="206">
        <f t="shared" si="0"/>
        <v>0</v>
      </c>
      <c r="K160" s="202" t="s">
        <v>1</v>
      </c>
      <c r="L160" s="39"/>
      <c r="M160" s="207" t="s">
        <v>1</v>
      </c>
      <c r="N160" s="208" t="s">
        <v>45</v>
      </c>
      <c r="O160" s="71"/>
      <c r="P160" s="209">
        <f t="shared" si="1"/>
        <v>0</v>
      </c>
      <c r="Q160" s="209">
        <v>0</v>
      </c>
      <c r="R160" s="209">
        <f t="shared" si="2"/>
        <v>0</v>
      </c>
      <c r="S160" s="209">
        <v>0</v>
      </c>
      <c r="T160" s="210">
        <f t="shared" si="3"/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211" t="s">
        <v>223</v>
      </c>
      <c r="AT160" s="211" t="s">
        <v>185</v>
      </c>
      <c r="AU160" s="211" t="s">
        <v>86</v>
      </c>
      <c r="AY160" s="17" t="s">
        <v>184</v>
      </c>
      <c r="BE160" s="212">
        <f t="shared" si="4"/>
        <v>0</v>
      </c>
      <c r="BF160" s="212">
        <f t="shared" si="5"/>
        <v>0</v>
      </c>
      <c r="BG160" s="212">
        <f t="shared" si="6"/>
        <v>0</v>
      </c>
      <c r="BH160" s="212">
        <f t="shared" si="7"/>
        <v>0</v>
      </c>
      <c r="BI160" s="212">
        <f t="shared" si="8"/>
        <v>0</v>
      </c>
      <c r="BJ160" s="17" t="s">
        <v>91</v>
      </c>
      <c r="BK160" s="212">
        <f t="shared" si="9"/>
        <v>0</v>
      </c>
      <c r="BL160" s="17" t="s">
        <v>223</v>
      </c>
      <c r="BM160" s="211" t="s">
        <v>329</v>
      </c>
    </row>
    <row r="161" spans="1:65" s="2" customFormat="1" ht="16.5" customHeight="1">
      <c r="A161" s="34"/>
      <c r="B161" s="35"/>
      <c r="C161" s="200" t="s">
        <v>331</v>
      </c>
      <c r="D161" s="200" t="s">
        <v>185</v>
      </c>
      <c r="E161" s="201" t="s">
        <v>2182</v>
      </c>
      <c r="F161" s="202" t="s">
        <v>2183</v>
      </c>
      <c r="G161" s="203" t="s">
        <v>246</v>
      </c>
      <c r="H161" s="204">
        <v>0.6</v>
      </c>
      <c r="I161" s="205"/>
      <c r="J161" s="206">
        <f t="shared" si="0"/>
        <v>0</v>
      </c>
      <c r="K161" s="202" t="s">
        <v>1</v>
      </c>
      <c r="L161" s="39"/>
      <c r="M161" s="207" t="s">
        <v>1</v>
      </c>
      <c r="N161" s="208" t="s">
        <v>45</v>
      </c>
      <c r="O161" s="71"/>
      <c r="P161" s="209">
        <f t="shared" si="1"/>
        <v>0</v>
      </c>
      <c r="Q161" s="209">
        <v>0</v>
      </c>
      <c r="R161" s="209">
        <f t="shared" si="2"/>
        <v>0</v>
      </c>
      <c r="S161" s="209">
        <v>0</v>
      </c>
      <c r="T161" s="210">
        <f t="shared" si="3"/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211" t="s">
        <v>223</v>
      </c>
      <c r="AT161" s="211" t="s">
        <v>185</v>
      </c>
      <c r="AU161" s="211" t="s">
        <v>86</v>
      </c>
      <c r="AY161" s="17" t="s">
        <v>184</v>
      </c>
      <c r="BE161" s="212">
        <f t="shared" si="4"/>
        <v>0</v>
      </c>
      <c r="BF161" s="212">
        <f t="shared" si="5"/>
        <v>0</v>
      </c>
      <c r="BG161" s="212">
        <f t="shared" si="6"/>
        <v>0</v>
      </c>
      <c r="BH161" s="212">
        <f t="shared" si="7"/>
        <v>0</v>
      </c>
      <c r="BI161" s="212">
        <f t="shared" si="8"/>
        <v>0</v>
      </c>
      <c r="BJ161" s="17" t="s">
        <v>91</v>
      </c>
      <c r="BK161" s="212">
        <f t="shared" si="9"/>
        <v>0</v>
      </c>
      <c r="BL161" s="17" t="s">
        <v>223</v>
      </c>
      <c r="BM161" s="211" t="s">
        <v>335</v>
      </c>
    </row>
    <row r="162" spans="1:65" s="11" customFormat="1" ht="25.9" customHeight="1">
      <c r="B162" s="186"/>
      <c r="C162" s="187"/>
      <c r="D162" s="188" t="s">
        <v>78</v>
      </c>
      <c r="E162" s="189" t="s">
        <v>2184</v>
      </c>
      <c r="F162" s="189" t="s">
        <v>2185</v>
      </c>
      <c r="G162" s="187"/>
      <c r="H162" s="187"/>
      <c r="I162" s="190"/>
      <c r="J162" s="191">
        <f>BK162</f>
        <v>0</v>
      </c>
      <c r="K162" s="187"/>
      <c r="L162" s="192"/>
      <c r="M162" s="193"/>
      <c r="N162" s="194"/>
      <c r="O162" s="194"/>
      <c r="P162" s="195">
        <f>SUM(P163:P166)</f>
        <v>0</v>
      </c>
      <c r="Q162" s="194"/>
      <c r="R162" s="195">
        <f>SUM(R163:R166)</f>
        <v>0</v>
      </c>
      <c r="S162" s="194"/>
      <c r="T162" s="196">
        <f>SUM(T163:T166)</f>
        <v>0</v>
      </c>
      <c r="AR162" s="197" t="s">
        <v>91</v>
      </c>
      <c r="AT162" s="198" t="s">
        <v>78</v>
      </c>
      <c r="AU162" s="198" t="s">
        <v>79</v>
      </c>
      <c r="AY162" s="197" t="s">
        <v>184</v>
      </c>
      <c r="BK162" s="199">
        <f>SUM(BK163:BK166)</f>
        <v>0</v>
      </c>
    </row>
    <row r="163" spans="1:65" s="2" customFormat="1" ht="21.75" customHeight="1">
      <c r="A163" s="34"/>
      <c r="B163" s="35"/>
      <c r="C163" s="200" t="s">
        <v>257</v>
      </c>
      <c r="D163" s="200" t="s">
        <v>185</v>
      </c>
      <c r="E163" s="201" t="s">
        <v>2186</v>
      </c>
      <c r="F163" s="202" t="s">
        <v>2187</v>
      </c>
      <c r="G163" s="203" t="s">
        <v>252</v>
      </c>
      <c r="H163" s="204">
        <v>510</v>
      </c>
      <c r="I163" s="205"/>
      <c r="J163" s="206">
        <f>ROUND(I163*H163,2)</f>
        <v>0</v>
      </c>
      <c r="K163" s="202" t="s">
        <v>1</v>
      </c>
      <c r="L163" s="39"/>
      <c r="M163" s="207" t="s">
        <v>1</v>
      </c>
      <c r="N163" s="208" t="s">
        <v>45</v>
      </c>
      <c r="O163" s="71"/>
      <c r="P163" s="209">
        <f>O163*H163</f>
        <v>0</v>
      </c>
      <c r="Q163" s="209">
        <v>0</v>
      </c>
      <c r="R163" s="209">
        <f>Q163*H163</f>
        <v>0</v>
      </c>
      <c r="S163" s="209">
        <v>0</v>
      </c>
      <c r="T163" s="210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211" t="s">
        <v>223</v>
      </c>
      <c r="AT163" s="211" t="s">
        <v>185</v>
      </c>
      <c r="AU163" s="211" t="s">
        <v>86</v>
      </c>
      <c r="AY163" s="17" t="s">
        <v>184</v>
      </c>
      <c r="BE163" s="212">
        <f>IF(N163="základní",J163,0)</f>
        <v>0</v>
      </c>
      <c r="BF163" s="212">
        <f>IF(N163="snížená",J163,0)</f>
        <v>0</v>
      </c>
      <c r="BG163" s="212">
        <f>IF(N163="zákl. přenesená",J163,0)</f>
        <v>0</v>
      </c>
      <c r="BH163" s="212">
        <f>IF(N163="sníž. přenesená",J163,0)</f>
        <v>0</v>
      </c>
      <c r="BI163" s="212">
        <f>IF(N163="nulová",J163,0)</f>
        <v>0</v>
      </c>
      <c r="BJ163" s="17" t="s">
        <v>91</v>
      </c>
      <c r="BK163" s="212">
        <f>ROUND(I163*H163,2)</f>
        <v>0</v>
      </c>
      <c r="BL163" s="17" t="s">
        <v>223</v>
      </c>
      <c r="BM163" s="211" t="s">
        <v>338</v>
      </c>
    </row>
    <row r="164" spans="1:65" s="2" customFormat="1" ht="16.5" customHeight="1">
      <c r="A164" s="34"/>
      <c r="B164" s="35"/>
      <c r="C164" s="200" t="s">
        <v>340</v>
      </c>
      <c r="D164" s="200" t="s">
        <v>185</v>
      </c>
      <c r="E164" s="201" t="s">
        <v>2188</v>
      </c>
      <c r="F164" s="202" t="s">
        <v>2189</v>
      </c>
      <c r="G164" s="203" t="s">
        <v>252</v>
      </c>
      <c r="H164" s="204">
        <v>510</v>
      </c>
      <c r="I164" s="205"/>
      <c r="J164" s="206">
        <f>ROUND(I164*H164,2)</f>
        <v>0</v>
      </c>
      <c r="K164" s="202" t="s">
        <v>1</v>
      </c>
      <c r="L164" s="39"/>
      <c r="M164" s="207" t="s">
        <v>1</v>
      </c>
      <c r="N164" s="208" t="s">
        <v>45</v>
      </c>
      <c r="O164" s="71"/>
      <c r="P164" s="209">
        <f>O164*H164</f>
        <v>0</v>
      </c>
      <c r="Q164" s="209">
        <v>0</v>
      </c>
      <c r="R164" s="209">
        <f>Q164*H164</f>
        <v>0</v>
      </c>
      <c r="S164" s="209">
        <v>0</v>
      </c>
      <c r="T164" s="210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211" t="s">
        <v>223</v>
      </c>
      <c r="AT164" s="211" t="s">
        <v>185</v>
      </c>
      <c r="AU164" s="211" t="s">
        <v>86</v>
      </c>
      <c r="AY164" s="17" t="s">
        <v>184</v>
      </c>
      <c r="BE164" s="212">
        <f>IF(N164="základní",J164,0)</f>
        <v>0</v>
      </c>
      <c r="BF164" s="212">
        <f>IF(N164="snížená",J164,0)</f>
        <v>0</v>
      </c>
      <c r="BG164" s="212">
        <f>IF(N164="zákl. přenesená",J164,0)</f>
        <v>0</v>
      </c>
      <c r="BH164" s="212">
        <f>IF(N164="sníž. přenesená",J164,0)</f>
        <v>0</v>
      </c>
      <c r="BI164" s="212">
        <f>IF(N164="nulová",J164,0)</f>
        <v>0</v>
      </c>
      <c r="BJ164" s="17" t="s">
        <v>91</v>
      </c>
      <c r="BK164" s="212">
        <f>ROUND(I164*H164,2)</f>
        <v>0</v>
      </c>
      <c r="BL164" s="17" t="s">
        <v>223</v>
      </c>
      <c r="BM164" s="211" t="s">
        <v>343</v>
      </c>
    </row>
    <row r="165" spans="1:65" s="2" customFormat="1" ht="21.75" customHeight="1">
      <c r="A165" s="34"/>
      <c r="B165" s="35"/>
      <c r="C165" s="200" t="s">
        <v>260</v>
      </c>
      <c r="D165" s="200" t="s">
        <v>185</v>
      </c>
      <c r="E165" s="201" t="s">
        <v>2190</v>
      </c>
      <c r="F165" s="202" t="s">
        <v>2191</v>
      </c>
      <c r="G165" s="203" t="s">
        <v>334</v>
      </c>
      <c r="H165" s="204">
        <v>80</v>
      </c>
      <c r="I165" s="205"/>
      <c r="J165" s="206">
        <f>ROUND(I165*H165,2)</f>
        <v>0</v>
      </c>
      <c r="K165" s="202" t="s">
        <v>1</v>
      </c>
      <c r="L165" s="39"/>
      <c r="M165" s="207" t="s">
        <v>1</v>
      </c>
      <c r="N165" s="208" t="s">
        <v>45</v>
      </c>
      <c r="O165" s="71"/>
      <c r="P165" s="209">
        <f>O165*H165</f>
        <v>0</v>
      </c>
      <c r="Q165" s="209">
        <v>0</v>
      </c>
      <c r="R165" s="209">
        <f>Q165*H165</f>
        <v>0</v>
      </c>
      <c r="S165" s="209">
        <v>0</v>
      </c>
      <c r="T165" s="210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211" t="s">
        <v>223</v>
      </c>
      <c r="AT165" s="211" t="s">
        <v>185</v>
      </c>
      <c r="AU165" s="211" t="s">
        <v>86</v>
      </c>
      <c r="AY165" s="17" t="s">
        <v>184</v>
      </c>
      <c r="BE165" s="212">
        <f>IF(N165="základní",J165,0)</f>
        <v>0</v>
      </c>
      <c r="BF165" s="212">
        <f>IF(N165="snížená",J165,0)</f>
        <v>0</v>
      </c>
      <c r="BG165" s="212">
        <f>IF(N165="zákl. přenesená",J165,0)</f>
        <v>0</v>
      </c>
      <c r="BH165" s="212">
        <f>IF(N165="sníž. přenesená",J165,0)</f>
        <v>0</v>
      </c>
      <c r="BI165" s="212">
        <f>IF(N165="nulová",J165,0)</f>
        <v>0</v>
      </c>
      <c r="BJ165" s="17" t="s">
        <v>91</v>
      </c>
      <c r="BK165" s="212">
        <f>ROUND(I165*H165,2)</f>
        <v>0</v>
      </c>
      <c r="BL165" s="17" t="s">
        <v>223</v>
      </c>
      <c r="BM165" s="211" t="s">
        <v>346</v>
      </c>
    </row>
    <row r="166" spans="1:65" s="2" customFormat="1" ht="21.75" customHeight="1">
      <c r="A166" s="34"/>
      <c r="B166" s="35"/>
      <c r="C166" s="200" t="s">
        <v>347</v>
      </c>
      <c r="D166" s="200" t="s">
        <v>185</v>
      </c>
      <c r="E166" s="201" t="s">
        <v>2192</v>
      </c>
      <c r="F166" s="202" t="s">
        <v>2193</v>
      </c>
      <c r="G166" s="203" t="s">
        <v>246</v>
      </c>
      <c r="H166" s="204">
        <v>0.3</v>
      </c>
      <c r="I166" s="205"/>
      <c r="J166" s="206">
        <f>ROUND(I166*H166,2)</f>
        <v>0</v>
      </c>
      <c r="K166" s="202" t="s">
        <v>1</v>
      </c>
      <c r="L166" s="39"/>
      <c r="M166" s="207" t="s">
        <v>1</v>
      </c>
      <c r="N166" s="208" t="s">
        <v>45</v>
      </c>
      <c r="O166" s="71"/>
      <c r="P166" s="209">
        <f>O166*H166</f>
        <v>0</v>
      </c>
      <c r="Q166" s="209">
        <v>0</v>
      </c>
      <c r="R166" s="209">
        <f>Q166*H166</f>
        <v>0</v>
      </c>
      <c r="S166" s="209">
        <v>0</v>
      </c>
      <c r="T166" s="210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211" t="s">
        <v>223</v>
      </c>
      <c r="AT166" s="211" t="s">
        <v>185</v>
      </c>
      <c r="AU166" s="211" t="s">
        <v>86</v>
      </c>
      <c r="AY166" s="17" t="s">
        <v>184</v>
      </c>
      <c r="BE166" s="212">
        <f>IF(N166="základní",J166,0)</f>
        <v>0</v>
      </c>
      <c r="BF166" s="212">
        <f>IF(N166="snížená",J166,0)</f>
        <v>0</v>
      </c>
      <c r="BG166" s="212">
        <f>IF(N166="zákl. přenesená",J166,0)</f>
        <v>0</v>
      </c>
      <c r="BH166" s="212">
        <f>IF(N166="sníž. přenesená",J166,0)</f>
        <v>0</v>
      </c>
      <c r="BI166" s="212">
        <f>IF(N166="nulová",J166,0)</f>
        <v>0</v>
      </c>
      <c r="BJ166" s="17" t="s">
        <v>91</v>
      </c>
      <c r="BK166" s="212">
        <f>ROUND(I166*H166,2)</f>
        <v>0</v>
      </c>
      <c r="BL166" s="17" t="s">
        <v>223</v>
      </c>
      <c r="BM166" s="211" t="s">
        <v>350</v>
      </c>
    </row>
    <row r="167" spans="1:65" s="11" customFormat="1" ht="25.9" customHeight="1">
      <c r="B167" s="186"/>
      <c r="C167" s="187"/>
      <c r="D167" s="188" t="s">
        <v>78</v>
      </c>
      <c r="E167" s="189" t="s">
        <v>2194</v>
      </c>
      <c r="F167" s="189" t="s">
        <v>2195</v>
      </c>
      <c r="G167" s="187"/>
      <c r="H167" s="187"/>
      <c r="I167" s="190"/>
      <c r="J167" s="191">
        <f>BK167</f>
        <v>0</v>
      </c>
      <c r="K167" s="187"/>
      <c r="L167" s="192"/>
      <c r="M167" s="193"/>
      <c r="N167" s="194"/>
      <c r="O167" s="194"/>
      <c r="P167" s="195">
        <f>SUM(P168:P178)</f>
        <v>0</v>
      </c>
      <c r="Q167" s="194"/>
      <c r="R167" s="195">
        <f>SUM(R168:R178)</f>
        <v>0</v>
      </c>
      <c r="S167" s="194"/>
      <c r="T167" s="196">
        <f>SUM(T168:T178)</f>
        <v>0</v>
      </c>
      <c r="AR167" s="197" t="s">
        <v>91</v>
      </c>
      <c r="AT167" s="198" t="s">
        <v>78</v>
      </c>
      <c r="AU167" s="198" t="s">
        <v>79</v>
      </c>
      <c r="AY167" s="197" t="s">
        <v>184</v>
      </c>
      <c r="BK167" s="199">
        <f>SUM(BK168:BK178)</f>
        <v>0</v>
      </c>
    </row>
    <row r="168" spans="1:65" s="2" customFormat="1" ht="16.5" customHeight="1">
      <c r="A168" s="34"/>
      <c r="B168" s="35"/>
      <c r="C168" s="200" t="s">
        <v>264</v>
      </c>
      <c r="D168" s="200" t="s">
        <v>185</v>
      </c>
      <c r="E168" s="201" t="s">
        <v>2196</v>
      </c>
      <c r="F168" s="202" t="s">
        <v>2197</v>
      </c>
      <c r="G168" s="203" t="s">
        <v>334</v>
      </c>
      <c r="H168" s="204">
        <v>80</v>
      </c>
      <c r="I168" s="205"/>
      <c r="J168" s="206">
        <f>ROUND(I168*H168,2)</f>
        <v>0</v>
      </c>
      <c r="K168" s="202" t="s">
        <v>1</v>
      </c>
      <c r="L168" s="39"/>
      <c r="M168" s="207" t="s">
        <v>1</v>
      </c>
      <c r="N168" s="208" t="s">
        <v>45</v>
      </c>
      <c r="O168" s="71"/>
      <c r="P168" s="209">
        <f>O168*H168</f>
        <v>0</v>
      </c>
      <c r="Q168" s="209">
        <v>0</v>
      </c>
      <c r="R168" s="209">
        <f>Q168*H168</f>
        <v>0</v>
      </c>
      <c r="S168" s="209">
        <v>0</v>
      </c>
      <c r="T168" s="210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211" t="s">
        <v>223</v>
      </c>
      <c r="AT168" s="211" t="s">
        <v>185</v>
      </c>
      <c r="AU168" s="211" t="s">
        <v>86</v>
      </c>
      <c r="AY168" s="17" t="s">
        <v>184</v>
      </c>
      <c r="BE168" s="212">
        <f>IF(N168="základní",J168,0)</f>
        <v>0</v>
      </c>
      <c r="BF168" s="212">
        <f>IF(N168="snížená",J168,0)</f>
        <v>0</v>
      </c>
      <c r="BG168" s="212">
        <f>IF(N168="zákl. přenesená",J168,0)</f>
        <v>0</v>
      </c>
      <c r="BH168" s="212">
        <f>IF(N168="sníž. přenesená",J168,0)</f>
        <v>0</v>
      </c>
      <c r="BI168" s="212">
        <f>IF(N168="nulová",J168,0)</f>
        <v>0</v>
      </c>
      <c r="BJ168" s="17" t="s">
        <v>91</v>
      </c>
      <c r="BK168" s="212">
        <f>ROUND(I168*H168,2)</f>
        <v>0</v>
      </c>
      <c r="BL168" s="17" t="s">
        <v>223</v>
      </c>
      <c r="BM168" s="211" t="s">
        <v>353</v>
      </c>
    </row>
    <row r="169" spans="1:65" s="2" customFormat="1" ht="21.75" customHeight="1">
      <c r="A169" s="34"/>
      <c r="B169" s="35"/>
      <c r="C169" s="200" t="s">
        <v>354</v>
      </c>
      <c r="D169" s="200" t="s">
        <v>185</v>
      </c>
      <c r="E169" s="201" t="s">
        <v>2198</v>
      </c>
      <c r="F169" s="202" t="s">
        <v>2199</v>
      </c>
      <c r="G169" s="203" t="s">
        <v>334</v>
      </c>
      <c r="H169" s="204">
        <v>24</v>
      </c>
      <c r="I169" s="205"/>
      <c r="J169" s="206">
        <f>ROUND(I169*H169,2)</f>
        <v>0</v>
      </c>
      <c r="K169" s="202" t="s">
        <v>1</v>
      </c>
      <c r="L169" s="39"/>
      <c r="M169" s="207" t="s">
        <v>1</v>
      </c>
      <c r="N169" s="208" t="s">
        <v>45</v>
      </c>
      <c r="O169" s="71"/>
      <c r="P169" s="209">
        <f>O169*H169</f>
        <v>0</v>
      </c>
      <c r="Q169" s="209">
        <v>0</v>
      </c>
      <c r="R169" s="209">
        <f>Q169*H169</f>
        <v>0</v>
      </c>
      <c r="S169" s="209">
        <v>0</v>
      </c>
      <c r="T169" s="210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211" t="s">
        <v>223</v>
      </c>
      <c r="AT169" s="211" t="s">
        <v>185</v>
      </c>
      <c r="AU169" s="211" t="s">
        <v>86</v>
      </c>
      <c r="AY169" s="17" t="s">
        <v>184</v>
      </c>
      <c r="BE169" s="212">
        <f>IF(N169="základní",J169,0)</f>
        <v>0</v>
      </c>
      <c r="BF169" s="212">
        <f>IF(N169="snížená",J169,0)</f>
        <v>0</v>
      </c>
      <c r="BG169" s="212">
        <f>IF(N169="zákl. přenesená",J169,0)</f>
        <v>0</v>
      </c>
      <c r="BH169" s="212">
        <f>IF(N169="sníž. přenesená",J169,0)</f>
        <v>0</v>
      </c>
      <c r="BI169" s="212">
        <f>IF(N169="nulová",J169,0)</f>
        <v>0</v>
      </c>
      <c r="BJ169" s="17" t="s">
        <v>91</v>
      </c>
      <c r="BK169" s="212">
        <f>ROUND(I169*H169,2)</f>
        <v>0</v>
      </c>
      <c r="BL169" s="17" t="s">
        <v>223</v>
      </c>
      <c r="BM169" s="211" t="s">
        <v>357</v>
      </c>
    </row>
    <row r="170" spans="1:65" s="2" customFormat="1" ht="33" customHeight="1">
      <c r="A170" s="34"/>
      <c r="B170" s="35"/>
      <c r="C170" s="200" t="s">
        <v>268</v>
      </c>
      <c r="D170" s="200" t="s">
        <v>185</v>
      </c>
      <c r="E170" s="201" t="s">
        <v>2200</v>
      </c>
      <c r="F170" s="202" t="s">
        <v>2201</v>
      </c>
      <c r="G170" s="203" t="s">
        <v>334</v>
      </c>
      <c r="H170" s="204">
        <v>8</v>
      </c>
      <c r="I170" s="205"/>
      <c r="J170" s="206">
        <f>ROUND(I170*H170,2)</f>
        <v>0</v>
      </c>
      <c r="K170" s="202" t="s">
        <v>1</v>
      </c>
      <c r="L170" s="39"/>
      <c r="M170" s="207" t="s">
        <v>1</v>
      </c>
      <c r="N170" s="208" t="s">
        <v>45</v>
      </c>
      <c r="O170" s="71"/>
      <c r="P170" s="209">
        <f>O170*H170</f>
        <v>0</v>
      </c>
      <c r="Q170" s="209">
        <v>0</v>
      </c>
      <c r="R170" s="209">
        <f>Q170*H170</f>
        <v>0</v>
      </c>
      <c r="S170" s="209">
        <v>0</v>
      </c>
      <c r="T170" s="210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211" t="s">
        <v>223</v>
      </c>
      <c r="AT170" s="211" t="s">
        <v>185</v>
      </c>
      <c r="AU170" s="211" t="s">
        <v>86</v>
      </c>
      <c r="AY170" s="17" t="s">
        <v>184</v>
      </c>
      <c r="BE170" s="212">
        <f>IF(N170="základní",J170,0)</f>
        <v>0</v>
      </c>
      <c r="BF170" s="212">
        <f>IF(N170="snížená",J170,0)</f>
        <v>0</v>
      </c>
      <c r="BG170" s="212">
        <f>IF(N170="zákl. přenesená",J170,0)</f>
        <v>0</v>
      </c>
      <c r="BH170" s="212">
        <f>IF(N170="sníž. přenesená",J170,0)</f>
        <v>0</v>
      </c>
      <c r="BI170" s="212">
        <f>IF(N170="nulová",J170,0)</f>
        <v>0</v>
      </c>
      <c r="BJ170" s="17" t="s">
        <v>91</v>
      </c>
      <c r="BK170" s="212">
        <f>ROUND(I170*H170,2)</f>
        <v>0</v>
      </c>
      <c r="BL170" s="17" t="s">
        <v>223</v>
      </c>
      <c r="BM170" s="211" t="s">
        <v>364</v>
      </c>
    </row>
    <row r="171" spans="1:65" s="2" customFormat="1" ht="48.75">
      <c r="A171" s="34"/>
      <c r="B171" s="35"/>
      <c r="C171" s="36"/>
      <c r="D171" s="215" t="s">
        <v>2142</v>
      </c>
      <c r="E171" s="36"/>
      <c r="F171" s="262" t="s">
        <v>2202</v>
      </c>
      <c r="G171" s="36"/>
      <c r="H171" s="36"/>
      <c r="I171" s="123"/>
      <c r="J171" s="36"/>
      <c r="K171" s="36"/>
      <c r="L171" s="39"/>
      <c r="M171" s="263"/>
      <c r="N171" s="264"/>
      <c r="O171" s="71"/>
      <c r="P171" s="71"/>
      <c r="Q171" s="71"/>
      <c r="R171" s="71"/>
      <c r="S171" s="71"/>
      <c r="T171" s="72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T171" s="17" t="s">
        <v>2142</v>
      </c>
      <c r="AU171" s="17" t="s">
        <v>86</v>
      </c>
    </row>
    <row r="172" spans="1:65" s="2" customFormat="1" ht="16.5" customHeight="1">
      <c r="A172" s="34"/>
      <c r="B172" s="35"/>
      <c r="C172" s="200" t="s">
        <v>367</v>
      </c>
      <c r="D172" s="200" t="s">
        <v>185</v>
      </c>
      <c r="E172" s="201" t="s">
        <v>2203</v>
      </c>
      <c r="F172" s="202" t="s">
        <v>2204</v>
      </c>
      <c r="G172" s="203" t="s">
        <v>334</v>
      </c>
      <c r="H172" s="204">
        <v>24</v>
      </c>
      <c r="I172" s="205"/>
      <c r="J172" s="206">
        <f t="shared" ref="J172:J178" si="10">ROUND(I172*H172,2)</f>
        <v>0</v>
      </c>
      <c r="K172" s="202" t="s">
        <v>1</v>
      </c>
      <c r="L172" s="39"/>
      <c r="M172" s="207" t="s">
        <v>1</v>
      </c>
      <c r="N172" s="208" t="s">
        <v>45</v>
      </c>
      <c r="O172" s="71"/>
      <c r="P172" s="209">
        <f t="shared" ref="P172:P178" si="11">O172*H172</f>
        <v>0</v>
      </c>
      <c r="Q172" s="209">
        <v>0</v>
      </c>
      <c r="R172" s="209">
        <f t="shared" ref="R172:R178" si="12">Q172*H172</f>
        <v>0</v>
      </c>
      <c r="S172" s="209">
        <v>0</v>
      </c>
      <c r="T172" s="210">
        <f t="shared" ref="T172:T178" si="13"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211" t="s">
        <v>223</v>
      </c>
      <c r="AT172" s="211" t="s">
        <v>185</v>
      </c>
      <c r="AU172" s="211" t="s">
        <v>86</v>
      </c>
      <c r="AY172" s="17" t="s">
        <v>184</v>
      </c>
      <c r="BE172" s="212">
        <f t="shared" ref="BE172:BE178" si="14">IF(N172="základní",J172,0)</f>
        <v>0</v>
      </c>
      <c r="BF172" s="212">
        <f t="shared" ref="BF172:BF178" si="15">IF(N172="snížená",J172,0)</f>
        <v>0</v>
      </c>
      <c r="BG172" s="212">
        <f t="shared" ref="BG172:BG178" si="16">IF(N172="zákl. přenesená",J172,0)</f>
        <v>0</v>
      </c>
      <c r="BH172" s="212">
        <f t="shared" ref="BH172:BH178" si="17">IF(N172="sníž. přenesená",J172,0)</f>
        <v>0</v>
      </c>
      <c r="BI172" s="212">
        <f t="shared" ref="BI172:BI178" si="18">IF(N172="nulová",J172,0)</f>
        <v>0</v>
      </c>
      <c r="BJ172" s="17" t="s">
        <v>91</v>
      </c>
      <c r="BK172" s="212">
        <f t="shared" ref="BK172:BK178" si="19">ROUND(I172*H172,2)</f>
        <v>0</v>
      </c>
      <c r="BL172" s="17" t="s">
        <v>223</v>
      </c>
      <c r="BM172" s="211" t="s">
        <v>370</v>
      </c>
    </row>
    <row r="173" spans="1:65" s="2" customFormat="1" ht="44.25" customHeight="1">
      <c r="A173" s="34"/>
      <c r="B173" s="35"/>
      <c r="C173" s="200" t="s">
        <v>273</v>
      </c>
      <c r="D173" s="200" t="s">
        <v>185</v>
      </c>
      <c r="E173" s="201" t="s">
        <v>2205</v>
      </c>
      <c r="F173" s="202" t="s">
        <v>2206</v>
      </c>
      <c r="G173" s="203" t="s">
        <v>334</v>
      </c>
      <c r="H173" s="204">
        <v>40</v>
      </c>
      <c r="I173" s="205"/>
      <c r="J173" s="206">
        <f t="shared" si="10"/>
        <v>0</v>
      </c>
      <c r="K173" s="202" t="s">
        <v>1</v>
      </c>
      <c r="L173" s="39"/>
      <c r="M173" s="207" t="s">
        <v>1</v>
      </c>
      <c r="N173" s="208" t="s">
        <v>45</v>
      </c>
      <c r="O173" s="71"/>
      <c r="P173" s="209">
        <f t="shared" si="11"/>
        <v>0</v>
      </c>
      <c r="Q173" s="209">
        <v>0</v>
      </c>
      <c r="R173" s="209">
        <f t="shared" si="12"/>
        <v>0</v>
      </c>
      <c r="S173" s="209">
        <v>0</v>
      </c>
      <c r="T173" s="210">
        <f t="shared" si="13"/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211" t="s">
        <v>223</v>
      </c>
      <c r="AT173" s="211" t="s">
        <v>185</v>
      </c>
      <c r="AU173" s="211" t="s">
        <v>86</v>
      </c>
      <c r="AY173" s="17" t="s">
        <v>184</v>
      </c>
      <c r="BE173" s="212">
        <f t="shared" si="14"/>
        <v>0</v>
      </c>
      <c r="BF173" s="212">
        <f t="shared" si="15"/>
        <v>0</v>
      </c>
      <c r="BG173" s="212">
        <f t="shared" si="16"/>
        <v>0</v>
      </c>
      <c r="BH173" s="212">
        <f t="shared" si="17"/>
        <v>0</v>
      </c>
      <c r="BI173" s="212">
        <f t="shared" si="18"/>
        <v>0</v>
      </c>
      <c r="BJ173" s="17" t="s">
        <v>91</v>
      </c>
      <c r="BK173" s="212">
        <f t="shared" si="19"/>
        <v>0</v>
      </c>
      <c r="BL173" s="17" t="s">
        <v>223</v>
      </c>
      <c r="BM173" s="211" t="s">
        <v>375</v>
      </c>
    </row>
    <row r="174" spans="1:65" s="2" customFormat="1" ht="16.5" customHeight="1">
      <c r="A174" s="34"/>
      <c r="B174" s="35"/>
      <c r="C174" s="200" t="s">
        <v>378</v>
      </c>
      <c r="D174" s="200" t="s">
        <v>185</v>
      </c>
      <c r="E174" s="201" t="s">
        <v>2207</v>
      </c>
      <c r="F174" s="202" t="s">
        <v>2208</v>
      </c>
      <c r="G174" s="203" t="s">
        <v>334</v>
      </c>
      <c r="H174" s="204">
        <v>40</v>
      </c>
      <c r="I174" s="205"/>
      <c r="J174" s="206">
        <f t="shared" si="10"/>
        <v>0</v>
      </c>
      <c r="K174" s="202" t="s">
        <v>1</v>
      </c>
      <c r="L174" s="39"/>
      <c r="M174" s="207" t="s">
        <v>1</v>
      </c>
      <c r="N174" s="208" t="s">
        <v>45</v>
      </c>
      <c r="O174" s="71"/>
      <c r="P174" s="209">
        <f t="shared" si="11"/>
        <v>0</v>
      </c>
      <c r="Q174" s="209">
        <v>0</v>
      </c>
      <c r="R174" s="209">
        <f t="shared" si="12"/>
        <v>0</v>
      </c>
      <c r="S174" s="209">
        <v>0</v>
      </c>
      <c r="T174" s="210">
        <f t="shared" si="13"/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211" t="s">
        <v>223</v>
      </c>
      <c r="AT174" s="211" t="s">
        <v>185</v>
      </c>
      <c r="AU174" s="211" t="s">
        <v>86</v>
      </c>
      <c r="AY174" s="17" t="s">
        <v>184</v>
      </c>
      <c r="BE174" s="212">
        <f t="shared" si="14"/>
        <v>0</v>
      </c>
      <c r="BF174" s="212">
        <f t="shared" si="15"/>
        <v>0</v>
      </c>
      <c r="BG174" s="212">
        <f t="shared" si="16"/>
        <v>0</v>
      </c>
      <c r="BH174" s="212">
        <f t="shared" si="17"/>
        <v>0</v>
      </c>
      <c r="BI174" s="212">
        <f t="shared" si="18"/>
        <v>0</v>
      </c>
      <c r="BJ174" s="17" t="s">
        <v>91</v>
      </c>
      <c r="BK174" s="212">
        <f t="shared" si="19"/>
        <v>0</v>
      </c>
      <c r="BL174" s="17" t="s">
        <v>223</v>
      </c>
      <c r="BM174" s="211" t="s">
        <v>381</v>
      </c>
    </row>
    <row r="175" spans="1:65" s="2" customFormat="1" ht="44.25" customHeight="1">
      <c r="A175" s="34"/>
      <c r="B175" s="35"/>
      <c r="C175" s="200" t="s">
        <v>282</v>
      </c>
      <c r="D175" s="200" t="s">
        <v>185</v>
      </c>
      <c r="E175" s="201" t="s">
        <v>2209</v>
      </c>
      <c r="F175" s="202" t="s">
        <v>2210</v>
      </c>
      <c r="G175" s="203" t="s">
        <v>334</v>
      </c>
      <c r="H175" s="204">
        <v>32</v>
      </c>
      <c r="I175" s="205"/>
      <c r="J175" s="206">
        <f t="shared" si="10"/>
        <v>0</v>
      </c>
      <c r="K175" s="202" t="s">
        <v>1</v>
      </c>
      <c r="L175" s="39"/>
      <c r="M175" s="207" t="s">
        <v>1</v>
      </c>
      <c r="N175" s="208" t="s">
        <v>45</v>
      </c>
      <c r="O175" s="71"/>
      <c r="P175" s="209">
        <f t="shared" si="11"/>
        <v>0</v>
      </c>
      <c r="Q175" s="209">
        <v>0</v>
      </c>
      <c r="R175" s="209">
        <f t="shared" si="12"/>
        <v>0</v>
      </c>
      <c r="S175" s="209">
        <v>0</v>
      </c>
      <c r="T175" s="210">
        <f t="shared" si="13"/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211" t="s">
        <v>223</v>
      </c>
      <c r="AT175" s="211" t="s">
        <v>185</v>
      </c>
      <c r="AU175" s="211" t="s">
        <v>86</v>
      </c>
      <c r="AY175" s="17" t="s">
        <v>184</v>
      </c>
      <c r="BE175" s="212">
        <f t="shared" si="14"/>
        <v>0</v>
      </c>
      <c r="BF175" s="212">
        <f t="shared" si="15"/>
        <v>0</v>
      </c>
      <c r="BG175" s="212">
        <f t="shared" si="16"/>
        <v>0</v>
      </c>
      <c r="BH175" s="212">
        <f t="shared" si="17"/>
        <v>0</v>
      </c>
      <c r="BI175" s="212">
        <f t="shared" si="18"/>
        <v>0</v>
      </c>
      <c r="BJ175" s="17" t="s">
        <v>91</v>
      </c>
      <c r="BK175" s="212">
        <f t="shared" si="19"/>
        <v>0</v>
      </c>
      <c r="BL175" s="17" t="s">
        <v>223</v>
      </c>
      <c r="BM175" s="211" t="s">
        <v>385</v>
      </c>
    </row>
    <row r="176" spans="1:65" s="2" customFormat="1" ht="44.25" customHeight="1">
      <c r="A176" s="34"/>
      <c r="B176" s="35"/>
      <c r="C176" s="200" t="s">
        <v>390</v>
      </c>
      <c r="D176" s="200" t="s">
        <v>185</v>
      </c>
      <c r="E176" s="201" t="s">
        <v>2211</v>
      </c>
      <c r="F176" s="202" t="s">
        <v>2212</v>
      </c>
      <c r="G176" s="203" t="s">
        <v>334</v>
      </c>
      <c r="H176" s="204">
        <v>8</v>
      </c>
      <c r="I176" s="205"/>
      <c r="J176" s="206">
        <f t="shared" si="10"/>
        <v>0</v>
      </c>
      <c r="K176" s="202" t="s">
        <v>1</v>
      </c>
      <c r="L176" s="39"/>
      <c r="M176" s="207" t="s">
        <v>1</v>
      </c>
      <c r="N176" s="208" t="s">
        <v>45</v>
      </c>
      <c r="O176" s="71"/>
      <c r="P176" s="209">
        <f t="shared" si="11"/>
        <v>0</v>
      </c>
      <c r="Q176" s="209">
        <v>0</v>
      </c>
      <c r="R176" s="209">
        <f t="shared" si="12"/>
        <v>0</v>
      </c>
      <c r="S176" s="209">
        <v>0</v>
      </c>
      <c r="T176" s="210">
        <f t="shared" si="13"/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211" t="s">
        <v>223</v>
      </c>
      <c r="AT176" s="211" t="s">
        <v>185</v>
      </c>
      <c r="AU176" s="211" t="s">
        <v>86</v>
      </c>
      <c r="AY176" s="17" t="s">
        <v>184</v>
      </c>
      <c r="BE176" s="212">
        <f t="shared" si="14"/>
        <v>0</v>
      </c>
      <c r="BF176" s="212">
        <f t="shared" si="15"/>
        <v>0</v>
      </c>
      <c r="BG176" s="212">
        <f t="shared" si="16"/>
        <v>0</v>
      </c>
      <c r="BH176" s="212">
        <f t="shared" si="17"/>
        <v>0</v>
      </c>
      <c r="BI176" s="212">
        <f t="shared" si="18"/>
        <v>0</v>
      </c>
      <c r="BJ176" s="17" t="s">
        <v>91</v>
      </c>
      <c r="BK176" s="212">
        <f t="shared" si="19"/>
        <v>0</v>
      </c>
      <c r="BL176" s="17" t="s">
        <v>223</v>
      </c>
      <c r="BM176" s="211" t="s">
        <v>393</v>
      </c>
    </row>
    <row r="177" spans="1:65" s="2" customFormat="1" ht="33" customHeight="1">
      <c r="A177" s="34"/>
      <c r="B177" s="35"/>
      <c r="C177" s="200" t="s">
        <v>289</v>
      </c>
      <c r="D177" s="200" t="s">
        <v>185</v>
      </c>
      <c r="E177" s="201" t="s">
        <v>2213</v>
      </c>
      <c r="F177" s="202" t="s">
        <v>2214</v>
      </c>
      <c r="G177" s="203" t="s">
        <v>334</v>
      </c>
      <c r="H177" s="204">
        <v>8</v>
      </c>
      <c r="I177" s="205"/>
      <c r="J177" s="206">
        <f t="shared" si="10"/>
        <v>0</v>
      </c>
      <c r="K177" s="202" t="s">
        <v>1</v>
      </c>
      <c r="L177" s="39"/>
      <c r="M177" s="207" t="s">
        <v>1</v>
      </c>
      <c r="N177" s="208" t="s">
        <v>45</v>
      </c>
      <c r="O177" s="71"/>
      <c r="P177" s="209">
        <f t="shared" si="11"/>
        <v>0</v>
      </c>
      <c r="Q177" s="209">
        <v>0</v>
      </c>
      <c r="R177" s="209">
        <f t="shared" si="12"/>
        <v>0</v>
      </c>
      <c r="S177" s="209">
        <v>0</v>
      </c>
      <c r="T177" s="210">
        <f t="shared" si="13"/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211" t="s">
        <v>223</v>
      </c>
      <c r="AT177" s="211" t="s">
        <v>185</v>
      </c>
      <c r="AU177" s="211" t="s">
        <v>86</v>
      </c>
      <c r="AY177" s="17" t="s">
        <v>184</v>
      </c>
      <c r="BE177" s="212">
        <f t="shared" si="14"/>
        <v>0</v>
      </c>
      <c r="BF177" s="212">
        <f t="shared" si="15"/>
        <v>0</v>
      </c>
      <c r="BG177" s="212">
        <f t="shared" si="16"/>
        <v>0</v>
      </c>
      <c r="BH177" s="212">
        <f t="shared" si="17"/>
        <v>0</v>
      </c>
      <c r="BI177" s="212">
        <f t="shared" si="18"/>
        <v>0</v>
      </c>
      <c r="BJ177" s="17" t="s">
        <v>91</v>
      </c>
      <c r="BK177" s="212">
        <f t="shared" si="19"/>
        <v>0</v>
      </c>
      <c r="BL177" s="17" t="s">
        <v>223</v>
      </c>
      <c r="BM177" s="211" t="s">
        <v>397</v>
      </c>
    </row>
    <row r="178" spans="1:65" s="2" customFormat="1" ht="21.75" customHeight="1">
      <c r="A178" s="34"/>
      <c r="B178" s="35"/>
      <c r="C178" s="200" t="s">
        <v>399</v>
      </c>
      <c r="D178" s="200" t="s">
        <v>185</v>
      </c>
      <c r="E178" s="201" t="s">
        <v>2215</v>
      </c>
      <c r="F178" s="202" t="s">
        <v>2216</v>
      </c>
      <c r="G178" s="203" t="s">
        <v>246</v>
      </c>
      <c r="H178" s="204">
        <v>0.05</v>
      </c>
      <c r="I178" s="205"/>
      <c r="J178" s="206">
        <f t="shared" si="10"/>
        <v>0</v>
      </c>
      <c r="K178" s="202" t="s">
        <v>1</v>
      </c>
      <c r="L178" s="39"/>
      <c r="M178" s="207" t="s">
        <v>1</v>
      </c>
      <c r="N178" s="208" t="s">
        <v>45</v>
      </c>
      <c r="O178" s="71"/>
      <c r="P178" s="209">
        <f t="shared" si="11"/>
        <v>0</v>
      </c>
      <c r="Q178" s="209">
        <v>0</v>
      </c>
      <c r="R178" s="209">
        <f t="shared" si="12"/>
        <v>0</v>
      </c>
      <c r="S178" s="209">
        <v>0</v>
      </c>
      <c r="T178" s="210">
        <f t="shared" si="13"/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211" t="s">
        <v>223</v>
      </c>
      <c r="AT178" s="211" t="s">
        <v>185</v>
      </c>
      <c r="AU178" s="211" t="s">
        <v>86</v>
      </c>
      <c r="AY178" s="17" t="s">
        <v>184</v>
      </c>
      <c r="BE178" s="212">
        <f t="shared" si="14"/>
        <v>0</v>
      </c>
      <c r="BF178" s="212">
        <f t="shared" si="15"/>
        <v>0</v>
      </c>
      <c r="BG178" s="212">
        <f t="shared" si="16"/>
        <v>0</v>
      </c>
      <c r="BH178" s="212">
        <f t="shared" si="17"/>
        <v>0</v>
      </c>
      <c r="BI178" s="212">
        <f t="shared" si="18"/>
        <v>0</v>
      </c>
      <c r="BJ178" s="17" t="s">
        <v>91</v>
      </c>
      <c r="BK178" s="212">
        <f t="shared" si="19"/>
        <v>0</v>
      </c>
      <c r="BL178" s="17" t="s">
        <v>223</v>
      </c>
      <c r="BM178" s="211" t="s">
        <v>402</v>
      </c>
    </row>
    <row r="179" spans="1:65" s="11" customFormat="1" ht="25.9" customHeight="1">
      <c r="B179" s="186"/>
      <c r="C179" s="187"/>
      <c r="D179" s="188" t="s">
        <v>78</v>
      </c>
      <c r="E179" s="189" t="s">
        <v>2217</v>
      </c>
      <c r="F179" s="189" t="s">
        <v>2218</v>
      </c>
      <c r="G179" s="187"/>
      <c r="H179" s="187"/>
      <c r="I179" s="190"/>
      <c r="J179" s="191">
        <f>BK179</f>
        <v>0</v>
      </c>
      <c r="K179" s="187"/>
      <c r="L179" s="192"/>
      <c r="M179" s="193"/>
      <c r="N179" s="194"/>
      <c r="O179" s="194"/>
      <c r="P179" s="195">
        <f>SUM(P180:P192)</f>
        <v>0</v>
      </c>
      <c r="Q179" s="194"/>
      <c r="R179" s="195">
        <f>SUM(R180:R192)</f>
        <v>0</v>
      </c>
      <c r="S179" s="194"/>
      <c r="T179" s="196">
        <f>SUM(T180:T192)</f>
        <v>0</v>
      </c>
      <c r="AR179" s="197" t="s">
        <v>91</v>
      </c>
      <c r="AT179" s="198" t="s">
        <v>78</v>
      </c>
      <c r="AU179" s="198" t="s">
        <v>79</v>
      </c>
      <c r="AY179" s="197" t="s">
        <v>184</v>
      </c>
      <c r="BK179" s="199">
        <f>SUM(BK180:BK192)</f>
        <v>0</v>
      </c>
    </row>
    <row r="180" spans="1:65" s="2" customFormat="1" ht="21.75" customHeight="1">
      <c r="A180" s="34"/>
      <c r="B180" s="35"/>
      <c r="C180" s="200" t="s">
        <v>292</v>
      </c>
      <c r="D180" s="200" t="s">
        <v>185</v>
      </c>
      <c r="E180" s="201" t="s">
        <v>2219</v>
      </c>
      <c r="F180" s="202" t="s">
        <v>2220</v>
      </c>
      <c r="G180" s="203" t="s">
        <v>334</v>
      </c>
      <c r="H180" s="204">
        <v>14</v>
      </c>
      <c r="I180" s="205"/>
      <c r="J180" s="206">
        <f t="shared" ref="J180:J192" si="20">ROUND(I180*H180,2)</f>
        <v>0</v>
      </c>
      <c r="K180" s="202" t="s">
        <v>1</v>
      </c>
      <c r="L180" s="39"/>
      <c r="M180" s="207" t="s">
        <v>1</v>
      </c>
      <c r="N180" s="208" t="s">
        <v>45</v>
      </c>
      <c r="O180" s="71"/>
      <c r="P180" s="209">
        <f t="shared" ref="P180:P192" si="21">O180*H180</f>
        <v>0</v>
      </c>
      <c r="Q180" s="209">
        <v>0</v>
      </c>
      <c r="R180" s="209">
        <f t="shared" ref="R180:R192" si="22">Q180*H180</f>
        <v>0</v>
      </c>
      <c r="S180" s="209">
        <v>0</v>
      </c>
      <c r="T180" s="210">
        <f t="shared" ref="T180:T192" si="23">S180*H180</f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211" t="s">
        <v>223</v>
      </c>
      <c r="AT180" s="211" t="s">
        <v>185</v>
      </c>
      <c r="AU180" s="211" t="s">
        <v>86</v>
      </c>
      <c r="AY180" s="17" t="s">
        <v>184</v>
      </c>
      <c r="BE180" s="212">
        <f t="shared" ref="BE180:BE192" si="24">IF(N180="základní",J180,0)</f>
        <v>0</v>
      </c>
      <c r="BF180" s="212">
        <f t="shared" ref="BF180:BF192" si="25">IF(N180="snížená",J180,0)</f>
        <v>0</v>
      </c>
      <c r="BG180" s="212">
        <f t="shared" ref="BG180:BG192" si="26">IF(N180="zákl. přenesená",J180,0)</f>
        <v>0</v>
      </c>
      <c r="BH180" s="212">
        <f t="shared" ref="BH180:BH192" si="27">IF(N180="sníž. přenesená",J180,0)</f>
        <v>0</v>
      </c>
      <c r="BI180" s="212">
        <f t="shared" ref="BI180:BI192" si="28">IF(N180="nulová",J180,0)</f>
        <v>0</v>
      </c>
      <c r="BJ180" s="17" t="s">
        <v>91</v>
      </c>
      <c r="BK180" s="212">
        <f t="shared" ref="BK180:BK192" si="29">ROUND(I180*H180,2)</f>
        <v>0</v>
      </c>
      <c r="BL180" s="17" t="s">
        <v>223</v>
      </c>
      <c r="BM180" s="211" t="s">
        <v>410</v>
      </c>
    </row>
    <row r="181" spans="1:65" s="2" customFormat="1" ht="21.75" customHeight="1">
      <c r="A181" s="34"/>
      <c r="B181" s="35"/>
      <c r="C181" s="200" t="s">
        <v>413</v>
      </c>
      <c r="D181" s="200" t="s">
        <v>185</v>
      </c>
      <c r="E181" s="201" t="s">
        <v>2221</v>
      </c>
      <c r="F181" s="202" t="s">
        <v>2222</v>
      </c>
      <c r="G181" s="203" t="s">
        <v>334</v>
      </c>
      <c r="H181" s="204">
        <v>18</v>
      </c>
      <c r="I181" s="205"/>
      <c r="J181" s="206">
        <f t="shared" si="20"/>
        <v>0</v>
      </c>
      <c r="K181" s="202" t="s">
        <v>1</v>
      </c>
      <c r="L181" s="39"/>
      <c r="M181" s="207" t="s">
        <v>1</v>
      </c>
      <c r="N181" s="208" t="s">
        <v>45</v>
      </c>
      <c r="O181" s="71"/>
      <c r="P181" s="209">
        <f t="shared" si="21"/>
        <v>0</v>
      </c>
      <c r="Q181" s="209">
        <v>0</v>
      </c>
      <c r="R181" s="209">
        <f t="shared" si="22"/>
        <v>0</v>
      </c>
      <c r="S181" s="209">
        <v>0</v>
      </c>
      <c r="T181" s="210">
        <f t="shared" si="23"/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211" t="s">
        <v>223</v>
      </c>
      <c r="AT181" s="211" t="s">
        <v>185</v>
      </c>
      <c r="AU181" s="211" t="s">
        <v>86</v>
      </c>
      <c r="AY181" s="17" t="s">
        <v>184</v>
      </c>
      <c r="BE181" s="212">
        <f t="shared" si="24"/>
        <v>0</v>
      </c>
      <c r="BF181" s="212">
        <f t="shared" si="25"/>
        <v>0</v>
      </c>
      <c r="BG181" s="212">
        <f t="shared" si="26"/>
        <v>0</v>
      </c>
      <c r="BH181" s="212">
        <f t="shared" si="27"/>
        <v>0</v>
      </c>
      <c r="BI181" s="212">
        <f t="shared" si="28"/>
        <v>0</v>
      </c>
      <c r="BJ181" s="17" t="s">
        <v>91</v>
      </c>
      <c r="BK181" s="212">
        <f t="shared" si="29"/>
        <v>0</v>
      </c>
      <c r="BL181" s="17" t="s">
        <v>223</v>
      </c>
      <c r="BM181" s="211" t="s">
        <v>416</v>
      </c>
    </row>
    <row r="182" spans="1:65" s="2" customFormat="1" ht="55.5" customHeight="1">
      <c r="A182" s="34"/>
      <c r="B182" s="35"/>
      <c r="C182" s="200" t="s">
        <v>298</v>
      </c>
      <c r="D182" s="200" t="s">
        <v>185</v>
      </c>
      <c r="E182" s="201" t="s">
        <v>2223</v>
      </c>
      <c r="F182" s="202" t="s">
        <v>2224</v>
      </c>
      <c r="G182" s="203" t="s">
        <v>334</v>
      </c>
      <c r="H182" s="204">
        <v>8</v>
      </c>
      <c r="I182" s="205"/>
      <c r="J182" s="206">
        <f t="shared" si="20"/>
        <v>0</v>
      </c>
      <c r="K182" s="202" t="s">
        <v>1</v>
      </c>
      <c r="L182" s="39"/>
      <c r="M182" s="207" t="s">
        <v>1</v>
      </c>
      <c r="N182" s="208" t="s">
        <v>45</v>
      </c>
      <c r="O182" s="71"/>
      <c r="P182" s="209">
        <f t="shared" si="21"/>
        <v>0</v>
      </c>
      <c r="Q182" s="209">
        <v>0</v>
      </c>
      <c r="R182" s="209">
        <f t="shared" si="22"/>
        <v>0</v>
      </c>
      <c r="S182" s="209">
        <v>0</v>
      </c>
      <c r="T182" s="210">
        <f t="shared" si="23"/>
        <v>0</v>
      </c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R182" s="211" t="s">
        <v>223</v>
      </c>
      <c r="AT182" s="211" t="s">
        <v>185</v>
      </c>
      <c r="AU182" s="211" t="s">
        <v>86</v>
      </c>
      <c r="AY182" s="17" t="s">
        <v>184</v>
      </c>
      <c r="BE182" s="212">
        <f t="shared" si="24"/>
        <v>0</v>
      </c>
      <c r="BF182" s="212">
        <f t="shared" si="25"/>
        <v>0</v>
      </c>
      <c r="BG182" s="212">
        <f t="shared" si="26"/>
        <v>0</v>
      </c>
      <c r="BH182" s="212">
        <f t="shared" si="27"/>
        <v>0</v>
      </c>
      <c r="BI182" s="212">
        <f t="shared" si="28"/>
        <v>0</v>
      </c>
      <c r="BJ182" s="17" t="s">
        <v>91</v>
      </c>
      <c r="BK182" s="212">
        <f t="shared" si="29"/>
        <v>0</v>
      </c>
      <c r="BL182" s="17" t="s">
        <v>223</v>
      </c>
      <c r="BM182" s="211" t="s">
        <v>423</v>
      </c>
    </row>
    <row r="183" spans="1:65" s="2" customFormat="1" ht="55.5" customHeight="1">
      <c r="A183" s="34"/>
      <c r="B183" s="35"/>
      <c r="C183" s="200" t="s">
        <v>425</v>
      </c>
      <c r="D183" s="200" t="s">
        <v>185</v>
      </c>
      <c r="E183" s="201" t="s">
        <v>2225</v>
      </c>
      <c r="F183" s="202" t="s">
        <v>2226</v>
      </c>
      <c r="G183" s="203" t="s">
        <v>334</v>
      </c>
      <c r="H183" s="204">
        <v>3</v>
      </c>
      <c r="I183" s="205"/>
      <c r="J183" s="206">
        <f t="shared" si="20"/>
        <v>0</v>
      </c>
      <c r="K183" s="202" t="s">
        <v>1</v>
      </c>
      <c r="L183" s="39"/>
      <c r="M183" s="207" t="s">
        <v>1</v>
      </c>
      <c r="N183" s="208" t="s">
        <v>45</v>
      </c>
      <c r="O183" s="71"/>
      <c r="P183" s="209">
        <f t="shared" si="21"/>
        <v>0</v>
      </c>
      <c r="Q183" s="209">
        <v>0</v>
      </c>
      <c r="R183" s="209">
        <f t="shared" si="22"/>
        <v>0</v>
      </c>
      <c r="S183" s="209">
        <v>0</v>
      </c>
      <c r="T183" s="210">
        <f t="shared" si="23"/>
        <v>0</v>
      </c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R183" s="211" t="s">
        <v>223</v>
      </c>
      <c r="AT183" s="211" t="s">
        <v>185</v>
      </c>
      <c r="AU183" s="211" t="s">
        <v>86</v>
      </c>
      <c r="AY183" s="17" t="s">
        <v>184</v>
      </c>
      <c r="BE183" s="212">
        <f t="shared" si="24"/>
        <v>0</v>
      </c>
      <c r="BF183" s="212">
        <f t="shared" si="25"/>
        <v>0</v>
      </c>
      <c r="BG183" s="212">
        <f t="shared" si="26"/>
        <v>0</v>
      </c>
      <c r="BH183" s="212">
        <f t="shared" si="27"/>
        <v>0</v>
      </c>
      <c r="BI183" s="212">
        <f t="shared" si="28"/>
        <v>0</v>
      </c>
      <c r="BJ183" s="17" t="s">
        <v>91</v>
      </c>
      <c r="BK183" s="212">
        <f t="shared" si="29"/>
        <v>0</v>
      </c>
      <c r="BL183" s="17" t="s">
        <v>223</v>
      </c>
      <c r="BM183" s="211" t="s">
        <v>428</v>
      </c>
    </row>
    <row r="184" spans="1:65" s="2" customFormat="1" ht="55.5" customHeight="1">
      <c r="A184" s="34"/>
      <c r="B184" s="35"/>
      <c r="C184" s="200" t="s">
        <v>304</v>
      </c>
      <c r="D184" s="200" t="s">
        <v>185</v>
      </c>
      <c r="E184" s="201" t="s">
        <v>2227</v>
      </c>
      <c r="F184" s="202" t="s">
        <v>2228</v>
      </c>
      <c r="G184" s="203" t="s">
        <v>334</v>
      </c>
      <c r="H184" s="204">
        <v>9</v>
      </c>
      <c r="I184" s="205"/>
      <c r="J184" s="206">
        <f t="shared" si="20"/>
        <v>0</v>
      </c>
      <c r="K184" s="202" t="s">
        <v>1</v>
      </c>
      <c r="L184" s="39"/>
      <c r="M184" s="207" t="s">
        <v>1</v>
      </c>
      <c r="N184" s="208" t="s">
        <v>45</v>
      </c>
      <c r="O184" s="71"/>
      <c r="P184" s="209">
        <f t="shared" si="21"/>
        <v>0</v>
      </c>
      <c r="Q184" s="209">
        <v>0</v>
      </c>
      <c r="R184" s="209">
        <f t="shared" si="22"/>
        <v>0</v>
      </c>
      <c r="S184" s="209">
        <v>0</v>
      </c>
      <c r="T184" s="210">
        <f t="shared" si="23"/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211" t="s">
        <v>223</v>
      </c>
      <c r="AT184" s="211" t="s">
        <v>185</v>
      </c>
      <c r="AU184" s="211" t="s">
        <v>86</v>
      </c>
      <c r="AY184" s="17" t="s">
        <v>184</v>
      </c>
      <c r="BE184" s="212">
        <f t="shared" si="24"/>
        <v>0</v>
      </c>
      <c r="BF184" s="212">
        <f t="shared" si="25"/>
        <v>0</v>
      </c>
      <c r="BG184" s="212">
        <f t="shared" si="26"/>
        <v>0</v>
      </c>
      <c r="BH184" s="212">
        <f t="shared" si="27"/>
        <v>0</v>
      </c>
      <c r="BI184" s="212">
        <f t="shared" si="28"/>
        <v>0</v>
      </c>
      <c r="BJ184" s="17" t="s">
        <v>91</v>
      </c>
      <c r="BK184" s="212">
        <f t="shared" si="29"/>
        <v>0</v>
      </c>
      <c r="BL184" s="17" t="s">
        <v>223</v>
      </c>
      <c r="BM184" s="211" t="s">
        <v>432</v>
      </c>
    </row>
    <row r="185" spans="1:65" s="2" customFormat="1" ht="55.5" customHeight="1">
      <c r="A185" s="34"/>
      <c r="B185" s="35"/>
      <c r="C185" s="200" t="s">
        <v>439</v>
      </c>
      <c r="D185" s="200" t="s">
        <v>185</v>
      </c>
      <c r="E185" s="201" t="s">
        <v>2229</v>
      </c>
      <c r="F185" s="202" t="s">
        <v>2230</v>
      </c>
      <c r="G185" s="203" t="s">
        <v>334</v>
      </c>
      <c r="H185" s="204">
        <v>2</v>
      </c>
      <c r="I185" s="205"/>
      <c r="J185" s="206">
        <f t="shared" si="20"/>
        <v>0</v>
      </c>
      <c r="K185" s="202" t="s">
        <v>1</v>
      </c>
      <c r="L185" s="39"/>
      <c r="M185" s="207" t="s">
        <v>1</v>
      </c>
      <c r="N185" s="208" t="s">
        <v>45</v>
      </c>
      <c r="O185" s="71"/>
      <c r="P185" s="209">
        <f t="shared" si="21"/>
        <v>0</v>
      </c>
      <c r="Q185" s="209">
        <v>0</v>
      </c>
      <c r="R185" s="209">
        <f t="shared" si="22"/>
        <v>0</v>
      </c>
      <c r="S185" s="209">
        <v>0</v>
      </c>
      <c r="T185" s="210">
        <f t="shared" si="23"/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211" t="s">
        <v>223</v>
      </c>
      <c r="AT185" s="211" t="s">
        <v>185</v>
      </c>
      <c r="AU185" s="211" t="s">
        <v>86</v>
      </c>
      <c r="AY185" s="17" t="s">
        <v>184</v>
      </c>
      <c r="BE185" s="212">
        <f t="shared" si="24"/>
        <v>0</v>
      </c>
      <c r="BF185" s="212">
        <f t="shared" si="25"/>
        <v>0</v>
      </c>
      <c r="BG185" s="212">
        <f t="shared" si="26"/>
        <v>0</v>
      </c>
      <c r="BH185" s="212">
        <f t="shared" si="27"/>
        <v>0</v>
      </c>
      <c r="BI185" s="212">
        <f t="shared" si="28"/>
        <v>0</v>
      </c>
      <c r="BJ185" s="17" t="s">
        <v>91</v>
      </c>
      <c r="BK185" s="212">
        <f t="shared" si="29"/>
        <v>0</v>
      </c>
      <c r="BL185" s="17" t="s">
        <v>223</v>
      </c>
      <c r="BM185" s="211" t="s">
        <v>442</v>
      </c>
    </row>
    <row r="186" spans="1:65" s="2" customFormat="1" ht="55.5" customHeight="1">
      <c r="A186" s="34"/>
      <c r="B186" s="35"/>
      <c r="C186" s="200" t="s">
        <v>310</v>
      </c>
      <c r="D186" s="200" t="s">
        <v>185</v>
      </c>
      <c r="E186" s="201" t="s">
        <v>2231</v>
      </c>
      <c r="F186" s="202" t="s">
        <v>2232</v>
      </c>
      <c r="G186" s="203" t="s">
        <v>334</v>
      </c>
      <c r="H186" s="204">
        <v>8</v>
      </c>
      <c r="I186" s="205"/>
      <c r="J186" s="206">
        <f t="shared" si="20"/>
        <v>0</v>
      </c>
      <c r="K186" s="202" t="s">
        <v>1</v>
      </c>
      <c r="L186" s="39"/>
      <c r="M186" s="207" t="s">
        <v>1</v>
      </c>
      <c r="N186" s="208" t="s">
        <v>45</v>
      </c>
      <c r="O186" s="71"/>
      <c r="P186" s="209">
        <f t="shared" si="21"/>
        <v>0</v>
      </c>
      <c r="Q186" s="209">
        <v>0</v>
      </c>
      <c r="R186" s="209">
        <f t="shared" si="22"/>
        <v>0</v>
      </c>
      <c r="S186" s="209">
        <v>0</v>
      </c>
      <c r="T186" s="210">
        <f t="shared" si="23"/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211" t="s">
        <v>223</v>
      </c>
      <c r="AT186" s="211" t="s">
        <v>185</v>
      </c>
      <c r="AU186" s="211" t="s">
        <v>86</v>
      </c>
      <c r="AY186" s="17" t="s">
        <v>184</v>
      </c>
      <c r="BE186" s="212">
        <f t="shared" si="24"/>
        <v>0</v>
      </c>
      <c r="BF186" s="212">
        <f t="shared" si="25"/>
        <v>0</v>
      </c>
      <c r="BG186" s="212">
        <f t="shared" si="26"/>
        <v>0</v>
      </c>
      <c r="BH186" s="212">
        <f t="shared" si="27"/>
        <v>0</v>
      </c>
      <c r="BI186" s="212">
        <f t="shared" si="28"/>
        <v>0</v>
      </c>
      <c r="BJ186" s="17" t="s">
        <v>91</v>
      </c>
      <c r="BK186" s="212">
        <f t="shared" si="29"/>
        <v>0</v>
      </c>
      <c r="BL186" s="17" t="s">
        <v>223</v>
      </c>
      <c r="BM186" s="211" t="s">
        <v>450</v>
      </c>
    </row>
    <row r="187" spans="1:65" s="2" customFormat="1" ht="55.5" customHeight="1">
      <c r="A187" s="34"/>
      <c r="B187" s="35"/>
      <c r="C187" s="200" t="s">
        <v>451</v>
      </c>
      <c r="D187" s="200" t="s">
        <v>185</v>
      </c>
      <c r="E187" s="201" t="s">
        <v>2233</v>
      </c>
      <c r="F187" s="202" t="s">
        <v>2234</v>
      </c>
      <c r="G187" s="203" t="s">
        <v>334</v>
      </c>
      <c r="H187" s="204">
        <v>1</v>
      </c>
      <c r="I187" s="205"/>
      <c r="J187" s="206">
        <f t="shared" si="20"/>
        <v>0</v>
      </c>
      <c r="K187" s="202" t="s">
        <v>1</v>
      </c>
      <c r="L187" s="39"/>
      <c r="M187" s="207" t="s">
        <v>1</v>
      </c>
      <c r="N187" s="208" t="s">
        <v>45</v>
      </c>
      <c r="O187" s="71"/>
      <c r="P187" s="209">
        <f t="shared" si="21"/>
        <v>0</v>
      </c>
      <c r="Q187" s="209">
        <v>0</v>
      </c>
      <c r="R187" s="209">
        <f t="shared" si="22"/>
        <v>0</v>
      </c>
      <c r="S187" s="209">
        <v>0</v>
      </c>
      <c r="T187" s="210">
        <f t="shared" si="23"/>
        <v>0</v>
      </c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R187" s="211" t="s">
        <v>223</v>
      </c>
      <c r="AT187" s="211" t="s">
        <v>185</v>
      </c>
      <c r="AU187" s="211" t="s">
        <v>86</v>
      </c>
      <c r="AY187" s="17" t="s">
        <v>184</v>
      </c>
      <c r="BE187" s="212">
        <f t="shared" si="24"/>
        <v>0</v>
      </c>
      <c r="BF187" s="212">
        <f t="shared" si="25"/>
        <v>0</v>
      </c>
      <c r="BG187" s="212">
        <f t="shared" si="26"/>
        <v>0</v>
      </c>
      <c r="BH187" s="212">
        <f t="shared" si="27"/>
        <v>0</v>
      </c>
      <c r="BI187" s="212">
        <f t="shared" si="28"/>
        <v>0</v>
      </c>
      <c r="BJ187" s="17" t="s">
        <v>91</v>
      </c>
      <c r="BK187" s="212">
        <f t="shared" si="29"/>
        <v>0</v>
      </c>
      <c r="BL187" s="17" t="s">
        <v>223</v>
      </c>
      <c r="BM187" s="211" t="s">
        <v>454</v>
      </c>
    </row>
    <row r="188" spans="1:65" s="2" customFormat="1" ht="55.5" customHeight="1">
      <c r="A188" s="34"/>
      <c r="B188" s="35"/>
      <c r="C188" s="200" t="s">
        <v>324</v>
      </c>
      <c r="D188" s="200" t="s">
        <v>185</v>
      </c>
      <c r="E188" s="201" t="s">
        <v>2235</v>
      </c>
      <c r="F188" s="202" t="s">
        <v>2236</v>
      </c>
      <c r="G188" s="203" t="s">
        <v>334</v>
      </c>
      <c r="H188" s="204">
        <v>1</v>
      </c>
      <c r="I188" s="205"/>
      <c r="J188" s="206">
        <f t="shared" si="20"/>
        <v>0</v>
      </c>
      <c r="K188" s="202" t="s">
        <v>1</v>
      </c>
      <c r="L188" s="39"/>
      <c r="M188" s="207" t="s">
        <v>1</v>
      </c>
      <c r="N188" s="208" t="s">
        <v>45</v>
      </c>
      <c r="O188" s="71"/>
      <c r="P188" s="209">
        <f t="shared" si="21"/>
        <v>0</v>
      </c>
      <c r="Q188" s="209">
        <v>0</v>
      </c>
      <c r="R188" s="209">
        <f t="shared" si="22"/>
        <v>0</v>
      </c>
      <c r="S188" s="209">
        <v>0</v>
      </c>
      <c r="T188" s="210">
        <f t="shared" si="23"/>
        <v>0</v>
      </c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R188" s="211" t="s">
        <v>223</v>
      </c>
      <c r="AT188" s="211" t="s">
        <v>185</v>
      </c>
      <c r="AU188" s="211" t="s">
        <v>86</v>
      </c>
      <c r="AY188" s="17" t="s">
        <v>184</v>
      </c>
      <c r="BE188" s="212">
        <f t="shared" si="24"/>
        <v>0</v>
      </c>
      <c r="BF188" s="212">
        <f t="shared" si="25"/>
        <v>0</v>
      </c>
      <c r="BG188" s="212">
        <f t="shared" si="26"/>
        <v>0</v>
      </c>
      <c r="BH188" s="212">
        <f t="shared" si="27"/>
        <v>0</v>
      </c>
      <c r="BI188" s="212">
        <f t="shared" si="28"/>
        <v>0</v>
      </c>
      <c r="BJ188" s="17" t="s">
        <v>91</v>
      </c>
      <c r="BK188" s="212">
        <f t="shared" si="29"/>
        <v>0</v>
      </c>
      <c r="BL188" s="17" t="s">
        <v>223</v>
      </c>
      <c r="BM188" s="211" t="s">
        <v>462</v>
      </c>
    </row>
    <row r="189" spans="1:65" s="2" customFormat="1" ht="21.75" customHeight="1">
      <c r="A189" s="34"/>
      <c r="B189" s="35"/>
      <c r="C189" s="200" t="s">
        <v>463</v>
      </c>
      <c r="D189" s="200" t="s">
        <v>185</v>
      </c>
      <c r="E189" s="201" t="s">
        <v>2237</v>
      </c>
      <c r="F189" s="202" t="s">
        <v>2238</v>
      </c>
      <c r="G189" s="203" t="s">
        <v>334</v>
      </c>
      <c r="H189" s="204">
        <v>8</v>
      </c>
      <c r="I189" s="205"/>
      <c r="J189" s="206">
        <f t="shared" si="20"/>
        <v>0</v>
      </c>
      <c r="K189" s="202" t="s">
        <v>1</v>
      </c>
      <c r="L189" s="39"/>
      <c r="M189" s="207" t="s">
        <v>1</v>
      </c>
      <c r="N189" s="208" t="s">
        <v>45</v>
      </c>
      <c r="O189" s="71"/>
      <c r="P189" s="209">
        <f t="shared" si="21"/>
        <v>0</v>
      </c>
      <c r="Q189" s="209">
        <v>0</v>
      </c>
      <c r="R189" s="209">
        <f t="shared" si="22"/>
        <v>0</v>
      </c>
      <c r="S189" s="209">
        <v>0</v>
      </c>
      <c r="T189" s="210">
        <f t="shared" si="23"/>
        <v>0</v>
      </c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R189" s="211" t="s">
        <v>223</v>
      </c>
      <c r="AT189" s="211" t="s">
        <v>185</v>
      </c>
      <c r="AU189" s="211" t="s">
        <v>86</v>
      </c>
      <c r="AY189" s="17" t="s">
        <v>184</v>
      </c>
      <c r="BE189" s="212">
        <f t="shared" si="24"/>
        <v>0</v>
      </c>
      <c r="BF189" s="212">
        <f t="shared" si="25"/>
        <v>0</v>
      </c>
      <c r="BG189" s="212">
        <f t="shared" si="26"/>
        <v>0</v>
      </c>
      <c r="BH189" s="212">
        <f t="shared" si="27"/>
        <v>0</v>
      </c>
      <c r="BI189" s="212">
        <f t="shared" si="28"/>
        <v>0</v>
      </c>
      <c r="BJ189" s="17" t="s">
        <v>91</v>
      </c>
      <c r="BK189" s="212">
        <f t="shared" si="29"/>
        <v>0</v>
      </c>
      <c r="BL189" s="17" t="s">
        <v>223</v>
      </c>
      <c r="BM189" s="211" t="s">
        <v>466</v>
      </c>
    </row>
    <row r="190" spans="1:65" s="2" customFormat="1" ht="21.75" customHeight="1">
      <c r="A190" s="34"/>
      <c r="B190" s="35"/>
      <c r="C190" s="200" t="s">
        <v>329</v>
      </c>
      <c r="D190" s="200" t="s">
        <v>185</v>
      </c>
      <c r="E190" s="201" t="s">
        <v>2239</v>
      </c>
      <c r="F190" s="202" t="s">
        <v>2240</v>
      </c>
      <c r="G190" s="203" t="s">
        <v>334</v>
      </c>
      <c r="H190" s="204">
        <v>8</v>
      </c>
      <c r="I190" s="205"/>
      <c r="J190" s="206">
        <f t="shared" si="20"/>
        <v>0</v>
      </c>
      <c r="K190" s="202" t="s">
        <v>1</v>
      </c>
      <c r="L190" s="39"/>
      <c r="M190" s="207" t="s">
        <v>1</v>
      </c>
      <c r="N190" s="208" t="s">
        <v>45</v>
      </c>
      <c r="O190" s="71"/>
      <c r="P190" s="209">
        <f t="shared" si="21"/>
        <v>0</v>
      </c>
      <c r="Q190" s="209">
        <v>0</v>
      </c>
      <c r="R190" s="209">
        <f t="shared" si="22"/>
        <v>0</v>
      </c>
      <c r="S190" s="209">
        <v>0</v>
      </c>
      <c r="T190" s="210">
        <f t="shared" si="23"/>
        <v>0</v>
      </c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R190" s="211" t="s">
        <v>223</v>
      </c>
      <c r="AT190" s="211" t="s">
        <v>185</v>
      </c>
      <c r="AU190" s="211" t="s">
        <v>86</v>
      </c>
      <c r="AY190" s="17" t="s">
        <v>184</v>
      </c>
      <c r="BE190" s="212">
        <f t="shared" si="24"/>
        <v>0</v>
      </c>
      <c r="BF190" s="212">
        <f t="shared" si="25"/>
        <v>0</v>
      </c>
      <c r="BG190" s="212">
        <f t="shared" si="26"/>
        <v>0</v>
      </c>
      <c r="BH190" s="212">
        <f t="shared" si="27"/>
        <v>0</v>
      </c>
      <c r="BI190" s="212">
        <f t="shared" si="28"/>
        <v>0</v>
      </c>
      <c r="BJ190" s="17" t="s">
        <v>91</v>
      </c>
      <c r="BK190" s="212">
        <f t="shared" si="29"/>
        <v>0</v>
      </c>
      <c r="BL190" s="17" t="s">
        <v>223</v>
      </c>
      <c r="BM190" s="211" t="s">
        <v>469</v>
      </c>
    </row>
    <row r="191" spans="1:65" s="2" customFormat="1" ht="21.75" customHeight="1">
      <c r="A191" s="34"/>
      <c r="B191" s="35"/>
      <c r="C191" s="200" t="s">
        <v>471</v>
      </c>
      <c r="D191" s="200" t="s">
        <v>185</v>
      </c>
      <c r="E191" s="201" t="s">
        <v>2241</v>
      </c>
      <c r="F191" s="202" t="s">
        <v>2242</v>
      </c>
      <c r="G191" s="203" t="s">
        <v>334</v>
      </c>
      <c r="H191" s="204">
        <v>8</v>
      </c>
      <c r="I191" s="205"/>
      <c r="J191" s="206">
        <f t="shared" si="20"/>
        <v>0</v>
      </c>
      <c r="K191" s="202" t="s">
        <v>1</v>
      </c>
      <c r="L191" s="39"/>
      <c r="M191" s="207" t="s">
        <v>1</v>
      </c>
      <c r="N191" s="208" t="s">
        <v>45</v>
      </c>
      <c r="O191" s="71"/>
      <c r="P191" s="209">
        <f t="shared" si="21"/>
        <v>0</v>
      </c>
      <c r="Q191" s="209">
        <v>0</v>
      </c>
      <c r="R191" s="209">
        <f t="shared" si="22"/>
        <v>0</v>
      </c>
      <c r="S191" s="209">
        <v>0</v>
      </c>
      <c r="T191" s="210">
        <f t="shared" si="23"/>
        <v>0</v>
      </c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R191" s="211" t="s">
        <v>223</v>
      </c>
      <c r="AT191" s="211" t="s">
        <v>185</v>
      </c>
      <c r="AU191" s="211" t="s">
        <v>86</v>
      </c>
      <c r="AY191" s="17" t="s">
        <v>184</v>
      </c>
      <c r="BE191" s="212">
        <f t="shared" si="24"/>
        <v>0</v>
      </c>
      <c r="BF191" s="212">
        <f t="shared" si="25"/>
        <v>0</v>
      </c>
      <c r="BG191" s="212">
        <f t="shared" si="26"/>
        <v>0</v>
      </c>
      <c r="BH191" s="212">
        <f t="shared" si="27"/>
        <v>0</v>
      </c>
      <c r="BI191" s="212">
        <f t="shared" si="28"/>
        <v>0</v>
      </c>
      <c r="BJ191" s="17" t="s">
        <v>91</v>
      </c>
      <c r="BK191" s="212">
        <f t="shared" si="29"/>
        <v>0</v>
      </c>
      <c r="BL191" s="17" t="s">
        <v>223</v>
      </c>
      <c r="BM191" s="211" t="s">
        <v>474</v>
      </c>
    </row>
    <row r="192" spans="1:65" s="2" customFormat="1" ht="21.75" customHeight="1">
      <c r="A192" s="34"/>
      <c r="B192" s="35"/>
      <c r="C192" s="200" t="s">
        <v>335</v>
      </c>
      <c r="D192" s="200" t="s">
        <v>185</v>
      </c>
      <c r="E192" s="201" t="s">
        <v>2243</v>
      </c>
      <c r="F192" s="202" t="s">
        <v>2244</v>
      </c>
      <c r="G192" s="203" t="s">
        <v>246</v>
      </c>
      <c r="H192" s="204">
        <v>0.8</v>
      </c>
      <c r="I192" s="205"/>
      <c r="J192" s="206">
        <f t="shared" si="20"/>
        <v>0</v>
      </c>
      <c r="K192" s="202" t="s">
        <v>1</v>
      </c>
      <c r="L192" s="39"/>
      <c r="M192" s="207" t="s">
        <v>1</v>
      </c>
      <c r="N192" s="208" t="s">
        <v>45</v>
      </c>
      <c r="O192" s="71"/>
      <c r="P192" s="209">
        <f t="shared" si="21"/>
        <v>0</v>
      </c>
      <c r="Q192" s="209">
        <v>0</v>
      </c>
      <c r="R192" s="209">
        <f t="shared" si="22"/>
        <v>0</v>
      </c>
      <c r="S192" s="209">
        <v>0</v>
      </c>
      <c r="T192" s="210">
        <f t="shared" si="23"/>
        <v>0</v>
      </c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R192" s="211" t="s">
        <v>223</v>
      </c>
      <c r="AT192" s="211" t="s">
        <v>185</v>
      </c>
      <c r="AU192" s="211" t="s">
        <v>86</v>
      </c>
      <c r="AY192" s="17" t="s">
        <v>184</v>
      </c>
      <c r="BE192" s="212">
        <f t="shared" si="24"/>
        <v>0</v>
      </c>
      <c r="BF192" s="212">
        <f t="shared" si="25"/>
        <v>0</v>
      </c>
      <c r="BG192" s="212">
        <f t="shared" si="26"/>
        <v>0</v>
      </c>
      <c r="BH192" s="212">
        <f t="shared" si="27"/>
        <v>0</v>
      </c>
      <c r="BI192" s="212">
        <f t="shared" si="28"/>
        <v>0</v>
      </c>
      <c r="BJ192" s="17" t="s">
        <v>91</v>
      </c>
      <c r="BK192" s="212">
        <f t="shared" si="29"/>
        <v>0</v>
      </c>
      <c r="BL192" s="17" t="s">
        <v>223</v>
      </c>
      <c r="BM192" s="211" t="s">
        <v>479</v>
      </c>
    </row>
    <row r="193" spans="1:65" s="11" customFormat="1" ht="25.9" customHeight="1">
      <c r="B193" s="186"/>
      <c r="C193" s="187"/>
      <c r="D193" s="188" t="s">
        <v>78</v>
      </c>
      <c r="E193" s="189" t="s">
        <v>1248</v>
      </c>
      <c r="F193" s="189" t="s">
        <v>1249</v>
      </c>
      <c r="G193" s="187"/>
      <c r="H193" s="187"/>
      <c r="I193" s="190"/>
      <c r="J193" s="191">
        <f>BK193</f>
        <v>0</v>
      </c>
      <c r="K193" s="187"/>
      <c r="L193" s="192"/>
      <c r="M193" s="193"/>
      <c r="N193" s="194"/>
      <c r="O193" s="194"/>
      <c r="P193" s="195">
        <f>SUM(P194:P198)</f>
        <v>0</v>
      </c>
      <c r="Q193" s="194"/>
      <c r="R193" s="195">
        <f>SUM(R194:R198)</f>
        <v>0</v>
      </c>
      <c r="S193" s="194"/>
      <c r="T193" s="196">
        <f>SUM(T194:T198)</f>
        <v>0</v>
      </c>
      <c r="AR193" s="197" t="s">
        <v>91</v>
      </c>
      <c r="AT193" s="198" t="s">
        <v>78</v>
      </c>
      <c r="AU193" s="198" t="s">
        <v>79</v>
      </c>
      <c r="AY193" s="197" t="s">
        <v>184</v>
      </c>
      <c r="BK193" s="199">
        <f>SUM(BK194:BK198)</f>
        <v>0</v>
      </c>
    </row>
    <row r="194" spans="1:65" s="2" customFormat="1" ht="21.75" customHeight="1">
      <c r="A194" s="34"/>
      <c r="B194" s="35"/>
      <c r="C194" s="200" t="s">
        <v>485</v>
      </c>
      <c r="D194" s="200" t="s">
        <v>185</v>
      </c>
      <c r="E194" s="201" t="s">
        <v>2245</v>
      </c>
      <c r="F194" s="202" t="s">
        <v>2246</v>
      </c>
      <c r="G194" s="203" t="s">
        <v>1333</v>
      </c>
      <c r="H194" s="204">
        <v>20</v>
      </c>
      <c r="I194" s="205"/>
      <c r="J194" s="206">
        <f>ROUND(I194*H194,2)</f>
        <v>0</v>
      </c>
      <c r="K194" s="202" t="s">
        <v>1</v>
      </c>
      <c r="L194" s="39"/>
      <c r="M194" s="207" t="s">
        <v>1</v>
      </c>
      <c r="N194" s="208" t="s">
        <v>45</v>
      </c>
      <c r="O194" s="71"/>
      <c r="P194" s="209">
        <f>O194*H194</f>
        <v>0</v>
      </c>
      <c r="Q194" s="209">
        <v>0</v>
      </c>
      <c r="R194" s="209">
        <f>Q194*H194</f>
        <v>0</v>
      </c>
      <c r="S194" s="209">
        <v>0</v>
      </c>
      <c r="T194" s="210">
        <f>S194*H194</f>
        <v>0</v>
      </c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R194" s="211" t="s">
        <v>223</v>
      </c>
      <c r="AT194" s="211" t="s">
        <v>185</v>
      </c>
      <c r="AU194" s="211" t="s">
        <v>86</v>
      </c>
      <c r="AY194" s="17" t="s">
        <v>184</v>
      </c>
      <c r="BE194" s="212">
        <f>IF(N194="základní",J194,0)</f>
        <v>0</v>
      </c>
      <c r="BF194" s="212">
        <f>IF(N194="snížená",J194,0)</f>
        <v>0</v>
      </c>
      <c r="BG194" s="212">
        <f>IF(N194="zákl. přenesená",J194,0)</f>
        <v>0</v>
      </c>
      <c r="BH194" s="212">
        <f>IF(N194="sníž. přenesená",J194,0)</f>
        <v>0</v>
      </c>
      <c r="BI194" s="212">
        <f>IF(N194="nulová",J194,0)</f>
        <v>0</v>
      </c>
      <c r="BJ194" s="17" t="s">
        <v>91</v>
      </c>
      <c r="BK194" s="212">
        <f>ROUND(I194*H194,2)</f>
        <v>0</v>
      </c>
      <c r="BL194" s="17" t="s">
        <v>223</v>
      </c>
      <c r="BM194" s="211" t="s">
        <v>488</v>
      </c>
    </row>
    <row r="195" spans="1:65" s="2" customFormat="1" ht="33" customHeight="1">
      <c r="A195" s="34"/>
      <c r="B195" s="35"/>
      <c r="C195" s="200" t="s">
        <v>338</v>
      </c>
      <c r="D195" s="200" t="s">
        <v>185</v>
      </c>
      <c r="E195" s="201" t="s">
        <v>2247</v>
      </c>
      <c r="F195" s="202" t="s">
        <v>2248</v>
      </c>
      <c r="G195" s="203" t="s">
        <v>334</v>
      </c>
      <c r="H195" s="204">
        <v>4</v>
      </c>
      <c r="I195" s="205"/>
      <c r="J195" s="206">
        <f>ROUND(I195*H195,2)</f>
        <v>0</v>
      </c>
      <c r="K195" s="202" t="s">
        <v>1</v>
      </c>
      <c r="L195" s="39"/>
      <c r="M195" s="207" t="s">
        <v>1</v>
      </c>
      <c r="N195" s="208" t="s">
        <v>45</v>
      </c>
      <c r="O195" s="71"/>
      <c r="P195" s="209">
        <f>O195*H195</f>
        <v>0</v>
      </c>
      <c r="Q195" s="209">
        <v>0</v>
      </c>
      <c r="R195" s="209">
        <f>Q195*H195</f>
        <v>0</v>
      </c>
      <c r="S195" s="209">
        <v>0</v>
      </c>
      <c r="T195" s="210">
        <f>S195*H195</f>
        <v>0</v>
      </c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R195" s="211" t="s">
        <v>223</v>
      </c>
      <c r="AT195" s="211" t="s">
        <v>185</v>
      </c>
      <c r="AU195" s="211" t="s">
        <v>86</v>
      </c>
      <c r="AY195" s="17" t="s">
        <v>184</v>
      </c>
      <c r="BE195" s="212">
        <f>IF(N195="základní",J195,0)</f>
        <v>0</v>
      </c>
      <c r="BF195" s="212">
        <f>IF(N195="snížená",J195,0)</f>
        <v>0</v>
      </c>
      <c r="BG195" s="212">
        <f>IF(N195="zákl. přenesená",J195,0)</f>
        <v>0</v>
      </c>
      <c r="BH195" s="212">
        <f>IF(N195="sníž. přenesená",J195,0)</f>
        <v>0</v>
      </c>
      <c r="BI195" s="212">
        <f>IF(N195="nulová",J195,0)</f>
        <v>0</v>
      </c>
      <c r="BJ195" s="17" t="s">
        <v>91</v>
      </c>
      <c r="BK195" s="212">
        <f>ROUND(I195*H195,2)</f>
        <v>0</v>
      </c>
      <c r="BL195" s="17" t="s">
        <v>223</v>
      </c>
      <c r="BM195" s="211" t="s">
        <v>501</v>
      </c>
    </row>
    <row r="196" spans="1:65" s="2" customFormat="1" ht="33" customHeight="1">
      <c r="A196" s="34"/>
      <c r="B196" s="35"/>
      <c r="C196" s="200" t="s">
        <v>502</v>
      </c>
      <c r="D196" s="200" t="s">
        <v>185</v>
      </c>
      <c r="E196" s="201" t="s">
        <v>2249</v>
      </c>
      <c r="F196" s="202" t="s">
        <v>2250</v>
      </c>
      <c r="G196" s="203" t="s">
        <v>334</v>
      </c>
      <c r="H196" s="204">
        <v>16</v>
      </c>
      <c r="I196" s="205"/>
      <c r="J196" s="206">
        <f>ROUND(I196*H196,2)</f>
        <v>0</v>
      </c>
      <c r="K196" s="202" t="s">
        <v>1</v>
      </c>
      <c r="L196" s="39"/>
      <c r="M196" s="207" t="s">
        <v>1</v>
      </c>
      <c r="N196" s="208" t="s">
        <v>45</v>
      </c>
      <c r="O196" s="71"/>
      <c r="P196" s="209">
        <f>O196*H196</f>
        <v>0</v>
      </c>
      <c r="Q196" s="209">
        <v>0</v>
      </c>
      <c r="R196" s="209">
        <f>Q196*H196</f>
        <v>0</v>
      </c>
      <c r="S196" s="209">
        <v>0</v>
      </c>
      <c r="T196" s="210">
        <f>S196*H196</f>
        <v>0</v>
      </c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R196" s="211" t="s">
        <v>223</v>
      </c>
      <c r="AT196" s="211" t="s">
        <v>185</v>
      </c>
      <c r="AU196" s="211" t="s">
        <v>86</v>
      </c>
      <c r="AY196" s="17" t="s">
        <v>184</v>
      </c>
      <c r="BE196" s="212">
        <f>IF(N196="základní",J196,0)</f>
        <v>0</v>
      </c>
      <c r="BF196" s="212">
        <f>IF(N196="snížená",J196,0)</f>
        <v>0</v>
      </c>
      <c r="BG196" s="212">
        <f>IF(N196="zákl. přenesená",J196,0)</f>
        <v>0</v>
      </c>
      <c r="BH196" s="212">
        <f>IF(N196="sníž. přenesená",J196,0)</f>
        <v>0</v>
      </c>
      <c r="BI196" s="212">
        <f>IF(N196="nulová",J196,0)</f>
        <v>0</v>
      </c>
      <c r="BJ196" s="17" t="s">
        <v>91</v>
      </c>
      <c r="BK196" s="212">
        <f>ROUND(I196*H196,2)</f>
        <v>0</v>
      </c>
      <c r="BL196" s="17" t="s">
        <v>223</v>
      </c>
      <c r="BM196" s="211" t="s">
        <v>505</v>
      </c>
    </row>
    <row r="197" spans="1:65" s="2" customFormat="1" ht="39">
      <c r="A197" s="34"/>
      <c r="B197" s="35"/>
      <c r="C197" s="36"/>
      <c r="D197" s="215" t="s">
        <v>2142</v>
      </c>
      <c r="E197" s="36"/>
      <c r="F197" s="262" t="s">
        <v>2251</v>
      </c>
      <c r="G197" s="36"/>
      <c r="H197" s="36"/>
      <c r="I197" s="123"/>
      <c r="J197" s="36"/>
      <c r="K197" s="36"/>
      <c r="L197" s="39"/>
      <c r="M197" s="263"/>
      <c r="N197" s="264"/>
      <c r="O197" s="71"/>
      <c r="P197" s="71"/>
      <c r="Q197" s="71"/>
      <c r="R197" s="71"/>
      <c r="S197" s="71"/>
      <c r="T197" s="72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T197" s="17" t="s">
        <v>2142</v>
      </c>
      <c r="AU197" s="17" t="s">
        <v>86</v>
      </c>
    </row>
    <row r="198" spans="1:65" s="2" customFormat="1" ht="21.75" customHeight="1">
      <c r="A198" s="34"/>
      <c r="B198" s="35"/>
      <c r="C198" s="200" t="s">
        <v>343</v>
      </c>
      <c r="D198" s="200" t="s">
        <v>185</v>
      </c>
      <c r="E198" s="201" t="s">
        <v>2252</v>
      </c>
      <c r="F198" s="202" t="s">
        <v>2253</v>
      </c>
      <c r="G198" s="203" t="s">
        <v>246</v>
      </c>
      <c r="H198" s="204">
        <v>0.05</v>
      </c>
      <c r="I198" s="205"/>
      <c r="J198" s="206">
        <f>ROUND(I198*H198,2)</f>
        <v>0</v>
      </c>
      <c r="K198" s="202" t="s">
        <v>1</v>
      </c>
      <c r="L198" s="39"/>
      <c r="M198" s="207" t="s">
        <v>1</v>
      </c>
      <c r="N198" s="208" t="s">
        <v>45</v>
      </c>
      <c r="O198" s="71"/>
      <c r="P198" s="209">
        <f>O198*H198</f>
        <v>0</v>
      </c>
      <c r="Q198" s="209">
        <v>0</v>
      </c>
      <c r="R198" s="209">
        <f>Q198*H198</f>
        <v>0</v>
      </c>
      <c r="S198" s="209">
        <v>0</v>
      </c>
      <c r="T198" s="210">
        <f>S198*H198</f>
        <v>0</v>
      </c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R198" s="211" t="s">
        <v>223</v>
      </c>
      <c r="AT198" s="211" t="s">
        <v>185</v>
      </c>
      <c r="AU198" s="211" t="s">
        <v>86</v>
      </c>
      <c r="AY198" s="17" t="s">
        <v>184</v>
      </c>
      <c r="BE198" s="212">
        <f>IF(N198="základní",J198,0)</f>
        <v>0</v>
      </c>
      <c r="BF198" s="212">
        <f>IF(N198="snížená",J198,0)</f>
        <v>0</v>
      </c>
      <c r="BG198" s="212">
        <f>IF(N198="zákl. přenesená",J198,0)</f>
        <v>0</v>
      </c>
      <c r="BH198" s="212">
        <f>IF(N198="sníž. přenesená",J198,0)</f>
        <v>0</v>
      </c>
      <c r="BI198" s="212">
        <f>IF(N198="nulová",J198,0)</f>
        <v>0</v>
      </c>
      <c r="BJ198" s="17" t="s">
        <v>91</v>
      </c>
      <c r="BK198" s="212">
        <f>ROUND(I198*H198,2)</f>
        <v>0</v>
      </c>
      <c r="BL198" s="17" t="s">
        <v>223</v>
      </c>
      <c r="BM198" s="211" t="s">
        <v>524</v>
      </c>
    </row>
    <row r="199" spans="1:65" s="11" customFormat="1" ht="25.9" customHeight="1">
      <c r="B199" s="186"/>
      <c r="C199" s="187"/>
      <c r="D199" s="188" t="s">
        <v>78</v>
      </c>
      <c r="E199" s="189" t="s">
        <v>125</v>
      </c>
      <c r="F199" s="189" t="s">
        <v>2254</v>
      </c>
      <c r="G199" s="187"/>
      <c r="H199" s="187"/>
      <c r="I199" s="190"/>
      <c r="J199" s="191">
        <f>BK199</f>
        <v>0</v>
      </c>
      <c r="K199" s="187"/>
      <c r="L199" s="192"/>
      <c r="M199" s="193"/>
      <c r="N199" s="194"/>
      <c r="O199" s="194"/>
      <c r="P199" s="195">
        <f>SUM(P200:P203)</f>
        <v>0</v>
      </c>
      <c r="Q199" s="194"/>
      <c r="R199" s="195">
        <f>SUM(R200:R203)</f>
        <v>0</v>
      </c>
      <c r="S199" s="194"/>
      <c r="T199" s="196">
        <f>SUM(T200:T203)</f>
        <v>0</v>
      </c>
      <c r="AR199" s="197" t="s">
        <v>190</v>
      </c>
      <c r="AT199" s="198" t="s">
        <v>78</v>
      </c>
      <c r="AU199" s="198" t="s">
        <v>79</v>
      </c>
      <c r="AY199" s="197" t="s">
        <v>184</v>
      </c>
      <c r="BK199" s="199">
        <f>SUM(BK200:BK203)</f>
        <v>0</v>
      </c>
    </row>
    <row r="200" spans="1:65" s="2" customFormat="1" ht="16.5" customHeight="1">
      <c r="A200" s="34"/>
      <c r="B200" s="35"/>
      <c r="C200" s="200" t="s">
        <v>536</v>
      </c>
      <c r="D200" s="200" t="s">
        <v>185</v>
      </c>
      <c r="E200" s="201" t="s">
        <v>2255</v>
      </c>
      <c r="F200" s="202" t="s">
        <v>2256</v>
      </c>
      <c r="G200" s="203" t="s">
        <v>2049</v>
      </c>
      <c r="H200" s="204">
        <v>72</v>
      </c>
      <c r="I200" s="205"/>
      <c r="J200" s="206">
        <f>ROUND(I200*H200,2)</f>
        <v>0</v>
      </c>
      <c r="K200" s="202" t="s">
        <v>1</v>
      </c>
      <c r="L200" s="39"/>
      <c r="M200" s="207" t="s">
        <v>1</v>
      </c>
      <c r="N200" s="208" t="s">
        <v>45</v>
      </c>
      <c r="O200" s="71"/>
      <c r="P200" s="209">
        <f>O200*H200</f>
        <v>0</v>
      </c>
      <c r="Q200" s="209">
        <v>0</v>
      </c>
      <c r="R200" s="209">
        <f>Q200*H200</f>
        <v>0</v>
      </c>
      <c r="S200" s="209">
        <v>0</v>
      </c>
      <c r="T200" s="210">
        <f>S200*H200</f>
        <v>0</v>
      </c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R200" s="211" t="s">
        <v>882</v>
      </c>
      <c r="AT200" s="211" t="s">
        <v>185</v>
      </c>
      <c r="AU200" s="211" t="s">
        <v>86</v>
      </c>
      <c r="AY200" s="17" t="s">
        <v>184</v>
      </c>
      <c r="BE200" s="212">
        <f>IF(N200="základní",J200,0)</f>
        <v>0</v>
      </c>
      <c r="BF200" s="212">
        <f>IF(N200="snížená",J200,0)</f>
        <v>0</v>
      </c>
      <c r="BG200" s="212">
        <f>IF(N200="zákl. přenesená",J200,0)</f>
        <v>0</v>
      </c>
      <c r="BH200" s="212">
        <f>IF(N200="sníž. přenesená",J200,0)</f>
        <v>0</v>
      </c>
      <c r="BI200" s="212">
        <f>IF(N200="nulová",J200,0)</f>
        <v>0</v>
      </c>
      <c r="BJ200" s="17" t="s">
        <v>91</v>
      </c>
      <c r="BK200" s="212">
        <f>ROUND(I200*H200,2)</f>
        <v>0</v>
      </c>
      <c r="BL200" s="17" t="s">
        <v>882</v>
      </c>
      <c r="BM200" s="211" t="s">
        <v>542</v>
      </c>
    </row>
    <row r="201" spans="1:65" s="2" customFormat="1" ht="21.75" customHeight="1">
      <c r="A201" s="34"/>
      <c r="B201" s="35"/>
      <c r="C201" s="200" t="s">
        <v>346</v>
      </c>
      <c r="D201" s="200" t="s">
        <v>185</v>
      </c>
      <c r="E201" s="201" t="s">
        <v>2257</v>
      </c>
      <c r="F201" s="202" t="s">
        <v>2258</v>
      </c>
      <c r="G201" s="203" t="s">
        <v>1321</v>
      </c>
      <c r="H201" s="204">
        <v>1</v>
      </c>
      <c r="I201" s="205"/>
      <c r="J201" s="206">
        <f>ROUND(I201*H201,2)</f>
        <v>0</v>
      </c>
      <c r="K201" s="202" t="s">
        <v>1</v>
      </c>
      <c r="L201" s="39"/>
      <c r="M201" s="207" t="s">
        <v>1</v>
      </c>
      <c r="N201" s="208" t="s">
        <v>45</v>
      </c>
      <c r="O201" s="71"/>
      <c r="P201" s="209">
        <f>O201*H201</f>
        <v>0</v>
      </c>
      <c r="Q201" s="209">
        <v>0</v>
      </c>
      <c r="R201" s="209">
        <f>Q201*H201</f>
        <v>0</v>
      </c>
      <c r="S201" s="209">
        <v>0</v>
      </c>
      <c r="T201" s="210">
        <f>S201*H201</f>
        <v>0</v>
      </c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R201" s="211" t="s">
        <v>882</v>
      </c>
      <c r="AT201" s="211" t="s">
        <v>185</v>
      </c>
      <c r="AU201" s="211" t="s">
        <v>86</v>
      </c>
      <c r="AY201" s="17" t="s">
        <v>184</v>
      </c>
      <c r="BE201" s="212">
        <f>IF(N201="základní",J201,0)</f>
        <v>0</v>
      </c>
      <c r="BF201" s="212">
        <f>IF(N201="snížená",J201,0)</f>
        <v>0</v>
      </c>
      <c r="BG201" s="212">
        <f>IF(N201="zákl. přenesená",J201,0)</f>
        <v>0</v>
      </c>
      <c r="BH201" s="212">
        <f>IF(N201="sníž. přenesená",J201,0)</f>
        <v>0</v>
      </c>
      <c r="BI201" s="212">
        <f>IF(N201="nulová",J201,0)</f>
        <v>0</v>
      </c>
      <c r="BJ201" s="17" t="s">
        <v>91</v>
      </c>
      <c r="BK201" s="212">
        <f>ROUND(I201*H201,2)</f>
        <v>0</v>
      </c>
      <c r="BL201" s="17" t="s">
        <v>882</v>
      </c>
      <c r="BM201" s="211" t="s">
        <v>548</v>
      </c>
    </row>
    <row r="202" spans="1:65" s="2" customFormat="1" ht="21.75" customHeight="1">
      <c r="A202" s="34"/>
      <c r="B202" s="35"/>
      <c r="C202" s="200" t="s">
        <v>545</v>
      </c>
      <c r="D202" s="200" t="s">
        <v>185</v>
      </c>
      <c r="E202" s="201" t="s">
        <v>2259</v>
      </c>
      <c r="F202" s="202" t="s">
        <v>2260</v>
      </c>
      <c r="G202" s="203" t="s">
        <v>252</v>
      </c>
      <c r="H202" s="204">
        <v>510</v>
      </c>
      <c r="I202" s="205"/>
      <c r="J202" s="206">
        <f>ROUND(I202*H202,2)</f>
        <v>0</v>
      </c>
      <c r="K202" s="202" t="s">
        <v>1</v>
      </c>
      <c r="L202" s="39"/>
      <c r="M202" s="207" t="s">
        <v>1</v>
      </c>
      <c r="N202" s="208" t="s">
        <v>45</v>
      </c>
      <c r="O202" s="71"/>
      <c r="P202" s="209">
        <f>O202*H202</f>
        <v>0</v>
      </c>
      <c r="Q202" s="209">
        <v>0</v>
      </c>
      <c r="R202" s="209">
        <f>Q202*H202</f>
        <v>0</v>
      </c>
      <c r="S202" s="209">
        <v>0</v>
      </c>
      <c r="T202" s="210">
        <f>S202*H202</f>
        <v>0</v>
      </c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R202" s="211" t="s">
        <v>882</v>
      </c>
      <c r="AT202" s="211" t="s">
        <v>185</v>
      </c>
      <c r="AU202" s="211" t="s">
        <v>86</v>
      </c>
      <c r="AY202" s="17" t="s">
        <v>184</v>
      </c>
      <c r="BE202" s="212">
        <f>IF(N202="základní",J202,0)</f>
        <v>0</v>
      </c>
      <c r="BF202" s="212">
        <f>IF(N202="snížená",J202,0)</f>
        <v>0</v>
      </c>
      <c r="BG202" s="212">
        <f>IF(N202="zákl. přenesená",J202,0)</f>
        <v>0</v>
      </c>
      <c r="BH202" s="212">
        <f>IF(N202="sníž. přenesená",J202,0)</f>
        <v>0</v>
      </c>
      <c r="BI202" s="212">
        <f>IF(N202="nulová",J202,0)</f>
        <v>0</v>
      </c>
      <c r="BJ202" s="17" t="s">
        <v>91</v>
      </c>
      <c r="BK202" s="212">
        <f>ROUND(I202*H202,2)</f>
        <v>0</v>
      </c>
      <c r="BL202" s="17" t="s">
        <v>882</v>
      </c>
      <c r="BM202" s="211" t="s">
        <v>554</v>
      </c>
    </row>
    <row r="203" spans="1:65" s="2" customFormat="1" ht="16.5" customHeight="1">
      <c r="A203" s="34"/>
      <c r="B203" s="35"/>
      <c r="C203" s="200" t="s">
        <v>350</v>
      </c>
      <c r="D203" s="200" t="s">
        <v>185</v>
      </c>
      <c r="E203" s="201" t="s">
        <v>2261</v>
      </c>
      <c r="F203" s="202" t="s">
        <v>2262</v>
      </c>
      <c r="G203" s="203" t="s">
        <v>2049</v>
      </c>
      <c r="H203" s="204">
        <v>40</v>
      </c>
      <c r="I203" s="205"/>
      <c r="J203" s="206">
        <f>ROUND(I203*H203,2)</f>
        <v>0</v>
      </c>
      <c r="K203" s="202" t="s">
        <v>1</v>
      </c>
      <c r="L203" s="39"/>
      <c r="M203" s="257" t="s">
        <v>1</v>
      </c>
      <c r="N203" s="258" t="s">
        <v>45</v>
      </c>
      <c r="O203" s="259"/>
      <c r="P203" s="260">
        <f>O203*H203</f>
        <v>0</v>
      </c>
      <c r="Q203" s="260">
        <v>0</v>
      </c>
      <c r="R203" s="260">
        <f>Q203*H203</f>
        <v>0</v>
      </c>
      <c r="S203" s="260">
        <v>0</v>
      </c>
      <c r="T203" s="261">
        <f>S203*H203</f>
        <v>0</v>
      </c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R203" s="211" t="s">
        <v>882</v>
      </c>
      <c r="AT203" s="211" t="s">
        <v>185</v>
      </c>
      <c r="AU203" s="211" t="s">
        <v>86</v>
      </c>
      <c r="AY203" s="17" t="s">
        <v>184</v>
      </c>
      <c r="BE203" s="212">
        <f>IF(N203="základní",J203,0)</f>
        <v>0</v>
      </c>
      <c r="BF203" s="212">
        <f>IF(N203="snížená",J203,0)</f>
        <v>0</v>
      </c>
      <c r="BG203" s="212">
        <f>IF(N203="zákl. přenesená",J203,0)</f>
        <v>0</v>
      </c>
      <c r="BH203" s="212">
        <f>IF(N203="sníž. přenesená",J203,0)</f>
        <v>0</v>
      </c>
      <c r="BI203" s="212">
        <f>IF(N203="nulová",J203,0)</f>
        <v>0</v>
      </c>
      <c r="BJ203" s="17" t="s">
        <v>91</v>
      </c>
      <c r="BK203" s="212">
        <f>ROUND(I203*H203,2)</f>
        <v>0</v>
      </c>
      <c r="BL203" s="17" t="s">
        <v>882</v>
      </c>
      <c r="BM203" s="211" t="s">
        <v>561</v>
      </c>
    </row>
    <row r="204" spans="1:65" s="2" customFormat="1" ht="6.95" customHeight="1">
      <c r="A204" s="34"/>
      <c r="B204" s="54"/>
      <c r="C204" s="55"/>
      <c r="D204" s="55"/>
      <c r="E204" s="55"/>
      <c r="F204" s="55"/>
      <c r="G204" s="55"/>
      <c r="H204" s="55"/>
      <c r="I204" s="158"/>
      <c r="J204" s="55"/>
      <c r="K204" s="55"/>
      <c r="L204" s="39"/>
      <c r="M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</row>
  </sheetData>
  <sheetProtection algorithmName="SHA-512" hashValue="C3M/cv8xnbQYYCbwN2Xp+cGXv0o5AdXYa/YylZwKElrQmh5AkUTs+nO7XpqZk4wBpejl1jPiUibHCQjeNnMC4Q==" saltValue="SNOHBAQwnE4LcTrIC0B3B/hOqzMKjqhk9uZAmDS+VX/a14yap4IziKm9i4c3yZYxmLK8ZWfQi4lpRZd4rFHMEw==" spinCount="100000" sheet="1" objects="1" scenarios="1" formatColumns="0" formatRows="0" autoFilter="0"/>
  <autoFilter ref="C130:K203"/>
  <mergeCells count="15">
    <mergeCell ref="E117:H117"/>
    <mergeCell ref="E121:H121"/>
    <mergeCell ref="E119:H119"/>
    <mergeCell ref="E123:H123"/>
    <mergeCell ref="L2:V2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144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15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5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AT2" s="17" t="s">
        <v>112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8"/>
      <c r="J3" s="117"/>
      <c r="K3" s="117"/>
      <c r="L3" s="20"/>
      <c r="AT3" s="17" t="s">
        <v>86</v>
      </c>
    </row>
    <row r="4" spans="1:46" s="1" customFormat="1" ht="24.95" customHeight="1">
      <c r="B4" s="20"/>
      <c r="D4" s="119" t="s">
        <v>132</v>
      </c>
      <c r="I4" s="115"/>
      <c r="L4" s="20"/>
      <c r="M4" s="120" t="s">
        <v>10</v>
      </c>
      <c r="AT4" s="17" t="s">
        <v>4</v>
      </c>
    </row>
    <row r="5" spans="1:46" s="1" customFormat="1" ht="6.95" customHeight="1">
      <c r="B5" s="20"/>
      <c r="I5" s="115"/>
      <c r="L5" s="20"/>
    </row>
    <row r="6" spans="1:46" s="1" customFormat="1" ht="12" customHeight="1">
      <c r="B6" s="20"/>
      <c r="D6" s="121" t="s">
        <v>16</v>
      </c>
      <c r="I6" s="115"/>
      <c r="L6" s="20"/>
    </row>
    <row r="7" spans="1:46" s="1" customFormat="1" ht="16.5" customHeight="1">
      <c r="B7" s="20"/>
      <c r="E7" s="322" t="str">
        <f>'Rekapitulace stavby'!K6</f>
        <v>NOVOSTAVBA SOCIÁLNÍCH BYTŮ NA PARC. Č. 789/2</v>
      </c>
      <c r="F7" s="323"/>
      <c r="G7" s="323"/>
      <c r="H7" s="323"/>
      <c r="I7" s="115"/>
      <c r="L7" s="20"/>
    </row>
    <row r="8" spans="1:46" ht="12.75">
      <c r="B8" s="20"/>
      <c r="D8" s="121" t="s">
        <v>133</v>
      </c>
      <c r="L8" s="20"/>
    </row>
    <row r="9" spans="1:46" s="1" customFormat="1" ht="16.5" customHeight="1">
      <c r="B9" s="20"/>
      <c r="E9" s="322" t="s">
        <v>134</v>
      </c>
      <c r="F9" s="303"/>
      <c r="G9" s="303"/>
      <c r="H9" s="303"/>
      <c r="I9" s="115"/>
      <c r="L9" s="20"/>
    </row>
    <row r="10" spans="1:46" s="1" customFormat="1" ht="12" customHeight="1">
      <c r="B10" s="20"/>
      <c r="D10" s="121" t="s">
        <v>135</v>
      </c>
      <c r="I10" s="115"/>
      <c r="L10" s="20"/>
    </row>
    <row r="11" spans="1:46" s="2" customFormat="1" ht="16.5" customHeight="1">
      <c r="A11" s="34"/>
      <c r="B11" s="39"/>
      <c r="C11" s="34"/>
      <c r="D11" s="34"/>
      <c r="E11" s="324" t="s">
        <v>136</v>
      </c>
      <c r="F11" s="325"/>
      <c r="G11" s="325"/>
      <c r="H11" s="325"/>
      <c r="I11" s="123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46" s="2" customFormat="1" ht="12" customHeight="1">
      <c r="A12" s="34"/>
      <c r="B12" s="39"/>
      <c r="C12" s="34"/>
      <c r="D12" s="121" t="s">
        <v>137</v>
      </c>
      <c r="E12" s="34"/>
      <c r="F12" s="34"/>
      <c r="G12" s="34"/>
      <c r="H12" s="34"/>
      <c r="I12" s="123"/>
      <c r="J12" s="34"/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pans="1:46" s="2" customFormat="1" ht="16.5" customHeight="1">
      <c r="A13" s="34"/>
      <c r="B13" s="39"/>
      <c r="C13" s="34"/>
      <c r="D13" s="34"/>
      <c r="E13" s="326" t="s">
        <v>2263</v>
      </c>
      <c r="F13" s="325"/>
      <c r="G13" s="325"/>
      <c r="H13" s="325"/>
      <c r="I13" s="123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pans="1:46" s="2" customFormat="1" ht="11.25">
      <c r="A14" s="34"/>
      <c r="B14" s="39"/>
      <c r="C14" s="34"/>
      <c r="D14" s="34"/>
      <c r="E14" s="34"/>
      <c r="F14" s="34"/>
      <c r="G14" s="34"/>
      <c r="H14" s="34"/>
      <c r="I14" s="123"/>
      <c r="J14" s="34"/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46" s="2" customFormat="1" ht="12" customHeight="1">
      <c r="A15" s="34"/>
      <c r="B15" s="39"/>
      <c r="C15" s="34"/>
      <c r="D15" s="121" t="s">
        <v>18</v>
      </c>
      <c r="E15" s="34"/>
      <c r="F15" s="109" t="s">
        <v>1</v>
      </c>
      <c r="G15" s="34"/>
      <c r="H15" s="34"/>
      <c r="I15" s="124" t="s">
        <v>19</v>
      </c>
      <c r="J15" s="109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46" s="2" customFormat="1" ht="12" customHeight="1">
      <c r="A16" s="34"/>
      <c r="B16" s="39"/>
      <c r="C16" s="34"/>
      <c r="D16" s="121" t="s">
        <v>20</v>
      </c>
      <c r="E16" s="34"/>
      <c r="F16" s="109" t="s">
        <v>21</v>
      </c>
      <c r="G16" s="34"/>
      <c r="H16" s="34"/>
      <c r="I16" s="124" t="s">
        <v>22</v>
      </c>
      <c r="J16" s="125" t="str">
        <f>'Rekapitulace stavby'!AN8</f>
        <v>11. 12. 2019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2" customFormat="1" ht="10.9" customHeight="1">
      <c r="A17" s="34"/>
      <c r="B17" s="39"/>
      <c r="C17" s="34"/>
      <c r="D17" s="34"/>
      <c r="E17" s="34"/>
      <c r="F17" s="34"/>
      <c r="G17" s="34"/>
      <c r="H17" s="34"/>
      <c r="I17" s="123"/>
      <c r="J17" s="34"/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2" customFormat="1" ht="12" customHeight="1">
      <c r="A18" s="34"/>
      <c r="B18" s="39"/>
      <c r="C18" s="34"/>
      <c r="D18" s="121" t="s">
        <v>24</v>
      </c>
      <c r="E18" s="34"/>
      <c r="F18" s="34"/>
      <c r="G18" s="34"/>
      <c r="H18" s="34"/>
      <c r="I18" s="124" t="s">
        <v>25</v>
      </c>
      <c r="J18" s="109" t="s">
        <v>26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2" customFormat="1" ht="18" customHeight="1">
      <c r="A19" s="34"/>
      <c r="B19" s="39"/>
      <c r="C19" s="34"/>
      <c r="D19" s="34"/>
      <c r="E19" s="109" t="s">
        <v>27</v>
      </c>
      <c r="F19" s="34"/>
      <c r="G19" s="34"/>
      <c r="H19" s="34"/>
      <c r="I19" s="124" t="s">
        <v>28</v>
      </c>
      <c r="J19" s="109" t="s">
        <v>29</v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2" customFormat="1" ht="6.95" customHeight="1">
      <c r="A20" s="34"/>
      <c r="B20" s="39"/>
      <c r="C20" s="34"/>
      <c r="D20" s="34"/>
      <c r="E20" s="34"/>
      <c r="F20" s="34"/>
      <c r="G20" s="34"/>
      <c r="H20" s="34"/>
      <c r="I20" s="123"/>
      <c r="J20" s="34"/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2" customFormat="1" ht="12" customHeight="1">
      <c r="A21" s="34"/>
      <c r="B21" s="39"/>
      <c r="C21" s="34"/>
      <c r="D21" s="121" t="s">
        <v>30</v>
      </c>
      <c r="E21" s="34"/>
      <c r="F21" s="34"/>
      <c r="G21" s="34"/>
      <c r="H21" s="34"/>
      <c r="I21" s="124" t="s">
        <v>25</v>
      </c>
      <c r="J21" s="30" t="str">
        <f>'Rekapitulace stavby'!AN13</f>
        <v>Vyplň údaj</v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2" customFormat="1" ht="18" customHeight="1">
      <c r="A22" s="34"/>
      <c r="B22" s="39"/>
      <c r="C22" s="34"/>
      <c r="D22" s="34"/>
      <c r="E22" s="327" t="str">
        <f>'Rekapitulace stavby'!E14</f>
        <v>Vyplň údaj</v>
      </c>
      <c r="F22" s="328"/>
      <c r="G22" s="328"/>
      <c r="H22" s="328"/>
      <c r="I22" s="124" t="s">
        <v>28</v>
      </c>
      <c r="J22" s="30" t="str">
        <f>'Rekapitulace stavby'!AN14</f>
        <v>Vyplň údaj</v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2" customFormat="1" ht="6.95" customHeight="1">
      <c r="A23" s="34"/>
      <c r="B23" s="39"/>
      <c r="C23" s="34"/>
      <c r="D23" s="34"/>
      <c r="E23" s="34"/>
      <c r="F23" s="34"/>
      <c r="G23" s="34"/>
      <c r="H23" s="34"/>
      <c r="I23" s="123"/>
      <c r="J23" s="34"/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2" customFormat="1" ht="12" customHeight="1">
      <c r="A24" s="34"/>
      <c r="B24" s="39"/>
      <c r="C24" s="34"/>
      <c r="D24" s="121" t="s">
        <v>32</v>
      </c>
      <c r="E24" s="34"/>
      <c r="F24" s="34"/>
      <c r="G24" s="34"/>
      <c r="H24" s="34"/>
      <c r="I24" s="124" t="s">
        <v>25</v>
      </c>
      <c r="J24" s="109" t="s">
        <v>1</v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s="2" customFormat="1" ht="18" customHeight="1">
      <c r="A25" s="34"/>
      <c r="B25" s="39"/>
      <c r="C25" s="34"/>
      <c r="D25" s="34"/>
      <c r="E25" s="109" t="s">
        <v>33</v>
      </c>
      <c r="F25" s="34"/>
      <c r="G25" s="34"/>
      <c r="H25" s="34"/>
      <c r="I25" s="124" t="s">
        <v>28</v>
      </c>
      <c r="J25" s="109" t="s">
        <v>1</v>
      </c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pans="1:31" s="2" customFormat="1" ht="6.95" customHeight="1">
      <c r="A26" s="34"/>
      <c r="B26" s="39"/>
      <c r="C26" s="34"/>
      <c r="D26" s="34"/>
      <c r="E26" s="34"/>
      <c r="F26" s="34"/>
      <c r="G26" s="34"/>
      <c r="H26" s="34"/>
      <c r="I26" s="123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s="2" customFormat="1" ht="12" customHeight="1">
      <c r="A27" s="34"/>
      <c r="B27" s="39"/>
      <c r="C27" s="34"/>
      <c r="D27" s="121" t="s">
        <v>35</v>
      </c>
      <c r="E27" s="34"/>
      <c r="F27" s="34"/>
      <c r="G27" s="34"/>
      <c r="H27" s="34"/>
      <c r="I27" s="124" t="s">
        <v>25</v>
      </c>
      <c r="J27" s="109" t="str">
        <f>IF('Rekapitulace stavby'!AN19="","",'Rekapitulace stavby'!AN19)</f>
        <v/>
      </c>
      <c r="K27" s="34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pans="1:31" s="2" customFormat="1" ht="18" customHeight="1">
      <c r="A28" s="34"/>
      <c r="B28" s="39"/>
      <c r="C28" s="34"/>
      <c r="D28" s="34"/>
      <c r="E28" s="109" t="str">
        <f>IF('Rekapitulace stavby'!E20="","",'Rekapitulace stavby'!E20)</f>
        <v xml:space="preserve"> </v>
      </c>
      <c r="F28" s="34"/>
      <c r="G28" s="34"/>
      <c r="H28" s="34"/>
      <c r="I28" s="124" t="s">
        <v>28</v>
      </c>
      <c r="J28" s="109" t="str">
        <f>IF('Rekapitulace stavby'!AN20="","",'Rekapitulace stavby'!AN20)</f>
        <v/>
      </c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pans="1:31" s="2" customFormat="1" ht="6.95" customHeight="1">
      <c r="A29" s="34"/>
      <c r="B29" s="39"/>
      <c r="C29" s="34"/>
      <c r="D29" s="34"/>
      <c r="E29" s="34"/>
      <c r="F29" s="34"/>
      <c r="G29" s="34"/>
      <c r="H29" s="34"/>
      <c r="I29" s="123"/>
      <c r="J29" s="34"/>
      <c r="K29" s="34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pans="1:31" s="2" customFormat="1" ht="12" customHeight="1">
      <c r="A30" s="34"/>
      <c r="B30" s="39"/>
      <c r="C30" s="34"/>
      <c r="D30" s="121" t="s">
        <v>37</v>
      </c>
      <c r="E30" s="34"/>
      <c r="F30" s="34"/>
      <c r="G30" s="34"/>
      <c r="H30" s="34"/>
      <c r="I30" s="123"/>
      <c r="J30" s="34"/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1:31" s="8" customFormat="1" ht="16.5" customHeight="1">
      <c r="A31" s="126"/>
      <c r="B31" s="127"/>
      <c r="C31" s="126"/>
      <c r="D31" s="126"/>
      <c r="E31" s="329" t="s">
        <v>1</v>
      </c>
      <c r="F31" s="329"/>
      <c r="G31" s="329"/>
      <c r="H31" s="329"/>
      <c r="I31" s="128"/>
      <c r="J31" s="126"/>
      <c r="K31" s="126"/>
      <c r="L31" s="129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6"/>
      <c r="AE31" s="126"/>
    </row>
    <row r="32" spans="1:31" s="2" customFormat="1" ht="6.95" customHeight="1">
      <c r="A32" s="34"/>
      <c r="B32" s="39"/>
      <c r="C32" s="34"/>
      <c r="D32" s="34"/>
      <c r="E32" s="34"/>
      <c r="F32" s="34"/>
      <c r="G32" s="34"/>
      <c r="H32" s="34"/>
      <c r="I32" s="123"/>
      <c r="J32" s="34"/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2" customFormat="1" ht="6.95" customHeight="1">
      <c r="A33" s="34"/>
      <c r="B33" s="39"/>
      <c r="C33" s="34"/>
      <c r="D33" s="130"/>
      <c r="E33" s="130"/>
      <c r="F33" s="130"/>
      <c r="G33" s="130"/>
      <c r="H33" s="130"/>
      <c r="I33" s="131"/>
      <c r="J33" s="130"/>
      <c r="K33" s="130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2" customFormat="1" ht="25.35" customHeight="1">
      <c r="A34" s="34"/>
      <c r="B34" s="39"/>
      <c r="C34" s="34"/>
      <c r="D34" s="132" t="s">
        <v>39</v>
      </c>
      <c r="E34" s="34"/>
      <c r="F34" s="34"/>
      <c r="G34" s="34"/>
      <c r="H34" s="34"/>
      <c r="I34" s="123"/>
      <c r="J34" s="133">
        <f>ROUND(J127,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s="2" customFormat="1" ht="6.95" customHeight="1">
      <c r="A35" s="34"/>
      <c r="B35" s="39"/>
      <c r="C35" s="34"/>
      <c r="D35" s="130"/>
      <c r="E35" s="130"/>
      <c r="F35" s="130"/>
      <c r="G35" s="130"/>
      <c r="H35" s="130"/>
      <c r="I35" s="131"/>
      <c r="J35" s="130"/>
      <c r="K35" s="130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 s="2" customFormat="1" ht="14.45" customHeight="1">
      <c r="A36" s="34"/>
      <c r="B36" s="39"/>
      <c r="C36" s="34"/>
      <c r="D36" s="34"/>
      <c r="E36" s="34"/>
      <c r="F36" s="134" t="s">
        <v>41</v>
      </c>
      <c r="G36" s="34"/>
      <c r="H36" s="34"/>
      <c r="I36" s="135" t="s">
        <v>40</v>
      </c>
      <c r="J36" s="134" t="s">
        <v>42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 s="2" customFormat="1" ht="14.45" customHeight="1">
      <c r="A37" s="34"/>
      <c r="B37" s="39"/>
      <c r="C37" s="34"/>
      <c r="D37" s="122" t="s">
        <v>43</v>
      </c>
      <c r="E37" s="121" t="s">
        <v>44</v>
      </c>
      <c r="F37" s="136">
        <f>ROUND((SUM(BE127:BE143)),  2)</f>
        <v>0</v>
      </c>
      <c r="G37" s="34"/>
      <c r="H37" s="34"/>
      <c r="I37" s="137">
        <v>0.21</v>
      </c>
      <c r="J37" s="136">
        <f>ROUND(((SUM(BE127:BE143))*I37),  2)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 s="2" customFormat="1" ht="14.45" customHeight="1">
      <c r="A38" s="34"/>
      <c r="B38" s="39"/>
      <c r="C38" s="34"/>
      <c r="D38" s="34"/>
      <c r="E38" s="121" t="s">
        <v>45</v>
      </c>
      <c r="F38" s="136">
        <f>ROUND((SUM(BF127:BF143)),  2)</f>
        <v>0</v>
      </c>
      <c r="G38" s="34"/>
      <c r="H38" s="34"/>
      <c r="I38" s="137">
        <v>0.15</v>
      </c>
      <c r="J38" s="136">
        <f>ROUND(((SUM(BF127:BF143))*I38),  2)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 s="2" customFormat="1" ht="14.45" hidden="1" customHeight="1">
      <c r="A39" s="34"/>
      <c r="B39" s="39"/>
      <c r="C39" s="34"/>
      <c r="D39" s="34"/>
      <c r="E39" s="121" t="s">
        <v>46</v>
      </c>
      <c r="F39" s="136">
        <f>ROUND((SUM(BG127:BG143)),  2)</f>
        <v>0</v>
      </c>
      <c r="G39" s="34"/>
      <c r="H39" s="34"/>
      <c r="I39" s="137">
        <v>0.21</v>
      </c>
      <c r="J39" s="136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 s="2" customFormat="1" ht="14.45" hidden="1" customHeight="1">
      <c r="A40" s="34"/>
      <c r="B40" s="39"/>
      <c r="C40" s="34"/>
      <c r="D40" s="34"/>
      <c r="E40" s="121" t="s">
        <v>47</v>
      </c>
      <c r="F40" s="136">
        <f>ROUND((SUM(BH127:BH143)),  2)</f>
        <v>0</v>
      </c>
      <c r="G40" s="34"/>
      <c r="H40" s="34"/>
      <c r="I40" s="137">
        <v>0.15</v>
      </c>
      <c r="J40" s="136">
        <f>0</f>
        <v>0</v>
      </c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 s="2" customFormat="1" ht="14.45" hidden="1" customHeight="1">
      <c r="A41" s="34"/>
      <c r="B41" s="39"/>
      <c r="C41" s="34"/>
      <c r="D41" s="34"/>
      <c r="E41" s="121" t="s">
        <v>48</v>
      </c>
      <c r="F41" s="136">
        <f>ROUND((SUM(BI127:BI143)),  2)</f>
        <v>0</v>
      </c>
      <c r="G41" s="34"/>
      <c r="H41" s="34"/>
      <c r="I41" s="137">
        <v>0</v>
      </c>
      <c r="J41" s="136">
        <f>0</f>
        <v>0</v>
      </c>
      <c r="K41" s="34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pans="1:31" s="2" customFormat="1" ht="6.95" customHeight="1">
      <c r="A42" s="34"/>
      <c r="B42" s="39"/>
      <c r="C42" s="34"/>
      <c r="D42" s="34"/>
      <c r="E42" s="34"/>
      <c r="F42" s="34"/>
      <c r="G42" s="34"/>
      <c r="H42" s="34"/>
      <c r="I42" s="123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pans="1:31" s="2" customFormat="1" ht="25.35" customHeight="1">
      <c r="A43" s="34"/>
      <c r="B43" s="39"/>
      <c r="C43" s="138"/>
      <c r="D43" s="139" t="s">
        <v>49</v>
      </c>
      <c r="E43" s="140"/>
      <c r="F43" s="140"/>
      <c r="G43" s="141" t="s">
        <v>50</v>
      </c>
      <c r="H43" s="142" t="s">
        <v>51</v>
      </c>
      <c r="I43" s="143"/>
      <c r="J43" s="144">
        <f>SUM(J34:J41)</f>
        <v>0</v>
      </c>
      <c r="K43" s="145"/>
      <c r="L43" s="51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</row>
    <row r="44" spans="1:31" s="2" customFormat="1" ht="14.45" customHeight="1">
      <c r="A44" s="34"/>
      <c r="B44" s="39"/>
      <c r="C44" s="34"/>
      <c r="D44" s="34"/>
      <c r="E44" s="34"/>
      <c r="F44" s="34"/>
      <c r="G44" s="34"/>
      <c r="H44" s="34"/>
      <c r="I44" s="123"/>
      <c r="J44" s="34"/>
      <c r="K44" s="34"/>
      <c r="L44" s="51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</row>
    <row r="45" spans="1:31" s="1" customFormat="1" ht="14.45" customHeight="1">
      <c r="B45" s="20"/>
      <c r="I45" s="115"/>
      <c r="L45" s="20"/>
    </row>
    <row r="46" spans="1:31" s="1" customFormat="1" ht="14.45" customHeight="1">
      <c r="B46" s="20"/>
      <c r="I46" s="115"/>
      <c r="L46" s="20"/>
    </row>
    <row r="47" spans="1:31" s="1" customFormat="1" ht="14.45" customHeight="1">
      <c r="B47" s="20"/>
      <c r="I47" s="115"/>
      <c r="L47" s="20"/>
    </row>
    <row r="48" spans="1:31" s="1" customFormat="1" ht="14.45" customHeight="1">
      <c r="B48" s="20"/>
      <c r="I48" s="115"/>
      <c r="L48" s="20"/>
    </row>
    <row r="49" spans="1:31" s="1" customFormat="1" ht="14.45" customHeight="1">
      <c r="B49" s="20"/>
      <c r="I49" s="115"/>
      <c r="L49" s="20"/>
    </row>
    <row r="50" spans="1:31" s="2" customFormat="1" ht="14.45" customHeight="1">
      <c r="B50" s="51"/>
      <c r="D50" s="146" t="s">
        <v>52</v>
      </c>
      <c r="E50" s="147"/>
      <c r="F50" s="147"/>
      <c r="G50" s="146" t="s">
        <v>53</v>
      </c>
      <c r="H50" s="147"/>
      <c r="I50" s="148"/>
      <c r="J50" s="147"/>
      <c r="K50" s="147"/>
      <c r="L50" s="51"/>
    </row>
    <row r="51" spans="1:31" ht="11.25">
      <c r="B51" s="20"/>
      <c r="L51" s="20"/>
    </row>
    <row r="52" spans="1:31" ht="11.25">
      <c r="B52" s="20"/>
      <c r="L52" s="20"/>
    </row>
    <row r="53" spans="1:31" ht="11.25">
      <c r="B53" s="20"/>
      <c r="L53" s="20"/>
    </row>
    <row r="54" spans="1:31" ht="11.25">
      <c r="B54" s="20"/>
      <c r="L54" s="20"/>
    </row>
    <row r="55" spans="1:31" ht="11.25">
      <c r="B55" s="20"/>
      <c r="L55" s="20"/>
    </row>
    <row r="56" spans="1:31" ht="11.25">
      <c r="B56" s="20"/>
      <c r="L56" s="20"/>
    </row>
    <row r="57" spans="1:31" ht="11.25">
      <c r="B57" s="20"/>
      <c r="L57" s="20"/>
    </row>
    <row r="58" spans="1:31" ht="11.25">
      <c r="B58" s="20"/>
      <c r="L58" s="20"/>
    </row>
    <row r="59" spans="1:31" ht="11.25">
      <c r="B59" s="20"/>
      <c r="L59" s="20"/>
    </row>
    <row r="60" spans="1:31" ht="11.25">
      <c r="B60" s="20"/>
      <c r="L60" s="20"/>
    </row>
    <row r="61" spans="1:31" s="2" customFormat="1" ht="12.75">
      <c r="A61" s="34"/>
      <c r="B61" s="39"/>
      <c r="C61" s="34"/>
      <c r="D61" s="149" t="s">
        <v>54</v>
      </c>
      <c r="E61" s="150"/>
      <c r="F61" s="151" t="s">
        <v>55</v>
      </c>
      <c r="G61" s="149" t="s">
        <v>54</v>
      </c>
      <c r="H61" s="150"/>
      <c r="I61" s="152"/>
      <c r="J61" s="153" t="s">
        <v>55</v>
      </c>
      <c r="K61" s="150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1:31" ht="11.25">
      <c r="B62" s="20"/>
      <c r="L62" s="20"/>
    </row>
    <row r="63" spans="1:31" ht="11.25">
      <c r="B63" s="20"/>
      <c r="L63" s="20"/>
    </row>
    <row r="64" spans="1:31" ht="11.25">
      <c r="B64" s="20"/>
      <c r="L64" s="20"/>
    </row>
    <row r="65" spans="1:31" s="2" customFormat="1" ht="12.75">
      <c r="A65" s="34"/>
      <c r="B65" s="39"/>
      <c r="C65" s="34"/>
      <c r="D65" s="146" t="s">
        <v>56</v>
      </c>
      <c r="E65" s="154"/>
      <c r="F65" s="154"/>
      <c r="G65" s="146" t="s">
        <v>57</v>
      </c>
      <c r="H65" s="154"/>
      <c r="I65" s="155"/>
      <c r="J65" s="154"/>
      <c r="K65" s="154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1:31" ht="11.25">
      <c r="B66" s="20"/>
      <c r="L66" s="20"/>
    </row>
    <row r="67" spans="1:31" ht="11.25">
      <c r="B67" s="20"/>
      <c r="L67" s="20"/>
    </row>
    <row r="68" spans="1:31" ht="11.25">
      <c r="B68" s="20"/>
      <c r="L68" s="20"/>
    </row>
    <row r="69" spans="1:31" ht="11.25">
      <c r="B69" s="20"/>
      <c r="L69" s="20"/>
    </row>
    <row r="70" spans="1:31" ht="11.25">
      <c r="B70" s="20"/>
      <c r="L70" s="20"/>
    </row>
    <row r="71" spans="1:31" ht="11.25">
      <c r="B71" s="20"/>
      <c r="L71" s="20"/>
    </row>
    <row r="72" spans="1:31" ht="11.25">
      <c r="B72" s="20"/>
      <c r="L72" s="20"/>
    </row>
    <row r="73" spans="1:31" ht="11.25">
      <c r="B73" s="20"/>
      <c r="L73" s="20"/>
    </row>
    <row r="74" spans="1:31" ht="11.25">
      <c r="B74" s="20"/>
      <c r="L74" s="20"/>
    </row>
    <row r="75" spans="1:31" ht="11.25">
      <c r="B75" s="20"/>
      <c r="L75" s="20"/>
    </row>
    <row r="76" spans="1:31" s="2" customFormat="1" ht="12.75">
      <c r="A76" s="34"/>
      <c r="B76" s="39"/>
      <c r="C76" s="34"/>
      <c r="D76" s="149" t="s">
        <v>54</v>
      </c>
      <c r="E76" s="150"/>
      <c r="F76" s="151" t="s">
        <v>55</v>
      </c>
      <c r="G76" s="149" t="s">
        <v>54</v>
      </c>
      <c r="H76" s="150"/>
      <c r="I76" s="152"/>
      <c r="J76" s="153" t="s">
        <v>55</v>
      </c>
      <c r="K76" s="150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s="2" customFormat="1" ht="14.45" customHeight="1">
      <c r="A77" s="34"/>
      <c r="B77" s="156"/>
      <c r="C77" s="157"/>
      <c r="D77" s="157"/>
      <c r="E77" s="157"/>
      <c r="F77" s="157"/>
      <c r="G77" s="157"/>
      <c r="H77" s="157"/>
      <c r="I77" s="158"/>
      <c r="J77" s="157"/>
      <c r="K77" s="1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pans="1:31" s="2" customFormat="1" ht="6.95" customHeight="1">
      <c r="A81" s="34"/>
      <c r="B81" s="159"/>
      <c r="C81" s="160"/>
      <c r="D81" s="160"/>
      <c r="E81" s="160"/>
      <c r="F81" s="160"/>
      <c r="G81" s="160"/>
      <c r="H81" s="160"/>
      <c r="I81" s="161"/>
      <c r="J81" s="160"/>
      <c r="K81" s="160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1:31" s="2" customFormat="1" ht="24.95" customHeight="1">
      <c r="A82" s="34"/>
      <c r="B82" s="35"/>
      <c r="C82" s="23" t="s">
        <v>139</v>
      </c>
      <c r="D82" s="36"/>
      <c r="E82" s="36"/>
      <c r="F82" s="36"/>
      <c r="G82" s="36"/>
      <c r="H82" s="36"/>
      <c r="I82" s="123"/>
      <c r="J82" s="36"/>
      <c r="K82" s="36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31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123"/>
      <c r="J83" s="36"/>
      <c r="K83" s="36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31" s="2" customFormat="1" ht="12" customHeight="1">
      <c r="A84" s="34"/>
      <c r="B84" s="35"/>
      <c r="C84" s="29" t="s">
        <v>16</v>
      </c>
      <c r="D84" s="36"/>
      <c r="E84" s="36"/>
      <c r="F84" s="36"/>
      <c r="G84" s="36"/>
      <c r="H84" s="36"/>
      <c r="I84" s="123"/>
      <c r="J84" s="36"/>
      <c r="K84" s="36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31" s="2" customFormat="1" ht="16.5" customHeight="1">
      <c r="A85" s="34"/>
      <c r="B85" s="35"/>
      <c r="C85" s="36"/>
      <c r="D85" s="36"/>
      <c r="E85" s="330" t="str">
        <f>E7</f>
        <v>NOVOSTAVBA SOCIÁLNÍCH BYTŮ NA PARC. Č. 789/2</v>
      </c>
      <c r="F85" s="331"/>
      <c r="G85" s="331"/>
      <c r="H85" s="331"/>
      <c r="I85" s="123"/>
      <c r="J85" s="36"/>
      <c r="K85" s="36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31" s="1" customFormat="1" ht="12" customHeight="1">
      <c r="B86" s="21"/>
      <c r="C86" s="29" t="s">
        <v>133</v>
      </c>
      <c r="D86" s="22"/>
      <c r="E86" s="22"/>
      <c r="F86" s="22"/>
      <c r="G86" s="22"/>
      <c r="H86" s="22"/>
      <c r="I86" s="115"/>
      <c r="J86" s="22"/>
      <c r="K86" s="22"/>
      <c r="L86" s="20"/>
    </row>
    <row r="87" spans="1:31" s="1" customFormat="1" ht="16.5" customHeight="1">
      <c r="B87" s="21"/>
      <c r="C87" s="22"/>
      <c r="D87" s="22"/>
      <c r="E87" s="330" t="s">
        <v>134</v>
      </c>
      <c r="F87" s="288"/>
      <c r="G87" s="288"/>
      <c r="H87" s="288"/>
      <c r="I87" s="115"/>
      <c r="J87" s="22"/>
      <c r="K87" s="22"/>
      <c r="L87" s="20"/>
    </row>
    <row r="88" spans="1:31" s="1" customFormat="1" ht="12" customHeight="1">
      <c r="B88" s="21"/>
      <c r="C88" s="29" t="s">
        <v>135</v>
      </c>
      <c r="D88" s="22"/>
      <c r="E88" s="22"/>
      <c r="F88" s="22"/>
      <c r="G88" s="22"/>
      <c r="H88" s="22"/>
      <c r="I88" s="115"/>
      <c r="J88" s="22"/>
      <c r="K88" s="22"/>
      <c r="L88" s="20"/>
    </row>
    <row r="89" spans="1:31" s="2" customFormat="1" ht="16.5" customHeight="1">
      <c r="A89" s="34"/>
      <c r="B89" s="35"/>
      <c r="C89" s="36"/>
      <c r="D89" s="36"/>
      <c r="E89" s="332" t="s">
        <v>136</v>
      </c>
      <c r="F89" s="333"/>
      <c r="G89" s="333"/>
      <c r="H89" s="333"/>
      <c r="I89" s="123"/>
      <c r="J89" s="36"/>
      <c r="K89" s="36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1:31" s="2" customFormat="1" ht="12" customHeight="1">
      <c r="A90" s="34"/>
      <c r="B90" s="35"/>
      <c r="C90" s="29" t="s">
        <v>137</v>
      </c>
      <c r="D90" s="36"/>
      <c r="E90" s="36"/>
      <c r="F90" s="36"/>
      <c r="G90" s="36"/>
      <c r="H90" s="36"/>
      <c r="I90" s="123"/>
      <c r="J90" s="36"/>
      <c r="K90" s="36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1:31" s="2" customFormat="1" ht="16.5" customHeight="1">
      <c r="A91" s="34"/>
      <c r="B91" s="35"/>
      <c r="C91" s="36"/>
      <c r="D91" s="36"/>
      <c r="E91" s="281" t="str">
        <f>E13</f>
        <v>D.1.4.4 - Vzduchotechnika</v>
      </c>
      <c r="F91" s="333"/>
      <c r="G91" s="333"/>
      <c r="H91" s="333"/>
      <c r="I91" s="123"/>
      <c r="J91" s="36"/>
      <c r="K91" s="36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1:31" s="2" customFormat="1" ht="6.95" customHeight="1">
      <c r="A92" s="34"/>
      <c r="B92" s="35"/>
      <c r="C92" s="36"/>
      <c r="D92" s="36"/>
      <c r="E92" s="36"/>
      <c r="F92" s="36"/>
      <c r="G92" s="36"/>
      <c r="H92" s="36"/>
      <c r="I92" s="123"/>
      <c r="J92" s="36"/>
      <c r="K92" s="3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1:31" s="2" customFormat="1" ht="12" customHeight="1">
      <c r="A93" s="34"/>
      <c r="B93" s="35"/>
      <c r="C93" s="29" t="s">
        <v>20</v>
      </c>
      <c r="D93" s="36"/>
      <c r="E93" s="36"/>
      <c r="F93" s="27" t="str">
        <f>F16</f>
        <v>Protivanov, ul.Na Balkáně</v>
      </c>
      <c r="G93" s="36"/>
      <c r="H93" s="36"/>
      <c r="I93" s="124" t="s">
        <v>22</v>
      </c>
      <c r="J93" s="66" t="str">
        <f>IF(J16="","",J16)</f>
        <v>11. 12. 2019</v>
      </c>
      <c r="K93" s="36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1:31" s="2" customFormat="1" ht="6.95" customHeight="1">
      <c r="A94" s="34"/>
      <c r="B94" s="35"/>
      <c r="C94" s="36"/>
      <c r="D94" s="36"/>
      <c r="E94" s="36"/>
      <c r="F94" s="36"/>
      <c r="G94" s="36"/>
      <c r="H94" s="36"/>
      <c r="I94" s="123"/>
      <c r="J94" s="36"/>
      <c r="K94" s="36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pans="1:31" s="2" customFormat="1" ht="25.7" customHeight="1">
      <c r="A95" s="34"/>
      <c r="B95" s="35"/>
      <c r="C95" s="29" t="s">
        <v>24</v>
      </c>
      <c r="D95" s="36"/>
      <c r="E95" s="36"/>
      <c r="F95" s="27" t="str">
        <f>E19</f>
        <v>Městys Protivanov, Náměstí 32, 798 48 Protivanov</v>
      </c>
      <c r="G95" s="36"/>
      <c r="H95" s="36"/>
      <c r="I95" s="124" t="s">
        <v>32</v>
      </c>
      <c r="J95" s="32" t="str">
        <f>E25</f>
        <v>PROMED Brno, spol. s r.o</v>
      </c>
      <c r="K95" s="36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pans="1:31" s="2" customFormat="1" ht="15.2" customHeight="1">
      <c r="A96" s="34"/>
      <c r="B96" s="35"/>
      <c r="C96" s="29" t="s">
        <v>30</v>
      </c>
      <c r="D96" s="36"/>
      <c r="E96" s="36"/>
      <c r="F96" s="27" t="str">
        <f>IF(E22="","",E22)</f>
        <v>Vyplň údaj</v>
      </c>
      <c r="G96" s="36"/>
      <c r="H96" s="36"/>
      <c r="I96" s="124" t="s">
        <v>35</v>
      </c>
      <c r="J96" s="32" t="str">
        <f>E28</f>
        <v xml:space="preserve"> </v>
      </c>
      <c r="K96" s="36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pans="1:47" s="2" customFormat="1" ht="10.35" customHeight="1">
      <c r="A97" s="34"/>
      <c r="B97" s="35"/>
      <c r="C97" s="36"/>
      <c r="D97" s="36"/>
      <c r="E97" s="36"/>
      <c r="F97" s="36"/>
      <c r="G97" s="36"/>
      <c r="H97" s="36"/>
      <c r="I97" s="123"/>
      <c r="J97" s="36"/>
      <c r="K97" s="36"/>
      <c r="L97" s="51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pans="1:47" s="2" customFormat="1" ht="29.25" customHeight="1">
      <c r="A98" s="34"/>
      <c r="B98" s="35"/>
      <c r="C98" s="162" t="s">
        <v>140</v>
      </c>
      <c r="D98" s="163"/>
      <c r="E98" s="163"/>
      <c r="F98" s="163"/>
      <c r="G98" s="163"/>
      <c r="H98" s="163"/>
      <c r="I98" s="164"/>
      <c r="J98" s="165" t="s">
        <v>141</v>
      </c>
      <c r="K98" s="163"/>
      <c r="L98" s="51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</row>
    <row r="99" spans="1:47" s="2" customFormat="1" ht="10.35" customHeight="1">
      <c r="A99" s="34"/>
      <c r="B99" s="35"/>
      <c r="C99" s="36"/>
      <c r="D99" s="36"/>
      <c r="E99" s="36"/>
      <c r="F99" s="36"/>
      <c r="G99" s="36"/>
      <c r="H99" s="36"/>
      <c r="I99" s="123"/>
      <c r="J99" s="36"/>
      <c r="K99" s="36"/>
      <c r="L99" s="51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</row>
    <row r="100" spans="1:47" s="2" customFormat="1" ht="22.9" customHeight="1">
      <c r="A100" s="34"/>
      <c r="B100" s="35"/>
      <c r="C100" s="166" t="s">
        <v>142</v>
      </c>
      <c r="D100" s="36"/>
      <c r="E100" s="36"/>
      <c r="F100" s="36"/>
      <c r="G100" s="36"/>
      <c r="H100" s="36"/>
      <c r="I100" s="123"/>
      <c r="J100" s="84">
        <f>J127</f>
        <v>0</v>
      </c>
      <c r="K100" s="36"/>
      <c r="L100" s="51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U100" s="17" t="s">
        <v>143</v>
      </c>
    </row>
    <row r="101" spans="1:47" s="9" customFormat="1" ht="24.95" customHeight="1">
      <c r="B101" s="167"/>
      <c r="C101" s="168"/>
      <c r="D101" s="169" t="s">
        <v>2264</v>
      </c>
      <c r="E101" s="170"/>
      <c r="F101" s="170"/>
      <c r="G101" s="170"/>
      <c r="H101" s="170"/>
      <c r="I101" s="171"/>
      <c r="J101" s="172">
        <f>J128</f>
        <v>0</v>
      </c>
      <c r="K101" s="168"/>
      <c r="L101" s="173"/>
    </row>
    <row r="102" spans="1:47" s="9" customFormat="1" ht="24.95" customHeight="1">
      <c r="B102" s="167"/>
      <c r="C102" s="168"/>
      <c r="D102" s="169" t="s">
        <v>2265</v>
      </c>
      <c r="E102" s="170"/>
      <c r="F102" s="170"/>
      <c r="G102" s="170"/>
      <c r="H102" s="170"/>
      <c r="I102" s="171"/>
      <c r="J102" s="172">
        <f>J135</f>
        <v>0</v>
      </c>
      <c r="K102" s="168"/>
      <c r="L102" s="173"/>
    </row>
    <row r="103" spans="1:47" s="9" customFormat="1" ht="24.95" customHeight="1">
      <c r="B103" s="167"/>
      <c r="C103" s="168"/>
      <c r="D103" s="169" t="s">
        <v>2266</v>
      </c>
      <c r="E103" s="170"/>
      <c r="F103" s="170"/>
      <c r="G103" s="170"/>
      <c r="H103" s="170"/>
      <c r="I103" s="171"/>
      <c r="J103" s="172">
        <f>J138</f>
        <v>0</v>
      </c>
      <c r="K103" s="168"/>
      <c r="L103" s="173"/>
    </row>
    <row r="104" spans="1:47" s="2" customFormat="1" ht="21.75" customHeight="1">
      <c r="A104" s="34"/>
      <c r="B104" s="35"/>
      <c r="C104" s="36"/>
      <c r="D104" s="36"/>
      <c r="E104" s="36"/>
      <c r="F104" s="36"/>
      <c r="G104" s="36"/>
      <c r="H104" s="36"/>
      <c r="I104" s="123"/>
      <c r="J104" s="36"/>
      <c r="K104" s="36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pans="1:47" s="2" customFormat="1" ht="6.95" customHeight="1">
      <c r="A105" s="34"/>
      <c r="B105" s="54"/>
      <c r="C105" s="55"/>
      <c r="D105" s="55"/>
      <c r="E105" s="55"/>
      <c r="F105" s="55"/>
      <c r="G105" s="55"/>
      <c r="H105" s="55"/>
      <c r="I105" s="158"/>
      <c r="J105" s="55"/>
      <c r="K105" s="55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9" spans="1:47" s="2" customFormat="1" ht="6.95" customHeight="1">
      <c r="A109" s="34"/>
      <c r="B109" s="56"/>
      <c r="C109" s="57"/>
      <c r="D109" s="57"/>
      <c r="E109" s="57"/>
      <c r="F109" s="57"/>
      <c r="G109" s="57"/>
      <c r="H109" s="57"/>
      <c r="I109" s="161"/>
      <c r="J109" s="57"/>
      <c r="K109" s="57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pans="1:47" s="2" customFormat="1" ht="24.95" customHeight="1">
      <c r="A110" s="34"/>
      <c r="B110" s="35"/>
      <c r="C110" s="23" t="s">
        <v>170</v>
      </c>
      <c r="D110" s="36"/>
      <c r="E110" s="36"/>
      <c r="F110" s="36"/>
      <c r="G110" s="36"/>
      <c r="H110" s="36"/>
      <c r="I110" s="123"/>
      <c r="J110" s="36"/>
      <c r="K110" s="36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pans="1:47" s="2" customFormat="1" ht="6.95" customHeight="1">
      <c r="A111" s="34"/>
      <c r="B111" s="35"/>
      <c r="C111" s="36"/>
      <c r="D111" s="36"/>
      <c r="E111" s="36"/>
      <c r="F111" s="36"/>
      <c r="G111" s="36"/>
      <c r="H111" s="36"/>
      <c r="I111" s="123"/>
      <c r="J111" s="36"/>
      <c r="K111" s="36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pans="1:47" s="2" customFormat="1" ht="12" customHeight="1">
      <c r="A112" s="34"/>
      <c r="B112" s="35"/>
      <c r="C112" s="29" t="s">
        <v>16</v>
      </c>
      <c r="D112" s="36"/>
      <c r="E112" s="36"/>
      <c r="F112" s="36"/>
      <c r="G112" s="36"/>
      <c r="H112" s="36"/>
      <c r="I112" s="123"/>
      <c r="J112" s="36"/>
      <c r="K112" s="36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pans="1:63" s="2" customFormat="1" ht="16.5" customHeight="1">
      <c r="A113" s="34"/>
      <c r="B113" s="35"/>
      <c r="C113" s="36"/>
      <c r="D113" s="36"/>
      <c r="E113" s="330" t="str">
        <f>E7</f>
        <v>NOVOSTAVBA SOCIÁLNÍCH BYTŮ NA PARC. Č. 789/2</v>
      </c>
      <c r="F113" s="331"/>
      <c r="G113" s="331"/>
      <c r="H113" s="331"/>
      <c r="I113" s="123"/>
      <c r="J113" s="36"/>
      <c r="K113" s="36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pans="1:63" s="1" customFormat="1" ht="12" customHeight="1">
      <c r="B114" s="21"/>
      <c r="C114" s="29" t="s">
        <v>133</v>
      </c>
      <c r="D114" s="22"/>
      <c r="E114" s="22"/>
      <c r="F114" s="22"/>
      <c r="G114" s="22"/>
      <c r="H114" s="22"/>
      <c r="I114" s="115"/>
      <c r="J114" s="22"/>
      <c r="K114" s="22"/>
      <c r="L114" s="20"/>
    </row>
    <row r="115" spans="1:63" s="1" customFormat="1" ht="16.5" customHeight="1">
      <c r="B115" s="21"/>
      <c r="C115" s="22"/>
      <c r="D115" s="22"/>
      <c r="E115" s="330" t="s">
        <v>134</v>
      </c>
      <c r="F115" s="288"/>
      <c r="G115" s="288"/>
      <c r="H115" s="288"/>
      <c r="I115" s="115"/>
      <c r="J115" s="22"/>
      <c r="K115" s="22"/>
      <c r="L115" s="20"/>
    </row>
    <row r="116" spans="1:63" s="1" customFormat="1" ht="12" customHeight="1">
      <c r="B116" s="21"/>
      <c r="C116" s="29" t="s">
        <v>135</v>
      </c>
      <c r="D116" s="22"/>
      <c r="E116" s="22"/>
      <c r="F116" s="22"/>
      <c r="G116" s="22"/>
      <c r="H116" s="22"/>
      <c r="I116" s="115"/>
      <c r="J116" s="22"/>
      <c r="K116" s="22"/>
      <c r="L116" s="20"/>
    </row>
    <row r="117" spans="1:63" s="2" customFormat="1" ht="16.5" customHeight="1">
      <c r="A117" s="34"/>
      <c r="B117" s="35"/>
      <c r="C117" s="36"/>
      <c r="D117" s="36"/>
      <c r="E117" s="332" t="s">
        <v>136</v>
      </c>
      <c r="F117" s="333"/>
      <c r="G117" s="333"/>
      <c r="H117" s="333"/>
      <c r="I117" s="123"/>
      <c r="J117" s="36"/>
      <c r="K117" s="36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pans="1:63" s="2" customFormat="1" ht="12" customHeight="1">
      <c r="A118" s="34"/>
      <c r="B118" s="35"/>
      <c r="C118" s="29" t="s">
        <v>137</v>
      </c>
      <c r="D118" s="36"/>
      <c r="E118" s="36"/>
      <c r="F118" s="36"/>
      <c r="G118" s="36"/>
      <c r="H118" s="36"/>
      <c r="I118" s="123"/>
      <c r="J118" s="36"/>
      <c r="K118" s="36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pans="1:63" s="2" customFormat="1" ht="16.5" customHeight="1">
      <c r="A119" s="34"/>
      <c r="B119" s="35"/>
      <c r="C119" s="36"/>
      <c r="D119" s="36"/>
      <c r="E119" s="281" t="str">
        <f>E13</f>
        <v>D.1.4.4 - Vzduchotechnika</v>
      </c>
      <c r="F119" s="333"/>
      <c r="G119" s="333"/>
      <c r="H119" s="333"/>
      <c r="I119" s="123"/>
      <c r="J119" s="36"/>
      <c r="K119" s="36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pans="1:63" s="2" customFormat="1" ht="6.95" customHeight="1">
      <c r="A120" s="34"/>
      <c r="B120" s="35"/>
      <c r="C120" s="36"/>
      <c r="D120" s="36"/>
      <c r="E120" s="36"/>
      <c r="F120" s="36"/>
      <c r="G120" s="36"/>
      <c r="H120" s="36"/>
      <c r="I120" s="123"/>
      <c r="J120" s="36"/>
      <c r="K120" s="36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pans="1:63" s="2" customFormat="1" ht="12" customHeight="1">
      <c r="A121" s="34"/>
      <c r="B121" s="35"/>
      <c r="C121" s="29" t="s">
        <v>20</v>
      </c>
      <c r="D121" s="36"/>
      <c r="E121" s="36"/>
      <c r="F121" s="27" t="str">
        <f>F16</f>
        <v>Protivanov, ul.Na Balkáně</v>
      </c>
      <c r="G121" s="36"/>
      <c r="H121" s="36"/>
      <c r="I121" s="124" t="s">
        <v>22</v>
      </c>
      <c r="J121" s="66" t="str">
        <f>IF(J16="","",J16)</f>
        <v>11. 12. 2019</v>
      </c>
      <c r="K121" s="36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pans="1:63" s="2" customFormat="1" ht="6.95" customHeight="1">
      <c r="A122" s="34"/>
      <c r="B122" s="35"/>
      <c r="C122" s="36"/>
      <c r="D122" s="36"/>
      <c r="E122" s="36"/>
      <c r="F122" s="36"/>
      <c r="G122" s="36"/>
      <c r="H122" s="36"/>
      <c r="I122" s="123"/>
      <c r="J122" s="36"/>
      <c r="K122" s="36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pans="1:63" s="2" customFormat="1" ht="25.7" customHeight="1">
      <c r="A123" s="34"/>
      <c r="B123" s="35"/>
      <c r="C123" s="29" t="s">
        <v>24</v>
      </c>
      <c r="D123" s="36"/>
      <c r="E123" s="36"/>
      <c r="F123" s="27" t="str">
        <f>E19</f>
        <v>Městys Protivanov, Náměstí 32, 798 48 Protivanov</v>
      </c>
      <c r="G123" s="36"/>
      <c r="H123" s="36"/>
      <c r="I123" s="124" t="s">
        <v>32</v>
      </c>
      <c r="J123" s="32" t="str">
        <f>E25</f>
        <v>PROMED Brno, spol. s r.o</v>
      </c>
      <c r="K123" s="36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pans="1:63" s="2" customFormat="1" ht="15.2" customHeight="1">
      <c r="A124" s="34"/>
      <c r="B124" s="35"/>
      <c r="C124" s="29" t="s">
        <v>30</v>
      </c>
      <c r="D124" s="36"/>
      <c r="E124" s="36"/>
      <c r="F124" s="27" t="str">
        <f>IF(E22="","",E22)</f>
        <v>Vyplň údaj</v>
      </c>
      <c r="G124" s="36"/>
      <c r="H124" s="36"/>
      <c r="I124" s="124" t="s">
        <v>35</v>
      </c>
      <c r="J124" s="32" t="str">
        <f>E28</f>
        <v xml:space="preserve"> </v>
      </c>
      <c r="K124" s="36"/>
      <c r="L124" s="51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pans="1:63" s="2" customFormat="1" ht="10.35" customHeight="1">
      <c r="A125" s="34"/>
      <c r="B125" s="35"/>
      <c r="C125" s="36"/>
      <c r="D125" s="36"/>
      <c r="E125" s="36"/>
      <c r="F125" s="36"/>
      <c r="G125" s="36"/>
      <c r="H125" s="36"/>
      <c r="I125" s="123"/>
      <c r="J125" s="36"/>
      <c r="K125" s="36"/>
      <c r="L125" s="51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pans="1:63" s="10" customFormat="1" ht="29.25" customHeight="1">
      <c r="A126" s="174"/>
      <c r="B126" s="175"/>
      <c r="C126" s="176" t="s">
        <v>171</v>
      </c>
      <c r="D126" s="177" t="s">
        <v>64</v>
      </c>
      <c r="E126" s="177" t="s">
        <v>60</v>
      </c>
      <c r="F126" s="177" t="s">
        <v>61</v>
      </c>
      <c r="G126" s="177" t="s">
        <v>172</v>
      </c>
      <c r="H126" s="177" t="s">
        <v>173</v>
      </c>
      <c r="I126" s="178" t="s">
        <v>174</v>
      </c>
      <c r="J126" s="177" t="s">
        <v>141</v>
      </c>
      <c r="K126" s="179" t="s">
        <v>175</v>
      </c>
      <c r="L126" s="180"/>
      <c r="M126" s="75" t="s">
        <v>1</v>
      </c>
      <c r="N126" s="76" t="s">
        <v>43</v>
      </c>
      <c r="O126" s="76" t="s">
        <v>176</v>
      </c>
      <c r="P126" s="76" t="s">
        <v>177</v>
      </c>
      <c r="Q126" s="76" t="s">
        <v>178</v>
      </c>
      <c r="R126" s="76" t="s">
        <v>179</v>
      </c>
      <c r="S126" s="76" t="s">
        <v>180</v>
      </c>
      <c r="T126" s="77" t="s">
        <v>181</v>
      </c>
      <c r="U126" s="174"/>
      <c r="V126" s="174"/>
      <c r="W126" s="174"/>
      <c r="X126" s="174"/>
      <c r="Y126" s="174"/>
      <c r="Z126" s="174"/>
      <c r="AA126" s="174"/>
      <c r="AB126" s="174"/>
      <c r="AC126" s="174"/>
      <c r="AD126" s="174"/>
      <c r="AE126" s="174"/>
    </row>
    <row r="127" spans="1:63" s="2" customFormat="1" ht="22.9" customHeight="1">
      <c r="A127" s="34"/>
      <c r="B127" s="35"/>
      <c r="C127" s="82" t="s">
        <v>182</v>
      </c>
      <c r="D127" s="36"/>
      <c r="E127" s="36"/>
      <c r="F127" s="36"/>
      <c r="G127" s="36"/>
      <c r="H127" s="36"/>
      <c r="I127" s="123"/>
      <c r="J127" s="181">
        <f>BK127</f>
        <v>0</v>
      </c>
      <c r="K127" s="36"/>
      <c r="L127" s="39"/>
      <c r="M127" s="78"/>
      <c r="N127" s="182"/>
      <c r="O127" s="79"/>
      <c r="P127" s="183">
        <f>P128+P135+P138</f>
        <v>0</v>
      </c>
      <c r="Q127" s="79"/>
      <c r="R127" s="183">
        <f>R128+R135+R138</f>
        <v>0</v>
      </c>
      <c r="S127" s="79"/>
      <c r="T127" s="184">
        <f>T128+T135+T138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T127" s="17" t="s">
        <v>78</v>
      </c>
      <c r="AU127" s="17" t="s">
        <v>143</v>
      </c>
      <c r="BK127" s="185">
        <f>BK128+BK135+BK138</f>
        <v>0</v>
      </c>
    </row>
    <row r="128" spans="1:63" s="11" customFormat="1" ht="25.9" customHeight="1">
      <c r="B128" s="186"/>
      <c r="C128" s="187"/>
      <c r="D128" s="188" t="s">
        <v>78</v>
      </c>
      <c r="E128" s="189" t="s">
        <v>2267</v>
      </c>
      <c r="F128" s="189" t="s">
        <v>2268</v>
      </c>
      <c r="G128" s="187"/>
      <c r="H128" s="187"/>
      <c r="I128" s="190"/>
      <c r="J128" s="191">
        <f>BK128</f>
        <v>0</v>
      </c>
      <c r="K128" s="187"/>
      <c r="L128" s="192"/>
      <c r="M128" s="193"/>
      <c r="N128" s="194"/>
      <c r="O128" s="194"/>
      <c r="P128" s="195">
        <f>SUM(P129:P134)</f>
        <v>0</v>
      </c>
      <c r="Q128" s="194"/>
      <c r="R128" s="195">
        <f>SUM(R129:R134)</f>
        <v>0</v>
      </c>
      <c r="S128" s="194"/>
      <c r="T128" s="196">
        <f>SUM(T129:T134)</f>
        <v>0</v>
      </c>
      <c r="AR128" s="197" t="s">
        <v>86</v>
      </c>
      <c r="AT128" s="198" t="s">
        <v>78</v>
      </c>
      <c r="AU128" s="198" t="s">
        <v>79</v>
      </c>
      <c r="AY128" s="197" t="s">
        <v>184</v>
      </c>
      <c r="BK128" s="199">
        <f>SUM(BK129:BK134)</f>
        <v>0</v>
      </c>
    </row>
    <row r="129" spans="1:65" s="2" customFormat="1" ht="16.5" customHeight="1">
      <c r="A129" s="34"/>
      <c r="B129" s="35"/>
      <c r="C129" s="200" t="s">
        <v>86</v>
      </c>
      <c r="D129" s="200" t="s">
        <v>185</v>
      </c>
      <c r="E129" s="201" t="s">
        <v>2269</v>
      </c>
      <c r="F129" s="202" t="s">
        <v>2270</v>
      </c>
      <c r="G129" s="203" t="s">
        <v>1310</v>
      </c>
      <c r="H129" s="204">
        <v>8</v>
      </c>
      <c r="I129" s="205"/>
      <c r="J129" s="206">
        <f t="shared" ref="J129:J134" si="0">ROUND(I129*H129,2)</f>
        <v>0</v>
      </c>
      <c r="K129" s="202" t="s">
        <v>1</v>
      </c>
      <c r="L129" s="39"/>
      <c r="M129" s="207" t="s">
        <v>1</v>
      </c>
      <c r="N129" s="208" t="s">
        <v>45</v>
      </c>
      <c r="O129" s="71"/>
      <c r="P129" s="209">
        <f t="shared" ref="P129:P134" si="1">O129*H129</f>
        <v>0</v>
      </c>
      <c r="Q129" s="209">
        <v>0</v>
      </c>
      <c r="R129" s="209">
        <f t="shared" ref="R129:R134" si="2">Q129*H129</f>
        <v>0</v>
      </c>
      <c r="S129" s="209">
        <v>0</v>
      </c>
      <c r="T129" s="210">
        <f t="shared" ref="T129:T134" si="3"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211" t="s">
        <v>190</v>
      </c>
      <c r="AT129" s="211" t="s">
        <v>185</v>
      </c>
      <c r="AU129" s="211" t="s">
        <v>86</v>
      </c>
      <c r="AY129" s="17" t="s">
        <v>184</v>
      </c>
      <c r="BE129" s="212">
        <f t="shared" ref="BE129:BE134" si="4">IF(N129="základní",J129,0)</f>
        <v>0</v>
      </c>
      <c r="BF129" s="212">
        <f t="shared" ref="BF129:BF134" si="5">IF(N129="snížená",J129,0)</f>
        <v>0</v>
      </c>
      <c r="BG129" s="212">
        <f t="shared" ref="BG129:BG134" si="6">IF(N129="zákl. přenesená",J129,0)</f>
        <v>0</v>
      </c>
      <c r="BH129" s="212">
        <f t="shared" ref="BH129:BH134" si="7">IF(N129="sníž. přenesená",J129,0)</f>
        <v>0</v>
      </c>
      <c r="BI129" s="212">
        <f t="shared" ref="BI129:BI134" si="8">IF(N129="nulová",J129,0)</f>
        <v>0</v>
      </c>
      <c r="BJ129" s="17" t="s">
        <v>91</v>
      </c>
      <c r="BK129" s="212">
        <f t="shared" ref="BK129:BK134" si="9">ROUND(I129*H129,2)</f>
        <v>0</v>
      </c>
      <c r="BL129" s="17" t="s">
        <v>190</v>
      </c>
      <c r="BM129" s="211" t="s">
        <v>91</v>
      </c>
    </row>
    <row r="130" spans="1:65" s="2" customFormat="1" ht="16.5" customHeight="1">
      <c r="A130" s="34"/>
      <c r="B130" s="35"/>
      <c r="C130" s="200" t="s">
        <v>91</v>
      </c>
      <c r="D130" s="200" t="s">
        <v>185</v>
      </c>
      <c r="E130" s="201" t="s">
        <v>2271</v>
      </c>
      <c r="F130" s="202" t="s">
        <v>2272</v>
      </c>
      <c r="G130" s="203" t="s">
        <v>1310</v>
      </c>
      <c r="H130" s="204">
        <v>8</v>
      </c>
      <c r="I130" s="205"/>
      <c r="J130" s="206">
        <f t="shared" si="0"/>
        <v>0</v>
      </c>
      <c r="K130" s="202" t="s">
        <v>1</v>
      </c>
      <c r="L130" s="39"/>
      <c r="M130" s="207" t="s">
        <v>1</v>
      </c>
      <c r="N130" s="208" t="s">
        <v>45</v>
      </c>
      <c r="O130" s="71"/>
      <c r="P130" s="209">
        <f t="shared" si="1"/>
        <v>0</v>
      </c>
      <c r="Q130" s="209">
        <v>0</v>
      </c>
      <c r="R130" s="209">
        <f t="shared" si="2"/>
        <v>0</v>
      </c>
      <c r="S130" s="209">
        <v>0</v>
      </c>
      <c r="T130" s="210">
        <f t="shared" si="3"/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211" t="s">
        <v>190</v>
      </c>
      <c r="AT130" s="211" t="s">
        <v>185</v>
      </c>
      <c r="AU130" s="211" t="s">
        <v>86</v>
      </c>
      <c r="AY130" s="17" t="s">
        <v>184</v>
      </c>
      <c r="BE130" s="212">
        <f t="shared" si="4"/>
        <v>0</v>
      </c>
      <c r="BF130" s="212">
        <f t="shared" si="5"/>
        <v>0</v>
      </c>
      <c r="BG130" s="212">
        <f t="shared" si="6"/>
        <v>0</v>
      </c>
      <c r="BH130" s="212">
        <f t="shared" si="7"/>
        <v>0</v>
      </c>
      <c r="BI130" s="212">
        <f t="shared" si="8"/>
        <v>0</v>
      </c>
      <c r="BJ130" s="17" t="s">
        <v>91</v>
      </c>
      <c r="BK130" s="212">
        <f t="shared" si="9"/>
        <v>0</v>
      </c>
      <c r="BL130" s="17" t="s">
        <v>190</v>
      </c>
      <c r="BM130" s="211" t="s">
        <v>190</v>
      </c>
    </row>
    <row r="131" spans="1:65" s="2" customFormat="1" ht="16.5" customHeight="1">
      <c r="A131" s="34"/>
      <c r="B131" s="35"/>
      <c r="C131" s="200" t="s">
        <v>96</v>
      </c>
      <c r="D131" s="200" t="s">
        <v>185</v>
      </c>
      <c r="E131" s="201" t="s">
        <v>2273</v>
      </c>
      <c r="F131" s="202" t="s">
        <v>2274</v>
      </c>
      <c r="G131" s="203" t="s">
        <v>1310</v>
      </c>
      <c r="H131" s="204">
        <v>8</v>
      </c>
      <c r="I131" s="205"/>
      <c r="J131" s="206">
        <f t="shared" si="0"/>
        <v>0</v>
      </c>
      <c r="K131" s="202" t="s">
        <v>1</v>
      </c>
      <c r="L131" s="39"/>
      <c r="M131" s="207" t="s">
        <v>1</v>
      </c>
      <c r="N131" s="208" t="s">
        <v>45</v>
      </c>
      <c r="O131" s="71"/>
      <c r="P131" s="209">
        <f t="shared" si="1"/>
        <v>0</v>
      </c>
      <c r="Q131" s="209">
        <v>0</v>
      </c>
      <c r="R131" s="209">
        <f t="shared" si="2"/>
        <v>0</v>
      </c>
      <c r="S131" s="209">
        <v>0</v>
      </c>
      <c r="T131" s="210">
        <f t="shared" si="3"/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211" t="s">
        <v>190</v>
      </c>
      <c r="AT131" s="211" t="s">
        <v>185</v>
      </c>
      <c r="AU131" s="211" t="s">
        <v>86</v>
      </c>
      <c r="AY131" s="17" t="s">
        <v>184</v>
      </c>
      <c r="BE131" s="212">
        <f t="shared" si="4"/>
        <v>0</v>
      </c>
      <c r="BF131" s="212">
        <f t="shared" si="5"/>
        <v>0</v>
      </c>
      <c r="BG131" s="212">
        <f t="shared" si="6"/>
        <v>0</v>
      </c>
      <c r="BH131" s="212">
        <f t="shared" si="7"/>
        <v>0</v>
      </c>
      <c r="BI131" s="212">
        <f t="shared" si="8"/>
        <v>0</v>
      </c>
      <c r="BJ131" s="17" t="s">
        <v>91</v>
      </c>
      <c r="BK131" s="212">
        <f t="shared" si="9"/>
        <v>0</v>
      </c>
      <c r="BL131" s="17" t="s">
        <v>190</v>
      </c>
      <c r="BM131" s="211" t="s">
        <v>199</v>
      </c>
    </row>
    <row r="132" spans="1:65" s="2" customFormat="1" ht="21.75" customHeight="1">
      <c r="A132" s="34"/>
      <c r="B132" s="35"/>
      <c r="C132" s="200" t="s">
        <v>190</v>
      </c>
      <c r="D132" s="200" t="s">
        <v>185</v>
      </c>
      <c r="E132" s="201" t="s">
        <v>2275</v>
      </c>
      <c r="F132" s="202" t="s">
        <v>2276</v>
      </c>
      <c r="G132" s="203" t="s">
        <v>1114</v>
      </c>
      <c r="H132" s="204">
        <v>16</v>
      </c>
      <c r="I132" s="205"/>
      <c r="J132" s="206">
        <f t="shared" si="0"/>
        <v>0</v>
      </c>
      <c r="K132" s="202" t="s">
        <v>1</v>
      </c>
      <c r="L132" s="39"/>
      <c r="M132" s="207" t="s">
        <v>1</v>
      </c>
      <c r="N132" s="208" t="s">
        <v>45</v>
      </c>
      <c r="O132" s="71"/>
      <c r="P132" s="209">
        <f t="shared" si="1"/>
        <v>0</v>
      </c>
      <c r="Q132" s="209">
        <v>0</v>
      </c>
      <c r="R132" s="209">
        <f t="shared" si="2"/>
        <v>0</v>
      </c>
      <c r="S132" s="209">
        <v>0</v>
      </c>
      <c r="T132" s="210">
        <f t="shared" si="3"/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211" t="s">
        <v>190</v>
      </c>
      <c r="AT132" s="211" t="s">
        <v>185</v>
      </c>
      <c r="AU132" s="211" t="s">
        <v>86</v>
      </c>
      <c r="AY132" s="17" t="s">
        <v>184</v>
      </c>
      <c r="BE132" s="212">
        <f t="shared" si="4"/>
        <v>0</v>
      </c>
      <c r="BF132" s="212">
        <f t="shared" si="5"/>
        <v>0</v>
      </c>
      <c r="BG132" s="212">
        <f t="shared" si="6"/>
        <v>0</v>
      </c>
      <c r="BH132" s="212">
        <f t="shared" si="7"/>
        <v>0</v>
      </c>
      <c r="BI132" s="212">
        <f t="shared" si="8"/>
        <v>0</v>
      </c>
      <c r="BJ132" s="17" t="s">
        <v>91</v>
      </c>
      <c r="BK132" s="212">
        <f t="shared" si="9"/>
        <v>0</v>
      </c>
      <c r="BL132" s="17" t="s">
        <v>190</v>
      </c>
      <c r="BM132" s="211" t="s">
        <v>202</v>
      </c>
    </row>
    <row r="133" spans="1:65" s="2" customFormat="1" ht="21.75" customHeight="1">
      <c r="A133" s="34"/>
      <c r="B133" s="35"/>
      <c r="C133" s="200" t="s">
        <v>208</v>
      </c>
      <c r="D133" s="200" t="s">
        <v>185</v>
      </c>
      <c r="E133" s="201" t="s">
        <v>2277</v>
      </c>
      <c r="F133" s="202" t="s">
        <v>2278</v>
      </c>
      <c r="G133" s="203" t="s">
        <v>1114</v>
      </c>
      <c r="H133" s="204">
        <v>24</v>
      </c>
      <c r="I133" s="205"/>
      <c r="J133" s="206">
        <f t="shared" si="0"/>
        <v>0</v>
      </c>
      <c r="K133" s="202" t="s">
        <v>1</v>
      </c>
      <c r="L133" s="39"/>
      <c r="M133" s="207" t="s">
        <v>1</v>
      </c>
      <c r="N133" s="208" t="s">
        <v>45</v>
      </c>
      <c r="O133" s="71"/>
      <c r="P133" s="209">
        <f t="shared" si="1"/>
        <v>0</v>
      </c>
      <c r="Q133" s="209">
        <v>0</v>
      </c>
      <c r="R133" s="209">
        <f t="shared" si="2"/>
        <v>0</v>
      </c>
      <c r="S133" s="209">
        <v>0</v>
      </c>
      <c r="T133" s="210">
        <f t="shared" si="3"/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211" t="s">
        <v>190</v>
      </c>
      <c r="AT133" s="211" t="s">
        <v>185</v>
      </c>
      <c r="AU133" s="211" t="s">
        <v>86</v>
      </c>
      <c r="AY133" s="17" t="s">
        <v>184</v>
      </c>
      <c r="BE133" s="212">
        <f t="shared" si="4"/>
        <v>0</v>
      </c>
      <c r="BF133" s="212">
        <f t="shared" si="5"/>
        <v>0</v>
      </c>
      <c r="BG133" s="212">
        <f t="shared" si="6"/>
        <v>0</v>
      </c>
      <c r="BH133" s="212">
        <f t="shared" si="7"/>
        <v>0</v>
      </c>
      <c r="BI133" s="212">
        <f t="shared" si="8"/>
        <v>0</v>
      </c>
      <c r="BJ133" s="17" t="s">
        <v>91</v>
      </c>
      <c r="BK133" s="212">
        <f t="shared" si="9"/>
        <v>0</v>
      </c>
      <c r="BL133" s="17" t="s">
        <v>190</v>
      </c>
      <c r="BM133" s="211" t="s">
        <v>211</v>
      </c>
    </row>
    <row r="134" spans="1:65" s="2" customFormat="1" ht="16.5" customHeight="1">
      <c r="A134" s="34"/>
      <c r="B134" s="35"/>
      <c r="C134" s="200" t="s">
        <v>199</v>
      </c>
      <c r="D134" s="200" t="s">
        <v>185</v>
      </c>
      <c r="E134" s="201" t="s">
        <v>2279</v>
      </c>
      <c r="F134" s="202" t="s">
        <v>2280</v>
      </c>
      <c r="G134" s="203" t="s">
        <v>222</v>
      </c>
      <c r="H134" s="204">
        <v>4</v>
      </c>
      <c r="I134" s="205"/>
      <c r="J134" s="206">
        <f t="shared" si="0"/>
        <v>0</v>
      </c>
      <c r="K134" s="202" t="s">
        <v>1</v>
      </c>
      <c r="L134" s="39"/>
      <c r="M134" s="207" t="s">
        <v>1</v>
      </c>
      <c r="N134" s="208" t="s">
        <v>45</v>
      </c>
      <c r="O134" s="71"/>
      <c r="P134" s="209">
        <f t="shared" si="1"/>
        <v>0</v>
      </c>
      <c r="Q134" s="209">
        <v>0</v>
      </c>
      <c r="R134" s="209">
        <f t="shared" si="2"/>
        <v>0</v>
      </c>
      <c r="S134" s="209">
        <v>0</v>
      </c>
      <c r="T134" s="210">
        <f t="shared" si="3"/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211" t="s">
        <v>190</v>
      </c>
      <c r="AT134" s="211" t="s">
        <v>185</v>
      </c>
      <c r="AU134" s="211" t="s">
        <v>86</v>
      </c>
      <c r="AY134" s="17" t="s">
        <v>184</v>
      </c>
      <c r="BE134" s="212">
        <f t="shared" si="4"/>
        <v>0</v>
      </c>
      <c r="BF134" s="212">
        <f t="shared" si="5"/>
        <v>0</v>
      </c>
      <c r="BG134" s="212">
        <f t="shared" si="6"/>
        <v>0</v>
      </c>
      <c r="BH134" s="212">
        <f t="shared" si="7"/>
        <v>0</v>
      </c>
      <c r="BI134" s="212">
        <f t="shared" si="8"/>
        <v>0</v>
      </c>
      <c r="BJ134" s="17" t="s">
        <v>91</v>
      </c>
      <c r="BK134" s="212">
        <f t="shared" si="9"/>
        <v>0</v>
      </c>
      <c r="BL134" s="17" t="s">
        <v>190</v>
      </c>
      <c r="BM134" s="211" t="s">
        <v>215</v>
      </c>
    </row>
    <row r="135" spans="1:65" s="11" customFormat="1" ht="25.9" customHeight="1">
      <c r="B135" s="186"/>
      <c r="C135" s="187"/>
      <c r="D135" s="188" t="s">
        <v>78</v>
      </c>
      <c r="E135" s="189" t="s">
        <v>2281</v>
      </c>
      <c r="F135" s="189" t="s">
        <v>2282</v>
      </c>
      <c r="G135" s="187"/>
      <c r="H135" s="187"/>
      <c r="I135" s="190"/>
      <c r="J135" s="191">
        <f>BK135</f>
        <v>0</v>
      </c>
      <c r="K135" s="187"/>
      <c r="L135" s="192"/>
      <c r="M135" s="193"/>
      <c r="N135" s="194"/>
      <c r="O135" s="194"/>
      <c r="P135" s="195">
        <f>SUM(P136:P137)</f>
        <v>0</v>
      </c>
      <c r="Q135" s="194"/>
      <c r="R135" s="195">
        <f>SUM(R136:R137)</f>
        <v>0</v>
      </c>
      <c r="S135" s="194"/>
      <c r="T135" s="196">
        <f>SUM(T136:T137)</f>
        <v>0</v>
      </c>
      <c r="AR135" s="197" t="s">
        <v>86</v>
      </c>
      <c r="AT135" s="198" t="s">
        <v>78</v>
      </c>
      <c r="AU135" s="198" t="s">
        <v>79</v>
      </c>
      <c r="AY135" s="197" t="s">
        <v>184</v>
      </c>
      <c r="BK135" s="199">
        <f>SUM(BK136:BK137)</f>
        <v>0</v>
      </c>
    </row>
    <row r="136" spans="1:65" s="2" customFormat="1" ht="16.5" customHeight="1">
      <c r="A136" s="34"/>
      <c r="B136" s="35"/>
      <c r="C136" s="200" t="s">
        <v>216</v>
      </c>
      <c r="D136" s="200" t="s">
        <v>185</v>
      </c>
      <c r="E136" s="201" t="s">
        <v>2283</v>
      </c>
      <c r="F136" s="202" t="s">
        <v>2284</v>
      </c>
      <c r="G136" s="203" t="s">
        <v>1321</v>
      </c>
      <c r="H136" s="204">
        <v>1</v>
      </c>
      <c r="I136" s="205"/>
      <c r="J136" s="206">
        <f>ROUND(I136*H136,2)</f>
        <v>0</v>
      </c>
      <c r="K136" s="202" t="s">
        <v>1</v>
      </c>
      <c r="L136" s="39"/>
      <c r="M136" s="207" t="s">
        <v>1</v>
      </c>
      <c r="N136" s="208" t="s">
        <v>45</v>
      </c>
      <c r="O136" s="71"/>
      <c r="P136" s="209">
        <f>O136*H136</f>
        <v>0</v>
      </c>
      <c r="Q136" s="209">
        <v>0</v>
      </c>
      <c r="R136" s="209">
        <f>Q136*H136</f>
        <v>0</v>
      </c>
      <c r="S136" s="209">
        <v>0</v>
      </c>
      <c r="T136" s="210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211" t="s">
        <v>190</v>
      </c>
      <c r="AT136" s="211" t="s">
        <v>185</v>
      </c>
      <c r="AU136" s="211" t="s">
        <v>86</v>
      </c>
      <c r="AY136" s="17" t="s">
        <v>184</v>
      </c>
      <c r="BE136" s="212">
        <f>IF(N136="základní",J136,0)</f>
        <v>0</v>
      </c>
      <c r="BF136" s="212">
        <f>IF(N136="snížená",J136,0)</f>
        <v>0</v>
      </c>
      <c r="BG136" s="212">
        <f>IF(N136="zákl. přenesená",J136,0)</f>
        <v>0</v>
      </c>
      <c r="BH136" s="212">
        <f>IF(N136="sníž. přenesená",J136,0)</f>
        <v>0</v>
      </c>
      <c r="BI136" s="212">
        <f>IF(N136="nulová",J136,0)</f>
        <v>0</v>
      </c>
      <c r="BJ136" s="17" t="s">
        <v>91</v>
      </c>
      <c r="BK136" s="212">
        <f>ROUND(I136*H136,2)</f>
        <v>0</v>
      </c>
      <c r="BL136" s="17" t="s">
        <v>190</v>
      </c>
      <c r="BM136" s="211" t="s">
        <v>219</v>
      </c>
    </row>
    <row r="137" spans="1:65" s="2" customFormat="1" ht="16.5" customHeight="1">
      <c r="A137" s="34"/>
      <c r="B137" s="35"/>
      <c r="C137" s="200" t="s">
        <v>202</v>
      </c>
      <c r="D137" s="200" t="s">
        <v>185</v>
      </c>
      <c r="E137" s="201" t="s">
        <v>2285</v>
      </c>
      <c r="F137" s="202" t="s">
        <v>2286</v>
      </c>
      <c r="G137" s="203" t="s">
        <v>1310</v>
      </c>
      <c r="H137" s="204">
        <v>4</v>
      </c>
      <c r="I137" s="205"/>
      <c r="J137" s="206">
        <f>ROUND(I137*H137,2)</f>
        <v>0</v>
      </c>
      <c r="K137" s="202" t="s">
        <v>1</v>
      </c>
      <c r="L137" s="39"/>
      <c r="M137" s="207" t="s">
        <v>1</v>
      </c>
      <c r="N137" s="208" t="s">
        <v>45</v>
      </c>
      <c r="O137" s="71"/>
      <c r="P137" s="209">
        <f>O137*H137</f>
        <v>0</v>
      </c>
      <c r="Q137" s="209">
        <v>0</v>
      </c>
      <c r="R137" s="209">
        <f>Q137*H137</f>
        <v>0</v>
      </c>
      <c r="S137" s="209">
        <v>0</v>
      </c>
      <c r="T137" s="210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211" t="s">
        <v>190</v>
      </c>
      <c r="AT137" s="211" t="s">
        <v>185</v>
      </c>
      <c r="AU137" s="211" t="s">
        <v>86</v>
      </c>
      <c r="AY137" s="17" t="s">
        <v>184</v>
      </c>
      <c r="BE137" s="212">
        <f>IF(N137="základní",J137,0)</f>
        <v>0</v>
      </c>
      <c r="BF137" s="212">
        <f>IF(N137="snížená",J137,0)</f>
        <v>0</v>
      </c>
      <c r="BG137" s="212">
        <f>IF(N137="zákl. přenesená",J137,0)</f>
        <v>0</v>
      </c>
      <c r="BH137" s="212">
        <f>IF(N137="sníž. přenesená",J137,0)</f>
        <v>0</v>
      </c>
      <c r="BI137" s="212">
        <f>IF(N137="nulová",J137,0)</f>
        <v>0</v>
      </c>
      <c r="BJ137" s="17" t="s">
        <v>91</v>
      </c>
      <c r="BK137" s="212">
        <f>ROUND(I137*H137,2)</f>
        <v>0</v>
      </c>
      <c r="BL137" s="17" t="s">
        <v>190</v>
      </c>
      <c r="BM137" s="211" t="s">
        <v>223</v>
      </c>
    </row>
    <row r="138" spans="1:65" s="11" customFormat="1" ht="25.9" customHeight="1">
      <c r="B138" s="186"/>
      <c r="C138" s="187"/>
      <c r="D138" s="188" t="s">
        <v>78</v>
      </c>
      <c r="E138" s="189" t="s">
        <v>125</v>
      </c>
      <c r="F138" s="189" t="s">
        <v>2287</v>
      </c>
      <c r="G138" s="187"/>
      <c r="H138" s="187"/>
      <c r="I138" s="190"/>
      <c r="J138" s="191">
        <f>BK138</f>
        <v>0</v>
      </c>
      <c r="K138" s="187"/>
      <c r="L138" s="192"/>
      <c r="M138" s="193"/>
      <c r="N138" s="194"/>
      <c r="O138" s="194"/>
      <c r="P138" s="195">
        <f>SUM(P139:P143)</f>
        <v>0</v>
      </c>
      <c r="Q138" s="194"/>
      <c r="R138" s="195">
        <f>SUM(R139:R143)</f>
        <v>0</v>
      </c>
      <c r="S138" s="194"/>
      <c r="T138" s="196">
        <f>SUM(T139:T143)</f>
        <v>0</v>
      </c>
      <c r="AR138" s="197" t="s">
        <v>190</v>
      </c>
      <c r="AT138" s="198" t="s">
        <v>78</v>
      </c>
      <c r="AU138" s="198" t="s">
        <v>79</v>
      </c>
      <c r="AY138" s="197" t="s">
        <v>184</v>
      </c>
      <c r="BK138" s="199">
        <f>SUM(BK139:BK143)</f>
        <v>0</v>
      </c>
    </row>
    <row r="139" spans="1:65" s="2" customFormat="1" ht="16.5" customHeight="1">
      <c r="A139" s="34"/>
      <c r="B139" s="35"/>
      <c r="C139" s="200" t="s">
        <v>225</v>
      </c>
      <c r="D139" s="200" t="s">
        <v>185</v>
      </c>
      <c r="E139" s="201" t="s">
        <v>2288</v>
      </c>
      <c r="F139" s="202" t="s">
        <v>2289</v>
      </c>
      <c r="G139" s="203" t="s">
        <v>939</v>
      </c>
      <c r="H139" s="204">
        <v>1</v>
      </c>
      <c r="I139" s="205"/>
      <c r="J139" s="206">
        <f>ROUND(I139*H139,2)</f>
        <v>0</v>
      </c>
      <c r="K139" s="202" t="s">
        <v>1</v>
      </c>
      <c r="L139" s="39"/>
      <c r="M139" s="207" t="s">
        <v>1</v>
      </c>
      <c r="N139" s="208" t="s">
        <v>45</v>
      </c>
      <c r="O139" s="71"/>
      <c r="P139" s="209">
        <f>O139*H139</f>
        <v>0</v>
      </c>
      <c r="Q139" s="209">
        <v>0</v>
      </c>
      <c r="R139" s="209">
        <f>Q139*H139</f>
        <v>0</v>
      </c>
      <c r="S139" s="209">
        <v>0</v>
      </c>
      <c r="T139" s="210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211" t="s">
        <v>882</v>
      </c>
      <c r="AT139" s="211" t="s">
        <v>185</v>
      </c>
      <c r="AU139" s="211" t="s">
        <v>86</v>
      </c>
      <c r="AY139" s="17" t="s">
        <v>184</v>
      </c>
      <c r="BE139" s="212">
        <f>IF(N139="základní",J139,0)</f>
        <v>0</v>
      </c>
      <c r="BF139" s="212">
        <f>IF(N139="snížená",J139,0)</f>
        <v>0</v>
      </c>
      <c r="BG139" s="212">
        <f>IF(N139="zákl. přenesená",J139,0)</f>
        <v>0</v>
      </c>
      <c r="BH139" s="212">
        <f>IF(N139="sníž. přenesená",J139,0)</f>
        <v>0</v>
      </c>
      <c r="BI139" s="212">
        <f>IF(N139="nulová",J139,0)</f>
        <v>0</v>
      </c>
      <c r="BJ139" s="17" t="s">
        <v>91</v>
      </c>
      <c r="BK139" s="212">
        <f>ROUND(I139*H139,2)</f>
        <v>0</v>
      </c>
      <c r="BL139" s="17" t="s">
        <v>882</v>
      </c>
      <c r="BM139" s="211" t="s">
        <v>228</v>
      </c>
    </row>
    <row r="140" spans="1:65" s="2" customFormat="1" ht="16.5" customHeight="1">
      <c r="A140" s="34"/>
      <c r="B140" s="35"/>
      <c r="C140" s="200" t="s">
        <v>211</v>
      </c>
      <c r="D140" s="200" t="s">
        <v>185</v>
      </c>
      <c r="E140" s="201" t="s">
        <v>2290</v>
      </c>
      <c r="F140" s="202" t="s">
        <v>2291</v>
      </c>
      <c r="G140" s="203" t="s">
        <v>939</v>
      </c>
      <c r="H140" s="204">
        <v>1</v>
      </c>
      <c r="I140" s="205"/>
      <c r="J140" s="206">
        <f>ROUND(I140*H140,2)</f>
        <v>0</v>
      </c>
      <c r="K140" s="202" t="s">
        <v>1</v>
      </c>
      <c r="L140" s="39"/>
      <c r="M140" s="207" t="s">
        <v>1</v>
      </c>
      <c r="N140" s="208" t="s">
        <v>45</v>
      </c>
      <c r="O140" s="71"/>
      <c r="P140" s="209">
        <f>O140*H140</f>
        <v>0</v>
      </c>
      <c r="Q140" s="209">
        <v>0</v>
      </c>
      <c r="R140" s="209">
        <f>Q140*H140</f>
        <v>0</v>
      </c>
      <c r="S140" s="209">
        <v>0</v>
      </c>
      <c r="T140" s="210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11" t="s">
        <v>882</v>
      </c>
      <c r="AT140" s="211" t="s">
        <v>185</v>
      </c>
      <c r="AU140" s="211" t="s">
        <v>86</v>
      </c>
      <c r="AY140" s="17" t="s">
        <v>184</v>
      </c>
      <c r="BE140" s="212">
        <f>IF(N140="základní",J140,0)</f>
        <v>0</v>
      </c>
      <c r="BF140" s="212">
        <f>IF(N140="snížená",J140,0)</f>
        <v>0</v>
      </c>
      <c r="BG140" s="212">
        <f>IF(N140="zákl. přenesená",J140,0)</f>
        <v>0</v>
      </c>
      <c r="BH140" s="212">
        <f>IF(N140="sníž. přenesená",J140,0)</f>
        <v>0</v>
      </c>
      <c r="BI140" s="212">
        <f>IF(N140="nulová",J140,0)</f>
        <v>0</v>
      </c>
      <c r="BJ140" s="17" t="s">
        <v>91</v>
      </c>
      <c r="BK140" s="212">
        <f>ROUND(I140*H140,2)</f>
        <v>0</v>
      </c>
      <c r="BL140" s="17" t="s">
        <v>882</v>
      </c>
      <c r="BM140" s="211" t="s">
        <v>231</v>
      </c>
    </row>
    <row r="141" spans="1:65" s="2" customFormat="1" ht="16.5" customHeight="1">
      <c r="A141" s="34"/>
      <c r="B141" s="35"/>
      <c r="C141" s="200" t="s">
        <v>236</v>
      </c>
      <c r="D141" s="200" t="s">
        <v>185</v>
      </c>
      <c r="E141" s="201" t="s">
        <v>2292</v>
      </c>
      <c r="F141" s="202" t="s">
        <v>2293</v>
      </c>
      <c r="G141" s="203" t="s">
        <v>2049</v>
      </c>
      <c r="H141" s="204">
        <v>4</v>
      </c>
      <c r="I141" s="205"/>
      <c r="J141" s="206">
        <f>ROUND(I141*H141,2)</f>
        <v>0</v>
      </c>
      <c r="K141" s="202" t="s">
        <v>1</v>
      </c>
      <c r="L141" s="39"/>
      <c r="M141" s="207" t="s">
        <v>1</v>
      </c>
      <c r="N141" s="208" t="s">
        <v>45</v>
      </c>
      <c r="O141" s="71"/>
      <c r="P141" s="209">
        <f>O141*H141</f>
        <v>0</v>
      </c>
      <c r="Q141" s="209">
        <v>0</v>
      </c>
      <c r="R141" s="209">
        <f>Q141*H141</f>
        <v>0</v>
      </c>
      <c r="S141" s="209">
        <v>0</v>
      </c>
      <c r="T141" s="210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211" t="s">
        <v>882</v>
      </c>
      <c r="AT141" s="211" t="s">
        <v>185</v>
      </c>
      <c r="AU141" s="211" t="s">
        <v>86</v>
      </c>
      <c r="AY141" s="17" t="s">
        <v>184</v>
      </c>
      <c r="BE141" s="212">
        <f>IF(N141="základní",J141,0)</f>
        <v>0</v>
      </c>
      <c r="BF141" s="212">
        <f>IF(N141="snížená",J141,0)</f>
        <v>0</v>
      </c>
      <c r="BG141" s="212">
        <f>IF(N141="zákl. přenesená",J141,0)</f>
        <v>0</v>
      </c>
      <c r="BH141" s="212">
        <f>IF(N141="sníž. přenesená",J141,0)</f>
        <v>0</v>
      </c>
      <c r="BI141" s="212">
        <f>IF(N141="nulová",J141,0)</f>
        <v>0</v>
      </c>
      <c r="BJ141" s="17" t="s">
        <v>91</v>
      </c>
      <c r="BK141" s="212">
        <f>ROUND(I141*H141,2)</f>
        <v>0</v>
      </c>
      <c r="BL141" s="17" t="s">
        <v>882</v>
      </c>
      <c r="BM141" s="211" t="s">
        <v>239</v>
      </c>
    </row>
    <row r="142" spans="1:65" s="2" customFormat="1" ht="16.5" customHeight="1">
      <c r="A142" s="34"/>
      <c r="B142" s="35"/>
      <c r="C142" s="200" t="s">
        <v>215</v>
      </c>
      <c r="D142" s="200" t="s">
        <v>185</v>
      </c>
      <c r="E142" s="201" t="s">
        <v>2294</v>
      </c>
      <c r="F142" s="202" t="s">
        <v>2295</v>
      </c>
      <c r="G142" s="203" t="s">
        <v>2049</v>
      </c>
      <c r="H142" s="204">
        <v>4</v>
      </c>
      <c r="I142" s="205"/>
      <c r="J142" s="206">
        <f>ROUND(I142*H142,2)</f>
        <v>0</v>
      </c>
      <c r="K142" s="202" t="s">
        <v>1</v>
      </c>
      <c r="L142" s="39"/>
      <c r="M142" s="207" t="s">
        <v>1</v>
      </c>
      <c r="N142" s="208" t="s">
        <v>45</v>
      </c>
      <c r="O142" s="71"/>
      <c r="P142" s="209">
        <f>O142*H142</f>
        <v>0</v>
      </c>
      <c r="Q142" s="209">
        <v>0</v>
      </c>
      <c r="R142" s="209">
        <f>Q142*H142</f>
        <v>0</v>
      </c>
      <c r="S142" s="209">
        <v>0</v>
      </c>
      <c r="T142" s="210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1" t="s">
        <v>882</v>
      </c>
      <c r="AT142" s="211" t="s">
        <v>185</v>
      </c>
      <c r="AU142" s="211" t="s">
        <v>86</v>
      </c>
      <c r="AY142" s="17" t="s">
        <v>184</v>
      </c>
      <c r="BE142" s="212">
        <f>IF(N142="základní",J142,0)</f>
        <v>0</v>
      </c>
      <c r="BF142" s="212">
        <f>IF(N142="snížená",J142,0)</f>
        <v>0</v>
      </c>
      <c r="BG142" s="212">
        <f>IF(N142="zákl. přenesená",J142,0)</f>
        <v>0</v>
      </c>
      <c r="BH142" s="212">
        <f>IF(N142="sníž. přenesená",J142,0)</f>
        <v>0</v>
      </c>
      <c r="BI142" s="212">
        <f>IF(N142="nulová",J142,0)</f>
        <v>0</v>
      </c>
      <c r="BJ142" s="17" t="s">
        <v>91</v>
      </c>
      <c r="BK142" s="212">
        <f>ROUND(I142*H142,2)</f>
        <v>0</v>
      </c>
      <c r="BL142" s="17" t="s">
        <v>882</v>
      </c>
      <c r="BM142" s="211" t="s">
        <v>247</v>
      </c>
    </row>
    <row r="143" spans="1:65" s="2" customFormat="1" ht="21.75" customHeight="1">
      <c r="A143" s="34"/>
      <c r="B143" s="35"/>
      <c r="C143" s="200" t="s">
        <v>249</v>
      </c>
      <c r="D143" s="200" t="s">
        <v>185</v>
      </c>
      <c r="E143" s="201" t="s">
        <v>2296</v>
      </c>
      <c r="F143" s="202" t="s">
        <v>2297</v>
      </c>
      <c r="G143" s="203" t="s">
        <v>2049</v>
      </c>
      <c r="H143" s="204">
        <v>4</v>
      </c>
      <c r="I143" s="205"/>
      <c r="J143" s="206">
        <f>ROUND(I143*H143,2)</f>
        <v>0</v>
      </c>
      <c r="K143" s="202" t="s">
        <v>1</v>
      </c>
      <c r="L143" s="39"/>
      <c r="M143" s="257" t="s">
        <v>1</v>
      </c>
      <c r="N143" s="258" t="s">
        <v>45</v>
      </c>
      <c r="O143" s="259"/>
      <c r="P143" s="260">
        <f>O143*H143</f>
        <v>0</v>
      </c>
      <c r="Q143" s="260">
        <v>0</v>
      </c>
      <c r="R143" s="260">
        <f>Q143*H143</f>
        <v>0</v>
      </c>
      <c r="S143" s="260">
        <v>0</v>
      </c>
      <c r="T143" s="261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211" t="s">
        <v>882</v>
      </c>
      <c r="AT143" s="211" t="s">
        <v>185</v>
      </c>
      <c r="AU143" s="211" t="s">
        <v>86</v>
      </c>
      <c r="AY143" s="17" t="s">
        <v>184</v>
      </c>
      <c r="BE143" s="212">
        <f>IF(N143="základní",J143,0)</f>
        <v>0</v>
      </c>
      <c r="BF143" s="212">
        <f>IF(N143="snížená",J143,0)</f>
        <v>0</v>
      </c>
      <c r="BG143" s="212">
        <f>IF(N143="zákl. přenesená",J143,0)</f>
        <v>0</v>
      </c>
      <c r="BH143" s="212">
        <f>IF(N143="sníž. přenesená",J143,0)</f>
        <v>0</v>
      </c>
      <c r="BI143" s="212">
        <f>IF(N143="nulová",J143,0)</f>
        <v>0</v>
      </c>
      <c r="BJ143" s="17" t="s">
        <v>91</v>
      </c>
      <c r="BK143" s="212">
        <f>ROUND(I143*H143,2)</f>
        <v>0</v>
      </c>
      <c r="BL143" s="17" t="s">
        <v>882</v>
      </c>
      <c r="BM143" s="211" t="s">
        <v>253</v>
      </c>
    </row>
    <row r="144" spans="1:65" s="2" customFormat="1" ht="6.95" customHeight="1">
      <c r="A144" s="34"/>
      <c r="B144" s="54"/>
      <c r="C144" s="55"/>
      <c r="D144" s="55"/>
      <c r="E144" s="55"/>
      <c r="F144" s="55"/>
      <c r="G144" s="55"/>
      <c r="H144" s="55"/>
      <c r="I144" s="158"/>
      <c r="J144" s="55"/>
      <c r="K144" s="55"/>
      <c r="L144" s="39"/>
      <c r="M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</row>
  </sheetData>
  <sheetProtection algorithmName="SHA-512" hashValue="6fxUZXqvKNqIaqsS2BdDqQ3XjiiGJfsK636DGbOlESKfqk3k1RIHArif9ZnGVZWQd+3CXc7pIC48VpEO/B/2ZQ==" saltValue="zChjf5TBtA5NSTfX5uBwbKLyKPR1XjPpwiRZmJviHgSPWP6aCLFtFZxKUxmHnPSxDXyMXbXpM6bgtY8ql16kVQ==" spinCount="100000" sheet="1" objects="1" scenarios="1" formatColumns="0" formatRows="0" autoFilter="0"/>
  <autoFilter ref="C126:K143"/>
  <mergeCells count="15">
    <mergeCell ref="E113:H113"/>
    <mergeCell ref="E117:H117"/>
    <mergeCell ref="E115:H115"/>
    <mergeCell ref="E119:H119"/>
    <mergeCell ref="L2:V2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186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15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5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AT2" s="17" t="s">
        <v>115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8"/>
      <c r="J3" s="117"/>
      <c r="K3" s="117"/>
      <c r="L3" s="20"/>
      <c r="AT3" s="17" t="s">
        <v>86</v>
      </c>
    </row>
    <row r="4" spans="1:46" s="1" customFormat="1" ht="24.95" customHeight="1">
      <c r="B4" s="20"/>
      <c r="D4" s="119" t="s">
        <v>132</v>
      </c>
      <c r="I4" s="115"/>
      <c r="L4" s="20"/>
      <c r="M4" s="120" t="s">
        <v>10</v>
      </c>
      <c r="AT4" s="17" t="s">
        <v>4</v>
      </c>
    </row>
    <row r="5" spans="1:46" s="1" customFormat="1" ht="6.95" customHeight="1">
      <c r="B5" s="20"/>
      <c r="I5" s="115"/>
      <c r="L5" s="20"/>
    </row>
    <row r="6" spans="1:46" s="1" customFormat="1" ht="12" customHeight="1">
      <c r="B6" s="20"/>
      <c r="D6" s="121" t="s">
        <v>16</v>
      </c>
      <c r="I6" s="115"/>
      <c r="L6" s="20"/>
    </row>
    <row r="7" spans="1:46" s="1" customFormat="1" ht="16.5" customHeight="1">
      <c r="B7" s="20"/>
      <c r="E7" s="322" t="str">
        <f>'Rekapitulace stavby'!K6</f>
        <v>NOVOSTAVBA SOCIÁLNÍCH BYTŮ NA PARC. Č. 789/2</v>
      </c>
      <c r="F7" s="323"/>
      <c r="G7" s="323"/>
      <c r="H7" s="323"/>
      <c r="I7" s="115"/>
      <c r="L7" s="20"/>
    </row>
    <row r="8" spans="1:46" s="1" customFormat="1" ht="12" customHeight="1">
      <c r="B8" s="20"/>
      <c r="D8" s="121" t="s">
        <v>133</v>
      </c>
      <c r="I8" s="115"/>
      <c r="L8" s="20"/>
    </row>
    <row r="9" spans="1:46" s="2" customFormat="1" ht="16.5" customHeight="1">
      <c r="A9" s="34"/>
      <c r="B9" s="39"/>
      <c r="C9" s="34"/>
      <c r="D9" s="34"/>
      <c r="E9" s="322" t="s">
        <v>134</v>
      </c>
      <c r="F9" s="325"/>
      <c r="G9" s="325"/>
      <c r="H9" s="325"/>
      <c r="I9" s="123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pans="1:46" s="2" customFormat="1" ht="12" customHeight="1">
      <c r="A10" s="34"/>
      <c r="B10" s="39"/>
      <c r="C10" s="34"/>
      <c r="D10" s="121" t="s">
        <v>135</v>
      </c>
      <c r="E10" s="34"/>
      <c r="F10" s="34"/>
      <c r="G10" s="34"/>
      <c r="H10" s="34"/>
      <c r="I10" s="123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pans="1:46" s="2" customFormat="1" ht="24.75" customHeight="1">
      <c r="A11" s="34"/>
      <c r="B11" s="39"/>
      <c r="C11" s="34"/>
      <c r="D11" s="34"/>
      <c r="E11" s="326" t="s">
        <v>2298</v>
      </c>
      <c r="F11" s="325"/>
      <c r="G11" s="325"/>
      <c r="H11" s="325"/>
      <c r="I11" s="123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46" s="2" customFormat="1" ht="11.25">
      <c r="A12" s="34"/>
      <c r="B12" s="39"/>
      <c r="C12" s="34"/>
      <c r="D12" s="34"/>
      <c r="E12" s="34"/>
      <c r="F12" s="34"/>
      <c r="G12" s="34"/>
      <c r="H12" s="34"/>
      <c r="I12" s="123"/>
      <c r="J12" s="34"/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pans="1:46" s="2" customFormat="1" ht="12" customHeight="1">
      <c r="A13" s="34"/>
      <c r="B13" s="39"/>
      <c r="C13" s="34"/>
      <c r="D13" s="121" t="s">
        <v>18</v>
      </c>
      <c r="E13" s="34"/>
      <c r="F13" s="109" t="s">
        <v>1</v>
      </c>
      <c r="G13" s="34"/>
      <c r="H13" s="34"/>
      <c r="I13" s="124" t="s">
        <v>19</v>
      </c>
      <c r="J13" s="109" t="s">
        <v>1</v>
      </c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pans="1:46" s="2" customFormat="1" ht="12" customHeight="1">
      <c r="A14" s="34"/>
      <c r="B14" s="39"/>
      <c r="C14" s="34"/>
      <c r="D14" s="121" t="s">
        <v>20</v>
      </c>
      <c r="E14" s="34"/>
      <c r="F14" s="109" t="s">
        <v>21</v>
      </c>
      <c r="G14" s="34"/>
      <c r="H14" s="34"/>
      <c r="I14" s="124" t="s">
        <v>22</v>
      </c>
      <c r="J14" s="125" t="str">
        <f>'Rekapitulace stavby'!AN8</f>
        <v>11. 12. 2019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46" s="2" customFormat="1" ht="10.9" customHeight="1">
      <c r="A15" s="34"/>
      <c r="B15" s="39"/>
      <c r="C15" s="34"/>
      <c r="D15" s="34"/>
      <c r="E15" s="34"/>
      <c r="F15" s="34"/>
      <c r="G15" s="34"/>
      <c r="H15" s="34"/>
      <c r="I15" s="123"/>
      <c r="J15" s="34"/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46" s="2" customFormat="1" ht="12" customHeight="1">
      <c r="A16" s="34"/>
      <c r="B16" s="39"/>
      <c r="C16" s="34"/>
      <c r="D16" s="121" t="s">
        <v>24</v>
      </c>
      <c r="E16" s="34"/>
      <c r="F16" s="34"/>
      <c r="G16" s="34"/>
      <c r="H16" s="34"/>
      <c r="I16" s="124" t="s">
        <v>25</v>
      </c>
      <c r="J16" s="109" t="s">
        <v>26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2" customFormat="1" ht="18" customHeight="1">
      <c r="A17" s="34"/>
      <c r="B17" s="39"/>
      <c r="C17" s="34"/>
      <c r="D17" s="34"/>
      <c r="E17" s="109" t="s">
        <v>27</v>
      </c>
      <c r="F17" s="34"/>
      <c r="G17" s="34"/>
      <c r="H17" s="34"/>
      <c r="I17" s="124" t="s">
        <v>28</v>
      </c>
      <c r="J17" s="109" t="s">
        <v>29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2" customFormat="1" ht="6.95" customHeight="1">
      <c r="A18" s="34"/>
      <c r="B18" s="39"/>
      <c r="C18" s="34"/>
      <c r="D18" s="34"/>
      <c r="E18" s="34"/>
      <c r="F18" s="34"/>
      <c r="G18" s="34"/>
      <c r="H18" s="34"/>
      <c r="I18" s="123"/>
      <c r="J18" s="34"/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2" customFormat="1" ht="12" customHeight="1">
      <c r="A19" s="34"/>
      <c r="B19" s="39"/>
      <c r="C19" s="34"/>
      <c r="D19" s="121" t="s">
        <v>30</v>
      </c>
      <c r="E19" s="34"/>
      <c r="F19" s="34"/>
      <c r="G19" s="34"/>
      <c r="H19" s="34"/>
      <c r="I19" s="124" t="s">
        <v>25</v>
      </c>
      <c r="J19" s="30" t="str">
        <f>'Rekapitulace stavby'!AN13</f>
        <v>Vyplň údaj</v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2" customFormat="1" ht="18" customHeight="1">
      <c r="A20" s="34"/>
      <c r="B20" s="39"/>
      <c r="C20" s="34"/>
      <c r="D20" s="34"/>
      <c r="E20" s="327" t="str">
        <f>'Rekapitulace stavby'!E14</f>
        <v>Vyplň údaj</v>
      </c>
      <c r="F20" s="328"/>
      <c r="G20" s="328"/>
      <c r="H20" s="328"/>
      <c r="I20" s="124" t="s">
        <v>28</v>
      </c>
      <c r="J20" s="30" t="str">
        <f>'Rekapitulace stavby'!AN14</f>
        <v>Vyplň údaj</v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2" customFormat="1" ht="6.95" customHeight="1">
      <c r="A21" s="34"/>
      <c r="B21" s="39"/>
      <c r="C21" s="34"/>
      <c r="D21" s="34"/>
      <c r="E21" s="34"/>
      <c r="F21" s="34"/>
      <c r="G21" s="34"/>
      <c r="H21" s="34"/>
      <c r="I21" s="123"/>
      <c r="J21" s="34"/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2" customFormat="1" ht="12" customHeight="1">
      <c r="A22" s="34"/>
      <c r="B22" s="39"/>
      <c r="C22" s="34"/>
      <c r="D22" s="121" t="s">
        <v>32</v>
      </c>
      <c r="E22" s="34"/>
      <c r="F22" s="34"/>
      <c r="G22" s="34"/>
      <c r="H22" s="34"/>
      <c r="I22" s="124" t="s">
        <v>25</v>
      </c>
      <c r="J22" s="109" t="s">
        <v>1</v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2" customFormat="1" ht="18" customHeight="1">
      <c r="A23" s="34"/>
      <c r="B23" s="39"/>
      <c r="C23" s="34"/>
      <c r="D23" s="34"/>
      <c r="E23" s="109" t="s">
        <v>33</v>
      </c>
      <c r="F23" s="34"/>
      <c r="G23" s="34"/>
      <c r="H23" s="34"/>
      <c r="I23" s="124" t="s">
        <v>28</v>
      </c>
      <c r="J23" s="109" t="s">
        <v>1</v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2" customFormat="1" ht="6.95" customHeight="1">
      <c r="A24" s="34"/>
      <c r="B24" s="39"/>
      <c r="C24" s="34"/>
      <c r="D24" s="34"/>
      <c r="E24" s="34"/>
      <c r="F24" s="34"/>
      <c r="G24" s="34"/>
      <c r="H24" s="34"/>
      <c r="I24" s="123"/>
      <c r="J24" s="34"/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s="2" customFormat="1" ht="12" customHeight="1">
      <c r="A25" s="34"/>
      <c r="B25" s="39"/>
      <c r="C25" s="34"/>
      <c r="D25" s="121" t="s">
        <v>35</v>
      </c>
      <c r="E25" s="34"/>
      <c r="F25" s="34"/>
      <c r="G25" s="34"/>
      <c r="H25" s="34"/>
      <c r="I25" s="124" t="s">
        <v>25</v>
      </c>
      <c r="J25" s="109" t="str">
        <f>IF('Rekapitulace stavby'!AN19="","",'Rekapitulace stavby'!AN19)</f>
        <v/>
      </c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pans="1:31" s="2" customFormat="1" ht="18" customHeight="1">
      <c r="A26" s="34"/>
      <c r="B26" s="39"/>
      <c r="C26" s="34"/>
      <c r="D26" s="34"/>
      <c r="E26" s="109" t="str">
        <f>IF('Rekapitulace stavby'!E20="","",'Rekapitulace stavby'!E20)</f>
        <v xml:space="preserve"> </v>
      </c>
      <c r="F26" s="34"/>
      <c r="G26" s="34"/>
      <c r="H26" s="34"/>
      <c r="I26" s="124" t="s">
        <v>28</v>
      </c>
      <c r="J26" s="109" t="str">
        <f>IF('Rekapitulace stavby'!AN20="","",'Rekapitulace stavby'!AN20)</f>
        <v/>
      </c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s="2" customFormat="1" ht="6.95" customHeight="1">
      <c r="A27" s="34"/>
      <c r="B27" s="39"/>
      <c r="C27" s="34"/>
      <c r="D27" s="34"/>
      <c r="E27" s="34"/>
      <c r="F27" s="34"/>
      <c r="G27" s="34"/>
      <c r="H27" s="34"/>
      <c r="I27" s="123"/>
      <c r="J27" s="34"/>
      <c r="K27" s="34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pans="1:31" s="2" customFormat="1" ht="12" customHeight="1">
      <c r="A28" s="34"/>
      <c r="B28" s="39"/>
      <c r="C28" s="34"/>
      <c r="D28" s="121" t="s">
        <v>37</v>
      </c>
      <c r="E28" s="34"/>
      <c r="F28" s="34"/>
      <c r="G28" s="34"/>
      <c r="H28" s="34"/>
      <c r="I28" s="123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pans="1:31" s="8" customFormat="1" ht="16.5" customHeight="1">
      <c r="A29" s="126"/>
      <c r="B29" s="127"/>
      <c r="C29" s="126"/>
      <c r="D29" s="126"/>
      <c r="E29" s="329" t="s">
        <v>1</v>
      </c>
      <c r="F29" s="329"/>
      <c r="G29" s="329"/>
      <c r="H29" s="329"/>
      <c r="I29" s="128"/>
      <c r="J29" s="126"/>
      <c r="K29" s="126"/>
      <c r="L29" s="129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6"/>
      <c r="AE29" s="126"/>
    </row>
    <row r="30" spans="1:31" s="2" customFormat="1" ht="6.95" customHeight="1">
      <c r="A30" s="34"/>
      <c r="B30" s="39"/>
      <c r="C30" s="34"/>
      <c r="D30" s="34"/>
      <c r="E30" s="34"/>
      <c r="F30" s="34"/>
      <c r="G30" s="34"/>
      <c r="H30" s="34"/>
      <c r="I30" s="123"/>
      <c r="J30" s="34"/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1:31" s="2" customFormat="1" ht="6.95" customHeight="1">
      <c r="A31" s="34"/>
      <c r="B31" s="39"/>
      <c r="C31" s="34"/>
      <c r="D31" s="130"/>
      <c r="E31" s="130"/>
      <c r="F31" s="130"/>
      <c r="G31" s="130"/>
      <c r="H31" s="130"/>
      <c r="I31" s="131"/>
      <c r="J31" s="130"/>
      <c r="K31" s="130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pans="1:31" s="2" customFormat="1" ht="25.35" customHeight="1">
      <c r="A32" s="34"/>
      <c r="B32" s="39"/>
      <c r="C32" s="34"/>
      <c r="D32" s="132" t="s">
        <v>39</v>
      </c>
      <c r="E32" s="34"/>
      <c r="F32" s="34"/>
      <c r="G32" s="34"/>
      <c r="H32" s="34"/>
      <c r="I32" s="123"/>
      <c r="J32" s="133">
        <f>ROUND(J130,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2" customFormat="1" ht="6.95" customHeight="1">
      <c r="A33" s="34"/>
      <c r="B33" s="39"/>
      <c r="C33" s="34"/>
      <c r="D33" s="130"/>
      <c r="E33" s="130"/>
      <c r="F33" s="130"/>
      <c r="G33" s="130"/>
      <c r="H33" s="130"/>
      <c r="I33" s="131"/>
      <c r="J33" s="130"/>
      <c r="K33" s="130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2" customFormat="1" ht="14.45" customHeight="1">
      <c r="A34" s="34"/>
      <c r="B34" s="39"/>
      <c r="C34" s="34"/>
      <c r="D34" s="34"/>
      <c r="E34" s="34"/>
      <c r="F34" s="134" t="s">
        <v>41</v>
      </c>
      <c r="G34" s="34"/>
      <c r="H34" s="34"/>
      <c r="I34" s="135" t="s">
        <v>40</v>
      </c>
      <c r="J34" s="134" t="s">
        <v>42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s="2" customFormat="1" ht="14.45" customHeight="1">
      <c r="A35" s="34"/>
      <c r="B35" s="39"/>
      <c r="C35" s="34"/>
      <c r="D35" s="122" t="s">
        <v>43</v>
      </c>
      <c r="E35" s="121" t="s">
        <v>44</v>
      </c>
      <c r="F35" s="136">
        <f>ROUND((SUM(BE130:BE185)),  2)</f>
        <v>0</v>
      </c>
      <c r="G35" s="34"/>
      <c r="H35" s="34"/>
      <c r="I35" s="137">
        <v>0.21</v>
      </c>
      <c r="J35" s="136">
        <f>ROUND(((SUM(BE130:BE185))*I35),  2)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 s="2" customFormat="1" ht="14.45" customHeight="1">
      <c r="A36" s="34"/>
      <c r="B36" s="39"/>
      <c r="C36" s="34"/>
      <c r="D36" s="34"/>
      <c r="E36" s="121" t="s">
        <v>45</v>
      </c>
      <c r="F36" s="136">
        <f>ROUND((SUM(BF130:BF185)),  2)</f>
        <v>0</v>
      </c>
      <c r="G36" s="34"/>
      <c r="H36" s="34"/>
      <c r="I36" s="137">
        <v>0.15</v>
      </c>
      <c r="J36" s="136">
        <f>ROUND(((SUM(BF130:BF185))*I36),  2)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 s="2" customFormat="1" ht="14.45" hidden="1" customHeight="1">
      <c r="A37" s="34"/>
      <c r="B37" s="39"/>
      <c r="C37" s="34"/>
      <c r="D37" s="34"/>
      <c r="E37" s="121" t="s">
        <v>46</v>
      </c>
      <c r="F37" s="136">
        <f>ROUND((SUM(BG130:BG185)),  2)</f>
        <v>0</v>
      </c>
      <c r="G37" s="34"/>
      <c r="H37" s="34"/>
      <c r="I37" s="137">
        <v>0.21</v>
      </c>
      <c r="J37" s="136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 s="2" customFormat="1" ht="14.45" hidden="1" customHeight="1">
      <c r="A38" s="34"/>
      <c r="B38" s="39"/>
      <c r="C38" s="34"/>
      <c r="D38" s="34"/>
      <c r="E38" s="121" t="s">
        <v>47</v>
      </c>
      <c r="F38" s="136">
        <f>ROUND((SUM(BH130:BH185)),  2)</f>
        <v>0</v>
      </c>
      <c r="G38" s="34"/>
      <c r="H38" s="34"/>
      <c r="I38" s="137">
        <v>0.15</v>
      </c>
      <c r="J38" s="136">
        <f>0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 s="2" customFormat="1" ht="14.45" hidden="1" customHeight="1">
      <c r="A39" s="34"/>
      <c r="B39" s="39"/>
      <c r="C39" s="34"/>
      <c r="D39" s="34"/>
      <c r="E39" s="121" t="s">
        <v>48</v>
      </c>
      <c r="F39" s="136">
        <f>ROUND((SUM(BI130:BI185)),  2)</f>
        <v>0</v>
      </c>
      <c r="G39" s="34"/>
      <c r="H39" s="34"/>
      <c r="I39" s="137">
        <v>0</v>
      </c>
      <c r="J39" s="136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 s="2" customFormat="1" ht="6.95" customHeight="1">
      <c r="A40" s="34"/>
      <c r="B40" s="39"/>
      <c r="C40" s="34"/>
      <c r="D40" s="34"/>
      <c r="E40" s="34"/>
      <c r="F40" s="34"/>
      <c r="G40" s="34"/>
      <c r="H40" s="34"/>
      <c r="I40" s="123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 s="2" customFormat="1" ht="25.35" customHeight="1">
      <c r="A41" s="34"/>
      <c r="B41" s="39"/>
      <c r="C41" s="138"/>
      <c r="D41" s="139" t="s">
        <v>49</v>
      </c>
      <c r="E41" s="140"/>
      <c r="F41" s="140"/>
      <c r="G41" s="141" t="s">
        <v>50</v>
      </c>
      <c r="H41" s="142" t="s">
        <v>51</v>
      </c>
      <c r="I41" s="143"/>
      <c r="J41" s="144">
        <f>SUM(J32:J39)</f>
        <v>0</v>
      </c>
      <c r="K41" s="145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pans="1:31" s="2" customFormat="1" ht="14.45" customHeight="1">
      <c r="A42" s="34"/>
      <c r="B42" s="39"/>
      <c r="C42" s="34"/>
      <c r="D42" s="34"/>
      <c r="E42" s="34"/>
      <c r="F42" s="34"/>
      <c r="G42" s="34"/>
      <c r="H42" s="34"/>
      <c r="I42" s="123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pans="1:31" s="1" customFormat="1" ht="14.45" customHeight="1">
      <c r="B43" s="20"/>
      <c r="I43" s="115"/>
      <c r="L43" s="20"/>
    </row>
    <row r="44" spans="1:31" s="1" customFormat="1" ht="14.45" customHeight="1">
      <c r="B44" s="20"/>
      <c r="I44" s="115"/>
      <c r="L44" s="20"/>
    </row>
    <row r="45" spans="1:31" s="1" customFormat="1" ht="14.45" customHeight="1">
      <c r="B45" s="20"/>
      <c r="I45" s="115"/>
      <c r="L45" s="20"/>
    </row>
    <row r="46" spans="1:31" s="1" customFormat="1" ht="14.45" customHeight="1">
      <c r="B46" s="20"/>
      <c r="I46" s="115"/>
      <c r="L46" s="20"/>
    </row>
    <row r="47" spans="1:31" s="1" customFormat="1" ht="14.45" customHeight="1">
      <c r="B47" s="20"/>
      <c r="I47" s="115"/>
      <c r="L47" s="20"/>
    </row>
    <row r="48" spans="1:31" s="1" customFormat="1" ht="14.45" customHeight="1">
      <c r="B48" s="20"/>
      <c r="I48" s="115"/>
      <c r="L48" s="20"/>
    </row>
    <row r="49" spans="1:31" s="1" customFormat="1" ht="14.45" customHeight="1">
      <c r="B49" s="20"/>
      <c r="I49" s="115"/>
      <c r="L49" s="20"/>
    </row>
    <row r="50" spans="1:31" s="2" customFormat="1" ht="14.45" customHeight="1">
      <c r="B50" s="51"/>
      <c r="D50" s="146" t="s">
        <v>52</v>
      </c>
      <c r="E50" s="147"/>
      <c r="F50" s="147"/>
      <c r="G50" s="146" t="s">
        <v>53</v>
      </c>
      <c r="H50" s="147"/>
      <c r="I50" s="148"/>
      <c r="J50" s="147"/>
      <c r="K50" s="147"/>
      <c r="L50" s="51"/>
    </row>
    <row r="51" spans="1:31" ht="11.25">
      <c r="B51" s="20"/>
      <c r="L51" s="20"/>
    </row>
    <row r="52" spans="1:31" ht="11.25">
      <c r="B52" s="20"/>
      <c r="L52" s="20"/>
    </row>
    <row r="53" spans="1:31" ht="11.25">
      <c r="B53" s="20"/>
      <c r="L53" s="20"/>
    </row>
    <row r="54" spans="1:31" ht="11.25">
      <c r="B54" s="20"/>
      <c r="L54" s="20"/>
    </row>
    <row r="55" spans="1:31" ht="11.25">
      <c r="B55" s="20"/>
      <c r="L55" s="20"/>
    </row>
    <row r="56" spans="1:31" ht="11.25">
      <c r="B56" s="20"/>
      <c r="L56" s="20"/>
    </row>
    <row r="57" spans="1:31" ht="11.25">
      <c r="B57" s="20"/>
      <c r="L57" s="20"/>
    </row>
    <row r="58" spans="1:31" ht="11.25">
      <c r="B58" s="20"/>
      <c r="L58" s="20"/>
    </row>
    <row r="59" spans="1:31" ht="11.25">
      <c r="B59" s="20"/>
      <c r="L59" s="20"/>
    </row>
    <row r="60" spans="1:31" ht="11.25">
      <c r="B60" s="20"/>
      <c r="L60" s="20"/>
    </row>
    <row r="61" spans="1:31" s="2" customFormat="1" ht="12.75">
      <c r="A61" s="34"/>
      <c r="B61" s="39"/>
      <c r="C61" s="34"/>
      <c r="D61" s="149" t="s">
        <v>54</v>
      </c>
      <c r="E61" s="150"/>
      <c r="F61" s="151" t="s">
        <v>55</v>
      </c>
      <c r="G61" s="149" t="s">
        <v>54</v>
      </c>
      <c r="H61" s="150"/>
      <c r="I61" s="152"/>
      <c r="J61" s="153" t="s">
        <v>55</v>
      </c>
      <c r="K61" s="150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1:31" ht="11.25">
      <c r="B62" s="20"/>
      <c r="L62" s="20"/>
    </row>
    <row r="63" spans="1:31" ht="11.25">
      <c r="B63" s="20"/>
      <c r="L63" s="20"/>
    </row>
    <row r="64" spans="1:31" ht="11.25">
      <c r="B64" s="20"/>
      <c r="L64" s="20"/>
    </row>
    <row r="65" spans="1:31" s="2" customFormat="1" ht="12.75">
      <c r="A65" s="34"/>
      <c r="B65" s="39"/>
      <c r="C65" s="34"/>
      <c r="D65" s="146" t="s">
        <v>56</v>
      </c>
      <c r="E65" s="154"/>
      <c r="F65" s="154"/>
      <c r="G65" s="146" t="s">
        <v>57</v>
      </c>
      <c r="H65" s="154"/>
      <c r="I65" s="155"/>
      <c r="J65" s="154"/>
      <c r="K65" s="154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1:31" ht="11.25">
      <c r="B66" s="20"/>
      <c r="L66" s="20"/>
    </row>
    <row r="67" spans="1:31" ht="11.25">
      <c r="B67" s="20"/>
      <c r="L67" s="20"/>
    </row>
    <row r="68" spans="1:31" ht="11.25">
      <c r="B68" s="20"/>
      <c r="L68" s="20"/>
    </row>
    <row r="69" spans="1:31" ht="11.25">
      <c r="B69" s="20"/>
      <c r="L69" s="20"/>
    </row>
    <row r="70" spans="1:31" ht="11.25">
      <c r="B70" s="20"/>
      <c r="L70" s="20"/>
    </row>
    <row r="71" spans="1:31" ht="11.25">
      <c r="B71" s="20"/>
      <c r="L71" s="20"/>
    </row>
    <row r="72" spans="1:31" ht="11.25">
      <c r="B72" s="20"/>
      <c r="L72" s="20"/>
    </row>
    <row r="73" spans="1:31" ht="11.25">
      <c r="B73" s="20"/>
      <c r="L73" s="20"/>
    </row>
    <row r="74" spans="1:31" ht="11.25">
      <c r="B74" s="20"/>
      <c r="L74" s="20"/>
    </row>
    <row r="75" spans="1:31" ht="11.25">
      <c r="B75" s="20"/>
      <c r="L75" s="20"/>
    </row>
    <row r="76" spans="1:31" s="2" customFormat="1" ht="12.75">
      <c r="A76" s="34"/>
      <c r="B76" s="39"/>
      <c r="C76" s="34"/>
      <c r="D76" s="149" t="s">
        <v>54</v>
      </c>
      <c r="E76" s="150"/>
      <c r="F76" s="151" t="s">
        <v>55</v>
      </c>
      <c r="G76" s="149" t="s">
        <v>54</v>
      </c>
      <c r="H76" s="150"/>
      <c r="I76" s="152"/>
      <c r="J76" s="153" t="s">
        <v>55</v>
      </c>
      <c r="K76" s="150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s="2" customFormat="1" ht="14.45" customHeight="1">
      <c r="A77" s="34"/>
      <c r="B77" s="156"/>
      <c r="C77" s="157"/>
      <c r="D77" s="157"/>
      <c r="E77" s="157"/>
      <c r="F77" s="157"/>
      <c r="G77" s="157"/>
      <c r="H77" s="157"/>
      <c r="I77" s="158"/>
      <c r="J77" s="157"/>
      <c r="K77" s="1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pans="1:31" s="2" customFormat="1" ht="6.95" customHeight="1">
      <c r="A81" s="34"/>
      <c r="B81" s="159"/>
      <c r="C81" s="160"/>
      <c r="D81" s="160"/>
      <c r="E81" s="160"/>
      <c r="F81" s="160"/>
      <c r="G81" s="160"/>
      <c r="H81" s="160"/>
      <c r="I81" s="161"/>
      <c r="J81" s="160"/>
      <c r="K81" s="160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1:31" s="2" customFormat="1" ht="24.95" customHeight="1">
      <c r="A82" s="34"/>
      <c r="B82" s="35"/>
      <c r="C82" s="23" t="s">
        <v>139</v>
      </c>
      <c r="D82" s="36"/>
      <c r="E82" s="36"/>
      <c r="F82" s="36"/>
      <c r="G82" s="36"/>
      <c r="H82" s="36"/>
      <c r="I82" s="123"/>
      <c r="J82" s="36"/>
      <c r="K82" s="36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31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123"/>
      <c r="J83" s="36"/>
      <c r="K83" s="36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31" s="2" customFormat="1" ht="12" customHeight="1">
      <c r="A84" s="34"/>
      <c r="B84" s="35"/>
      <c r="C84" s="29" t="s">
        <v>16</v>
      </c>
      <c r="D84" s="36"/>
      <c r="E84" s="36"/>
      <c r="F84" s="36"/>
      <c r="G84" s="36"/>
      <c r="H84" s="36"/>
      <c r="I84" s="123"/>
      <c r="J84" s="36"/>
      <c r="K84" s="36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31" s="2" customFormat="1" ht="16.5" customHeight="1">
      <c r="A85" s="34"/>
      <c r="B85" s="35"/>
      <c r="C85" s="36"/>
      <c r="D85" s="36"/>
      <c r="E85" s="330" t="str">
        <f>E7</f>
        <v>NOVOSTAVBA SOCIÁLNÍCH BYTŮ NA PARC. Č. 789/2</v>
      </c>
      <c r="F85" s="331"/>
      <c r="G85" s="331"/>
      <c r="H85" s="331"/>
      <c r="I85" s="123"/>
      <c r="J85" s="36"/>
      <c r="K85" s="36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31" s="1" customFormat="1" ht="12" customHeight="1">
      <c r="B86" s="21"/>
      <c r="C86" s="29" t="s">
        <v>133</v>
      </c>
      <c r="D86" s="22"/>
      <c r="E86" s="22"/>
      <c r="F86" s="22"/>
      <c r="G86" s="22"/>
      <c r="H86" s="22"/>
      <c r="I86" s="115"/>
      <c r="J86" s="22"/>
      <c r="K86" s="22"/>
      <c r="L86" s="20"/>
    </row>
    <row r="87" spans="1:31" s="2" customFormat="1" ht="16.5" customHeight="1">
      <c r="A87" s="34"/>
      <c r="B87" s="35"/>
      <c r="C87" s="36"/>
      <c r="D87" s="36"/>
      <c r="E87" s="330" t="s">
        <v>134</v>
      </c>
      <c r="F87" s="333"/>
      <c r="G87" s="333"/>
      <c r="H87" s="333"/>
      <c r="I87" s="123"/>
      <c r="J87" s="36"/>
      <c r="K87" s="36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pans="1:31" s="2" customFormat="1" ht="12" customHeight="1">
      <c r="A88" s="34"/>
      <c r="B88" s="35"/>
      <c r="C88" s="29" t="s">
        <v>135</v>
      </c>
      <c r="D88" s="36"/>
      <c r="E88" s="36"/>
      <c r="F88" s="36"/>
      <c r="G88" s="36"/>
      <c r="H88" s="36"/>
      <c r="I88" s="123"/>
      <c r="J88" s="36"/>
      <c r="K88" s="36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pans="1:31" s="2" customFormat="1" ht="24.75" customHeight="1">
      <c r="A89" s="34"/>
      <c r="B89" s="35"/>
      <c r="C89" s="36"/>
      <c r="D89" s="36"/>
      <c r="E89" s="281" t="str">
        <f>E11</f>
        <v>SO 02, 03, 07 - PŘÍPOJKA SPLAŠKOVÉ KANALIZACE, PŘÍPOJKA VODOVODU, PRŮLEH SE VSAKOVÁNÍM</v>
      </c>
      <c r="F89" s="333"/>
      <c r="G89" s="333"/>
      <c r="H89" s="333"/>
      <c r="I89" s="123"/>
      <c r="J89" s="36"/>
      <c r="K89" s="36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1:31" s="2" customFormat="1" ht="6.95" customHeight="1">
      <c r="A90" s="34"/>
      <c r="B90" s="35"/>
      <c r="C90" s="36"/>
      <c r="D90" s="36"/>
      <c r="E90" s="36"/>
      <c r="F90" s="36"/>
      <c r="G90" s="36"/>
      <c r="H90" s="36"/>
      <c r="I90" s="123"/>
      <c r="J90" s="36"/>
      <c r="K90" s="36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1:31" s="2" customFormat="1" ht="12" customHeight="1">
      <c r="A91" s="34"/>
      <c r="B91" s="35"/>
      <c r="C91" s="29" t="s">
        <v>20</v>
      </c>
      <c r="D91" s="36"/>
      <c r="E91" s="36"/>
      <c r="F91" s="27" t="str">
        <f>F14</f>
        <v>Protivanov, ul.Na Balkáně</v>
      </c>
      <c r="G91" s="36"/>
      <c r="H91" s="36"/>
      <c r="I91" s="124" t="s">
        <v>22</v>
      </c>
      <c r="J91" s="66" t="str">
        <f>IF(J14="","",J14)</f>
        <v>11. 12. 2019</v>
      </c>
      <c r="K91" s="36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1:31" s="2" customFormat="1" ht="6.95" customHeight="1">
      <c r="A92" s="34"/>
      <c r="B92" s="35"/>
      <c r="C92" s="36"/>
      <c r="D92" s="36"/>
      <c r="E92" s="36"/>
      <c r="F92" s="36"/>
      <c r="G92" s="36"/>
      <c r="H92" s="36"/>
      <c r="I92" s="123"/>
      <c r="J92" s="36"/>
      <c r="K92" s="3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1:31" s="2" customFormat="1" ht="25.7" customHeight="1">
      <c r="A93" s="34"/>
      <c r="B93" s="35"/>
      <c r="C93" s="29" t="s">
        <v>24</v>
      </c>
      <c r="D93" s="36"/>
      <c r="E93" s="36"/>
      <c r="F93" s="27" t="str">
        <f>E17</f>
        <v>Městys Protivanov, Náměstí 32, 798 48 Protivanov</v>
      </c>
      <c r="G93" s="36"/>
      <c r="H93" s="36"/>
      <c r="I93" s="124" t="s">
        <v>32</v>
      </c>
      <c r="J93" s="32" t="str">
        <f>E23</f>
        <v>PROMED Brno, spol. s r.o</v>
      </c>
      <c r="K93" s="36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1:31" s="2" customFormat="1" ht="15.2" customHeight="1">
      <c r="A94" s="34"/>
      <c r="B94" s="35"/>
      <c r="C94" s="29" t="s">
        <v>30</v>
      </c>
      <c r="D94" s="36"/>
      <c r="E94" s="36"/>
      <c r="F94" s="27" t="str">
        <f>IF(E20="","",E20)</f>
        <v>Vyplň údaj</v>
      </c>
      <c r="G94" s="36"/>
      <c r="H94" s="36"/>
      <c r="I94" s="124" t="s">
        <v>35</v>
      </c>
      <c r="J94" s="32" t="str">
        <f>E26</f>
        <v xml:space="preserve"> </v>
      </c>
      <c r="K94" s="36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pans="1:31" s="2" customFormat="1" ht="10.35" customHeight="1">
      <c r="A95" s="34"/>
      <c r="B95" s="35"/>
      <c r="C95" s="36"/>
      <c r="D95" s="36"/>
      <c r="E95" s="36"/>
      <c r="F95" s="36"/>
      <c r="G95" s="36"/>
      <c r="H95" s="36"/>
      <c r="I95" s="123"/>
      <c r="J95" s="36"/>
      <c r="K95" s="36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pans="1:31" s="2" customFormat="1" ht="29.25" customHeight="1">
      <c r="A96" s="34"/>
      <c r="B96" s="35"/>
      <c r="C96" s="162" t="s">
        <v>140</v>
      </c>
      <c r="D96" s="163"/>
      <c r="E96" s="163"/>
      <c r="F96" s="163"/>
      <c r="G96" s="163"/>
      <c r="H96" s="163"/>
      <c r="I96" s="164"/>
      <c r="J96" s="165" t="s">
        <v>141</v>
      </c>
      <c r="K96" s="163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pans="1:47" s="2" customFormat="1" ht="10.35" customHeight="1">
      <c r="A97" s="34"/>
      <c r="B97" s="35"/>
      <c r="C97" s="36"/>
      <c r="D97" s="36"/>
      <c r="E97" s="36"/>
      <c r="F97" s="36"/>
      <c r="G97" s="36"/>
      <c r="H97" s="36"/>
      <c r="I97" s="123"/>
      <c r="J97" s="36"/>
      <c r="K97" s="36"/>
      <c r="L97" s="51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pans="1:47" s="2" customFormat="1" ht="22.9" customHeight="1">
      <c r="A98" s="34"/>
      <c r="B98" s="35"/>
      <c r="C98" s="166" t="s">
        <v>142</v>
      </c>
      <c r="D98" s="36"/>
      <c r="E98" s="36"/>
      <c r="F98" s="36"/>
      <c r="G98" s="36"/>
      <c r="H98" s="36"/>
      <c r="I98" s="123"/>
      <c r="J98" s="84">
        <f>J130</f>
        <v>0</v>
      </c>
      <c r="K98" s="36"/>
      <c r="L98" s="51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U98" s="17" t="s">
        <v>143</v>
      </c>
    </row>
    <row r="99" spans="1:47" s="9" customFormat="1" ht="24.95" customHeight="1">
      <c r="B99" s="167"/>
      <c r="C99" s="168"/>
      <c r="D99" s="169" t="s">
        <v>144</v>
      </c>
      <c r="E99" s="170"/>
      <c r="F99" s="170"/>
      <c r="G99" s="170"/>
      <c r="H99" s="170"/>
      <c r="I99" s="171"/>
      <c r="J99" s="172">
        <f>J131</f>
        <v>0</v>
      </c>
      <c r="K99" s="168"/>
      <c r="L99" s="173"/>
    </row>
    <row r="100" spans="1:47" s="9" customFormat="1" ht="24.95" customHeight="1">
      <c r="B100" s="167"/>
      <c r="C100" s="168"/>
      <c r="D100" s="169" t="s">
        <v>2299</v>
      </c>
      <c r="E100" s="170"/>
      <c r="F100" s="170"/>
      <c r="G100" s="170"/>
      <c r="H100" s="170"/>
      <c r="I100" s="171"/>
      <c r="J100" s="172">
        <f>J145</f>
        <v>0</v>
      </c>
      <c r="K100" s="168"/>
      <c r="L100" s="173"/>
    </row>
    <row r="101" spans="1:47" s="9" customFormat="1" ht="24.95" customHeight="1">
      <c r="B101" s="167"/>
      <c r="C101" s="168"/>
      <c r="D101" s="169" t="s">
        <v>2300</v>
      </c>
      <c r="E101" s="170"/>
      <c r="F101" s="170"/>
      <c r="G101" s="170"/>
      <c r="H101" s="170"/>
      <c r="I101" s="171"/>
      <c r="J101" s="172">
        <f>J148</f>
        <v>0</v>
      </c>
      <c r="K101" s="168"/>
      <c r="L101" s="173"/>
    </row>
    <row r="102" spans="1:47" s="9" customFormat="1" ht="24.95" customHeight="1">
      <c r="B102" s="167"/>
      <c r="C102" s="168"/>
      <c r="D102" s="169" t="s">
        <v>2301</v>
      </c>
      <c r="E102" s="170"/>
      <c r="F102" s="170"/>
      <c r="G102" s="170"/>
      <c r="H102" s="170"/>
      <c r="I102" s="171"/>
      <c r="J102" s="172">
        <f>J152</f>
        <v>0</v>
      </c>
      <c r="K102" s="168"/>
      <c r="L102" s="173"/>
    </row>
    <row r="103" spans="1:47" s="9" customFormat="1" ht="24.95" customHeight="1">
      <c r="B103" s="167"/>
      <c r="C103" s="168"/>
      <c r="D103" s="169" t="s">
        <v>1804</v>
      </c>
      <c r="E103" s="170"/>
      <c r="F103" s="170"/>
      <c r="G103" s="170"/>
      <c r="H103" s="170"/>
      <c r="I103" s="171"/>
      <c r="J103" s="172">
        <f>J158</f>
        <v>0</v>
      </c>
      <c r="K103" s="168"/>
      <c r="L103" s="173"/>
    </row>
    <row r="104" spans="1:47" s="9" customFormat="1" ht="24.95" customHeight="1">
      <c r="B104" s="167"/>
      <c r="C104" s="168"/>
      <c r="D104" s="169" t="s">
        <v>2302</v>
      </c>
      <c r="E104" s="170"/>
      <c r="F104" s="170"/>
      <c r="G104" s="170"/>
      <c r="H104" s="170"/>
      <c r="I104" s="171"/>
      <c r="J104" s="172">
        <f>J170</f>
        <v>0</v>
      </c>
      <c r="K104" s="168"/>
      <c r="L104" s="173"/>
    </row>
    <row r="105" spans="1:47" s="9" customFormat="1" ht="24.95" customHeight="1">
      <c r="B105" s="167"/>
      <c r="C105" s="168"/>
      <c r="D105" s="169" t="s">
        <v>154</v>
      </c>
      <c r="E105" s="170"/>
      <c r="F105" s="170"/>
      <c r="G105" s="170"/>
      <c r="H105" s="170"/>
      <c r="I105" s="171"/>
      <c r="J105" s="172">
        <f>J172</f>
        <v>0</v>
      </c>
      <c r="K105" s="168"/>
      <c r="L105" s="173"/>
    </row>
    <row r="106" spans="1:47" s="9" customFormat="1" ht="24.95" customHeight="1">
      <c r="B106" s="167"/>
      <c r="C106" s="168"/>
      <c r="D106" s="169" t="s">
        <v>1509</v>
      </c>
      <c r="E106" s="170"/>
      <c r="F106" s="170"/>
      <c r="G106" s="170"/>
      <c r="H106" s="170"/>
      <c r="I106" s="171"/>
      <c r="J106" s="172">
        <f>J175</f>
        <v>0</v>
      </c>
      <c r="K106" s="168"/>
      <c r="L106" s="173"/>
    </row>
    <row r="107" spans="1:47" s="9" customFormat="1" ht="24.95" customHeight="1">
      <c r="B107" s="167"/>
      <c r="C107" s="168"/>
      <c r="D107" s="169" t="s">
        <v>1510</v>
      </c>
      <c r="E107" s="170"/>
      <c r="F107" s="170"/>
      <c r="G107" s="170"/>
      <c r="H107" s="170"/>
      <c r="I107" s="171"/>
      <c r="J107" s="172">
        <f>J178</f>
        <v>0</v>
      </c>
      <c r="K107" s="168"/>
      <c r="L107" s="173"/>
    </row>
    <row r="108" spans="1:47" s="9" customFormat="1" ht="24.95" customHeight="1">
      <c r="B108" s="167"/>
      <c r="C108" s="168"/>
      <c r="D108" s="169" t="s">
        <v>2303</v>
      </c>
      <c r="E108" s="170"/>
      <c r="F108" s="170"/>
      <c r="G108" s="170"/>
      <c r="H108" s="170"/>
      <c r="I108" s="171"/>
      <c r="J108" s="172">
        <f>J184</f>
        <v>0</v>
      </c>
      <c r="K108" s="168"/>
      <c r="L108" s="173"/>
    </row>
    <row r="109" spans="1:47" s="2" customFormat="1" ht="21.75" customHeight="1">
      <c r="A109" s="34"/>
      <c r="B109" s="35"/>
      <c r="C109" s="36"/>
      <c r="D109" s="36"/>
      <c r="E109" s="36"/>
      <c r="F109" s="36"/>
      <c r="G109" s="36"/>
      <c r="H109" s="36"/>
      <c r="I109" s="123"/>
      <c r="J109" s="36"/>
      <c r="K109" s="36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pans="1:47" s="2" customFormat="1" ht="6.95" customHeight="1">
      <c r="A110" s="34"/>
      <c r="B110" s="54"/>
      <c r="C110" s="55"/>
      <c r="D110" s="55"/>
      <c r="E110" s="55"/>
      <c r="F110" s="55"/>
      <c r="G110" s="55"/>
      <c r="H110" s="55"/>
      <c r="I110" s="158"/>
      <c r="J110" s="55"/>
      <c r="K110" s="55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4" spans="1:31" s="2" customFormat="1" ht="6.95" customHeight="1">
      <c r="A114" s="34"/>
      <c r="B114" s="56"/>
      <c r="C114" s="57"/>
      <c r="D114" s="57"/>
      <c r="E114" s="57"/>
      <c r="F114" s="57"/>
      <c r="G114" s="57"/>
      <c r="H114" s="57"/>
      <c r="I114" s="161"/>
      <c r="J114" s="57"/>
      <c r="K114" s="57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pans="1:31" s="2" customFormat="1" ht="24.95" customHeight="1">
      <c r="A115" s="34"/>
      <c r="B115" s="35"/>
      <c r="C115" s="23" t="s">
        <v>170</v>
      </c>
      <c r="D115" s="36"/>
      <c r="E115" s="36"/>
      <c r="F115" s="36"/>
      <c r="G115" s="36"/>
      <c r="H115" s="36"/>
      <c r="I115" s="123"/>
      <c r="J115" s="36"/>
      <c r="K115" s="36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pans="1:31" s="2" customFormat="1" ht="6.95" customHeight="1">
      <c r="A116" s="34"/>
      <c r="B116" s="35"/>
      <c r="C116" s="36"/>
      <c r="D116" s="36"/>
      <c r="E116" s="36"/>
      <c r="F116" s="36"/>
      <c r="G116" s="36"/>
      <c r="H116" s="36"/>
      <c r="I116" s="123"/>
      <c r="J116" s="36"/>
      <c r="K116" s="36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pans="1:31" s="2" customFormat="1" ht="12" customHeight="1">
      <c r="A117" s="34"/>
      <c r="B117" s="35"/>
      <c r="C117" s="29" t="s">
        <v>16</v>
      </c>
      <c r="D117" s="36"/>
      <c r="E117" s="36"/>
      <c r="F117" s="36"/>
      <c r="G117" s="36"/>
      <c r="H117" s="36"/>
      <c r="I117" s="123"/>
      <c r="J117" s="36"/>
      <c r="K117" s="36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pans="1:31" s="2" customFormat="1" ht="16.5" customHeight="1">
      <c r="A118" s="34"/>
      <c r="B118" s="35"/>
      <c r="C118" s="36"/>
      <c r="D118" s="36"/>
      <c r="E118" s="330" t="str">
        <f>E7</f>
        <v>NOVOSTAVBA SOCIÁLNÍCH BYTŮ NA PARC. Č. 789/2</v>
      </c>
      <c r="F118" s="331"/>
      <c r="G118" s="331"/>
      <c r="H118" s="331"/>
      <c r="I118" s="123"/>
      <c r="J118" s="36"/>
      <c r="K118" s="36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pans="1:31" s="1" customFormat="1" ht="12" customHeight="1">
      <c r="B119" s="21"/>
      <c r="C119" s="29" t="s">
        <v>133</v>
      </c>
      <c r="D119" s="22"/>
      <c r="E119" s="22"/>
      <c r="F119" s="22"/>
      <c r="G119" s="22"/>
      <c r="H119" s="22"/>
      <c r="I119" s="115"/>
      <c r="J119" s="22"/>
      <c r="K119" s="22"/>
      <c r="L119" s="20"/>
    </row>
    <row r="120" spans="1:31" s="2" customFormat="1" ht="16.5" customHeight="1">
      <c r="A120" s="34"/>
      <c r="B120" s="35"/>
      <c r="C120" s="36"/>
      <c r="D120" s="36"/>
      <c r="E120" s="330" t="s">
        <v>134</v>
      </c>
      <c r="F120" s="333"/>
      <c r="G120" s="333"/>
      <c r="H120" s="333"/>
      <c r="I120" s="123"/>
      <c r="J120" s="36"/>
      <c r="K120" s="36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pans="1:31" s="2" customFormat="1" ht="12" customHeight="1">
      <c r="A121" s="34"/>
      <c r="B121" s="35"/>
      <c r="C121" s="29" t="s">
        <v>135</v>
      </c>
      <c r="D121" s="36"/>
      <c r="E121" s="36"/>
      <c r="F121" s="36"/>
      <c r="G121" s="36"/>
      <c r="H121" s="36"/>
      <c r="I121" s="123"/>
      <c r="J121" s="36"/>
      <c r="K121" s="36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pans="1:31" s="2" customFormat="1" ht="24.75" customHeight="1">
      <c r="A122" s="34"/>
      <c r="B122" s="35"/>
      <c r="C122" s="36"/>
      <c r="D122" s="36"/>
      <c r="E122" s="281" t="str">
        <f>E11</f>
        <v>SO 02, 03, 07 - PŘÍPOJKA SPLAŠKOVÉ KANALIZACE, PŘÍPOJKA VODOVODU, PRŮLEH SE VSAKOVÁNÍM</v>
      </c>
      <c r="F122" s="333"/>
      <c r="G122" s="333"/>
      <c r="H122" s="333"/>
      <c r="I122" s="123"/>
      <c r="J122" s="36"/>
      <c r="K122" s="36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pans="1:31" s="2" customFormat="1" ht="6.95" customHeight="1">
      <c r="A123" s="34"/>
      <c r="B123" s="35"/>
      <c r="C123" s="36"/>
      <c r="D123" s="36"/>
      <c r="E123" s="36"/>
      <c r="F123" s="36"/>
      <c r="G123" s="36"/>
      <c r="H123" s="36"/>
      <c r="I123" s="123"/>
      <c r="J123" s="36"/>
      <c r="K123" s="36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pans="1:31" s="2" customFormat="1" ht="12" customHeight="1">
      <c r="A124" s="34"/>
      <c r="B124" s="35"/>
      <c r="C124" s="29" t="s">
        <v>20</v>
      </c>
      <c r="D124" s="36"/>
      <c r="E124" s="36"/>
      <c r="F124" s="27" t="str">
        <f>F14</f>
        <v>Protivanov, ul.Na Balkáně</v>
      </c>
      <c r="G124" s="36"/>
      <c r="H124" s="36"/>
      <c r="I124" s="124" t="s">
        <v>22</v>
      </c>
      <c r="J124" s="66" t="str">
        <f>IF(J14="","",J14)</f>
        <v>11. 12. 2019</v>
      </c>
      <c r="K124" s="36"/>
      <c r="L124" s="51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pans="1:31" s="2" customFormat="1" ht="6.95" customHeight="1">
      <c r="A125" s="34"/>
      <c r="B125" s="35"/>
      <c r="C125" s="36"/>
      <c r="D125" s="36"/>
      <c r="E125" s="36"/>
      <c r="F125" s="36"/>
      <c r="G125" s="36"/>
      <c r="H125" s="36"/>
      <c r="I125" s="123"/>
      <c r="J125" s="36"/>
      <c r="K125" s="36"/>
      <c r="L125" s="51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pans="1:31" s="2" customFormat="1" ht="25.7" customHeight="1">
      <c r="A126" s="34"/>
      <c r="B126" s="35"/>
      <c r="C126" s="29" t="s">
        <v>24</v>
      </c>
      <c r="D126" s="36"/>
      <c r="E126" s="36"/>
      <c r="F126" s="27" t="str">
        <f>E17</f>
        <v>Městys Protivanov, Náměstí 32, 798 48 Protivanov</v>
      </c>
      <c r="G126" s="36"/>
      <c r="H126" s="36"/>
      <c r="I126" s="124" t="s">
        <v>32</v>
      </c>
      <c r="J126" s="32" t="str">
        <f>E23</f>
        <v>PROMED Brno, spol. s r.o</v>
      </c>
      <c r="K126" s="36"/>
      <c r="L126" s="51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pans="1:31" s="2" customFormat="1" ht="15.2" customHeight="1">
      <c r="A127" s="34"/>
      <c r="B127" s="35"/>
      <c r="C127" s="29" t="s">
        <v>30</v>
      </c>
      <c r="D127" s="36"/>
      <c r="E127" s="36"/>
      <c r="F127" s="27" t="str">
        <f>IF(E20="","",E20)</f>
        <v>Vyplň údaj</v>
      </c>
      <c r="G127" s="36"/>
      <c r="H127" s="36"/>
      <c r="I127" s="124" t="s">
        <v>35</v>
      </c>
      <c r="J127" s="32" t="str">
        <f>E26</f>
        <v xml:space="preserve"> </v>
      </c>
      <c r="K127" s="36"/>
      <c r="L127" s="51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pans="1:31" s="2" customFormat="1" ht="10.35" customHeight="1">
      <c r="A128" s="34"/>
      <c r="B128" s="35"/>
      <c r="C128" s="36"/>
      <c r="D128" s="36"/>
      <c r="E128" s="36"/>
      <c r="F128" s="36"/>
      <c r="G128" s="36"/>
      <c r="H128" s="36"/>
      <c r="I128" s="123"/>
      <c r="J128" s="36"/>
      <c r="K128" s="36"/>
      <c r="L128" s="51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pans="1:65" s="10" customFormat="1" ht="29.25" customHeight="1">
      <c r="A129" s="174"/>
      <c r="B129" s="175"/>
      <c r="C129" s="176" t="s">
        <v>171</v>
      </c>
      <c r="D129" s="177" t="s">
        <v>64</v>
      </c>
      <c r="E129" s="177" t="s">
        <v>60</v>
      </c>
      <c r="F129" s="177" t="s">
        <v>61</v>
      </c>
      <c r="G129" s="177" t="s">
        <v>172</v>
      </c>
      <c r="H129" s="177" t="s">
        <v>173</v>
      </c>
      <c r="I129" s="178" t="s">
        <v>174</v>
      </c>
      <c r="J129" s="177" t="s">
        <v>141</v>
      </c>
      <c r="K129" s="179" t="s">
        <v>175</v>
      </c>
      <c r="L129" s="180"/>
      <c r="M129" s="75" t="s">
        <v>1</v>
      </c>
      <c r="N129" s="76" t="s">
        <v>43</v>
      </c>
      <c r="O129" s="76" t="s">
        <v>176</v>
      </c>
      <c r="P129" s="76" t="s">
        <v>177</v>
      </c>
      <c r="Q129" s="76" t="s">
        <v>178</v>
      </c>
      <c r="R129" s="76" t="s">
        <v>179</v>
      </c>
      <c r="S129" s="76" t="s">
        <v>180</v>
      </c>
      <c r="T129" s="77" t="s">
        <v>181</v>
      </c>
      <c r="U129" s="174"/>
      <c r="V129" s="174"/>
      <c r="W129" s="174"/>
      <c r="X129" s="174"/>
      <c r="Y129" s="174"/>
      <c r="Z129" s="174"/>
      <c r="AA129" s="174"/>
      <c r="AB129" s="174"/>
      <c r="AC129" s="174"/>
      <c r="AD129" s="174"/>
      <c r="AE129" s="174"/>
    </row>
    <row r="130" spans="1:65" s="2" customFormat="1" ht="22.9" customHeight="1">
      <c r="A130" s="34"/>
      <c r="B130" s="35"/>
      <c r="C130" s="82" t="s">
        <v>182</v>
      </c>
      <c r="D130" s="36"/>
      <c r="E130" s="36"/>
      <c r="F130" s="36"/>
      <c r="G130" s="36"/>
      <c r="H130" s="36"/>
      <c r="I130" s="123"/>
      <c r="J130" s="181">
        <f>BK130</f>
        <v>0</v>
      </c>
      <c r="K130" s="36"/>
      <c r="L130" s="39"/>
      <c r="M130" s="78"/>
      <c r="N130" s="182"/>
      <c r="O130" s="79"/>
      <c r="P130" s="183">
        <f>P131+P145+P148+P152+P158+P170+P172+P175+P178+P184</f>
        <v>0</v>
      </c>
      <c r="Q130" s="79"/>
      <c r="R130" s="183">
        <f>R131+R145+R148+R152+R158+R170+R172+R175+R178+R184</f>
        <v>0</v>
      </c>
      <c r="S130" s="79"/>
      <c r="T130" s="184">
        <f>T131+T145+T148+T152+T158+T170+T172+T175+T178+T184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T130" s="17" t="s">
        <v>78</v>
      </c>
      <c r="AU130" s="17" t="s">
        <v>143</v>
      </c>
      <c r="BK130" s="185">
        <f>BK131+BK145+BK148+BK152+BK158+BK170+BK172+BK175+BK178+BK184</f>
        <v>0</v>
      </c>
    </row>
    <row r="131" spans="1:65" s="11" customFormat="1" ht="25.9" customHeight="1">
      <c r="B131" s="186"/>
      <c r="C131" s="187"/>
      <c r="D131" s="188" t="s">
        <v>78</v>
      </c>
      <c r="E131" s="189" t="s">
        <v>86</v>
      </c>
      <c r="F131" s="189" t="s">
        <v>183</v>
      </c>
      <c r="G131" s="187"/>
      <c r="H131" s="187"/>
      <c r="I131" s="190"/>
      <c r="J131" s="191">
        <f>BK131</f>
        <v>0</v>
      </c>
      <c r="K131" s="187"/>
      <c r="L131" s="192"/>
      <c r="M131" s="193"/>
      <c r="N131" s="194"/>
      <c r="O131" s="194"/>
      <c r="P131" s="195">
        <f>SUM(P132:P144)</f>
        <v>0</v>
      </c>
      <c r="Q131" s="194"/>
      <c r="R131" s="195">
        <f>SUM(R132:R144)</f>
        <v>0</v>
      </c>
      <c r="S131" s="194"/>
      <c r="T131" s="196">
        <f>SUM(T132:T144)</f>
        <v>0</v>
      </c>
      <c r="AR131" s="197" t="s">
        <v>86</v>
      </c>
      <c r="AT131" s="198" t="s">
        <v>78</v>
      </c>
      <c r="AU131" s="198" t="s">
        <v>79</v>
      </c>
      <c r="AY131" s="197" t="s">
        <v>184</v>
      </c>
      <c r="BK131" s="199">
        <f>SUM(BK132:BK144)</f>
        <v>0</v>
      </c>
    </row>
    <row r="132" spans="1:65" s="2" customFormat="1" ht="16.5" customHeight="1">
      <c r="A132" s="34"/>
      <c r="B132" s="35"/>
      <c r="C132" s="200" t="s">
        <v>86</v>
      </c>
      <c r="D132" s="200" t="s">
        <v>185</v>
      </c>
      <c r="E132" s="201" t="s">
        <v>2304</v>
      </c>
      <c r="F132" s="202" t="s">
        <v>2305</v>
      </c>
      <c r="G132" s="203" t="s">
        <v>252</v>
      </c>
      <c r="H132" s="204">
        <v>50</v>
      </c>
      <c r="I132" s="205"/>
      <c r="J132" s="206">
        <f t="shared" ref="J132:J144" si="0">ROUND(I132*H132,2)</f>
        <v>0</v>
      </c>
      <c r="K132" s="202" t="s">
        <v>1</v>
      </c>
      <c r="L132" s="39"/>
      <c r="M132" s="207" t="s">
        <v>1</v>
      </c>
      <c r="N132" s="208" t="s">
        <v>45</v>
      </c>
      <c r="O132" s="71"/>
      <c r="P132" s="209">
        <f t="shared" ref="P132:P144" si="1">O132*H132</f>
        <v>0</v>
      </c>
      <c r="Q132" s="209">
        <v>0</v>
      </c>
      <c r="R132" s="209">
        <f t="shared" ref="R132:R144" si="2">Q132*H132</f>
        <v>0</v>
      </c>
      <c r="S132" s="209">
        <v>0</v>
      </c>
      <c r="T132" s="210">
        <f t="shared" ref="T132:T144" si="3"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211" t="s">
        <v>190</v>
      </c>
      <c r="AT132" s="211" t="s">
        <v>185</v>
      </c>
      <c r="AU132" s="211" t="s">
        <v>86</v>
      </c>
      <c r="AY132" s="17" t="s">
        <v>184</v>
      </c>
      <c r="BE132" s="212">
        <f t="shared" ref="BE132:BE144" si="4">IF(N132="základní",J132,0)</f>
        <v>0</v>
      </c>
      <c r="BF132" s="212">
        <f t="shared" ref="BF132:BF144" si="5">IF(N132="snížená",J132,0)</f>
        <v>0</v>
      </c>
      <c r="BG132" s="212">
        <f t="shared" ref="BG132:BG144" si="6">IF(N132="zákl. přenesená",J132,0)</f>
        <v>0</v>
      </c>
      <c r="BH132" s="212">
        <f t="shared" ref="BH132:BH144" si="7">IF(N132="sníž. přenesená",J132,0)</f>
        <v>0</v>
      </c>
      <c r="BI132" s="212">
        <f t="shared" ref="BI132:BI144" si="8">IF(N132="nulová",J132,0)</f>
        <v>0</v>
      </c>
      <c r="BJ132" s="17" t="s">
        <v>91</v>
      </c>
      <c r="BK132" s="212">
        <f t="shared" ref="BK132:BK144" si="9">ROUND(I132*H132,2)</f>
        <v>0</v>
      </c>
      <c r="BL132" s="17" t="s">
        <v>190</v>
      </c>
      <c r="BM132" s="211" t="s">
        <v>91</v>
      </c>
    </row>
    <row r="133" spans="1:65" s="2" customFormat="1" ht="16.5" customHeight="1">
      <c r="A133" s="34"/>
      <c r="B133" s="35"/>
      <c r="C133" s="200" t="s">
        <v>91</v>
      </c>
      <c r="D133" s="200" t="s">
        <v>185</v>
      </c>
      <c r="E133" s="201" t="s">
        <v>2306</v>
      </c>
      <c r="F133" s="202" t="s">
        <v>2307</v>
      </c>
      <c r="G133" s="203" t="s">
        <v>2308</v>
      </c>
      <c r="H133" s="204">
        <v>70</v>
      </c>
      <c r="I133" s="205"/>
      <c r="J133" s="206">
        <f t="shared" si="0"/>
        <v>0</v>
      </c>
      <c r="K133" s="202" t="s">
        <v>1</v>
      </c>
      <c r="L133" s="39"/>
      <c r="M133" s="207" t="s">
        <v>1</v>
      </c>
      <c r="N133" s="208" t="s">
        <v>45</v>
      </c>
      <c r="O133" s="71"/>
      <c r="P133" s="209">
        <f t="shared" si="1"/>
        <v>0</v>
      </c>
      <c r="Q133" s="209">
        <v>0</v>
      </c>
      <c r="R133" s="209">
        <f t="shared" si="2"/>
        <v>0</v>
      </c>
      <c r="S133" s="209">
        <v>0</v>
      </c>
      <c r="T133" s="210">
        <f t="shared" si="3"/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211" t="s">
        <v>190</v>
      </c>
      <c r="AT133" s="211" t="s">
        <v>185</v>
      </c>
      <c r="AU133" s="211" t="s">
        <v>86</v>
      </c>
      <c r="AY133" s="17" t="s">
        <v>184</v>
      </c>
      <c r="BE133" s="212">
        <f t="shared" si="4"/>
        <v>0</v>
      </c>
      <c r="BF133" s="212">
        <f t="shared" si="5"/>
        <v>0</v>
      </c>
      <c r="BG133" s="212">
        <f t="shared" si="6"/>
        <v>0</v>
      </c>
      <c r="BH133" s="212">
        <f t="shared" si="7"/>
        <v>0</v>
      </c>
      <c r="BI133" s="212">
        <f t="shared" si="8"/>
        <v>0</v>
      </c>
      <c r="BJ133" s="17" t="s">
        <v>91</v>
      </c>
      <c r="BK133" s="212">
        <f t="shared" si="9"/>
        <v>0</v>
      </c>
      <c r="BL133" s="17" t="s">
        <v>190</v>
      </c>
      <c r="BM133" s="211" t="s">
        <v>190</v>
      </c>
    </row>
    <row r="134" spans="1:65" s="2" customFormat="1" ht="16.5" customHeight="1">
      <c r="A134" s="34"/>
      <c r="B134" s="35"/>
      <c r="C134" s="200" t="s">
        <v>96</v>
      </c>
      <c r="D134" s="200" t="s">
        <v>185</v>
      </c>
      <c r="E134" s="201" t="s">
        <v>1805</v>
      </c>
      <c r="F134" s="202" t="s">
        <v>1806</v>
      </c>
      <c r="G134" s="203" t="s">
        <v>188</v>
      </c>
      <c r="H134" s="204">
        <v>270</v>
      </c>
      <c r="I134" s="205"/>
      <c r="J134" s="206">
        <f t="shared" si="0"/>
        <v>0</v>
      </c>
      <c r="K134" s="202" t="s">
        <v>1</v>
      </c>
      <c r="L134" s="39"/>
      <c r="M134" s="207" t="s">
        <v>1</v>
      </c>
      <c r="N134" s="208" t="s">
        <v>45</v>
      </c>
      <c r="O134" s="71"/>
      <c r="P134" s="209">
        <f t="shared" si="1"/>
        <v>0</v>
      </c>
      <c r="Q134" s="209">
        <v>0</v>
      </c>
      <c r="R134" s="209">
        <f t="shared" si="2"/>
        <v>0</v>
      </c>
      <c r="S134" s="209">
        <v>0</v>
      </c>
      <c r="T134" s="210">
        <f t="shared" si="3"/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211" t="s">
        <v>190</v>
      </c>
      <c r="AT134" s="211" t="s">
        <v>185</v>
      </c>
      <c r="AU134" s="211" t="s">
        <v>86</v>
      </c>
      <c r="AY134" s="17" t="s">
        <v>184</v>
      </c>
      <c r="BE134" s="212">
        <f t="shared" si="4"/>
        <v>0</v>
      </c>
      <c r="BF134" s="212">
        <f t="shared" si="5"/>
        <v>0</v>
      </c>
      <c r="BG134" s="212">
        <f t="shared" si="6"/>
        <v>0</v>
      </c>
      <c r="BH134" s="212">
        <f t="shared" si="7"/>
        <v>0</v>
      </c>
      <c r="BI134" s="212">
        <f t="shared" si="8"/>
        <v>0</v>
      </c>
      <c r="BJ134" s="17" t="s">
        <v>91</v>
      </c>
      <c r="BK134" s="212">
        <f t="shared" si="9"/>
        <v>0</v>
      </c>
      <c r="BL134" s="17" t="s">
        <v>190</v>
      </c>
      <c r="BM134" s="211" t="s">
        <v>199</v>
      </c>
    </row>
    <row r="135" spans="1:65" s="2" customFormat="1" ht="16.5" customHeight="1">
      <c r="A135" s="34"/>
      <c r="B135" s="35"/>
      <c r="C135" s="200" t="s">
        <v>190</v>
      </c>
      <c r="D135" s="200" t="s">
        <v>185</v>
      </c>
      <c r="E135" s="201" t="s">
        <v>2309</v>
      </c>
      <c r="F135" s="202" t="s">
        <v>2310</v>
      </c>
      <c r="G135" s="203" t="s">
        <v>222</v>
      </c>
      <c r="H135" s="204">
        <v>155</v>
      </c>
      <c r="I135" s="205"/>
      <c r="J135" s="206">
        <f t="shared" si="0"/>
        <v>0</v>
      </c>
      <c r="K135" s="202" t="s">
        <v>1</v>
      </c>
      <c r="L135" s="39"/>
      <c r="M135" s="207" t="s">
        <v>1</v>
      </c>
      <c r="N135" s="208" t="s">
        <v>45</v>
      </c>
      <c r="O135" s="71"/>
      <c r="P135" s="209">
        <f t="shared" si="1"/>
        <v>0</v>
      </c>
      <c r="Q135" s="209">
        <v>0</v>
      </c>
      <c r="R135" s="209">
        <f t="shared" si="2"/>
        <v>0</v>
      </c>
      <c r="S135" s="209">
        <v>0</v>
      </c>
      <c r="T135" s="210">
        <f t="shared" si="3"/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211" t="s">
        <v>190</v>
      </c>
      <c r="AT135" s="211" t="s">
        <v>185</v>
      </c>
      <c r="AU135" s="211" t="s">
        <v>86</v>
      </c>
      <c r="AY135" s="17" t="s">
        <v>184</v>
      </c>
      <c r="BE135" s="212">
        <f t="shared" si="4"/>
        <v>0</v>
      </c>
      <c r="BF135" s="212">
        <f t="shared" si="5"/>
        <v>0</v>
      </c>
      <c r="BG135" s="212">
        <f t="shared" si="6"/>
        <v>0</v>
      </c>
      <c r="BH135" s="212">
        <f t="shared" si="7"/>
        <v>0</v>
      </c>
      <c r="BI135" s="212">
        <f t="shared" si="8"/>
        <v>0</v>
      </c>
      <c r="BJ135" s="17" t="s">
        <v>91</v>
      </c>
      <c r="BK135" s="212">
        <f t="shared" si="9"/>
        <v>0</v>
      </c>
      <c r="BL135" s="17" t="s">
        <v>190</v>
      </c>
      <c r="BM135" s="211" t="s">
        <v>202</v>
      </c>
    </row>
    <row r="136" spans="1:65" s="2" customFormat="1" ht="16.5" customHeight="1">
      <c r="A136" s="34"/>
      <c r="B136" s="35"/>
      <c r="C136" s="200" t="s">
        <v>208</v>
      </c>
      <c r="D136" s="200" t="s">
        <v>185</v>
      </c>
      <c r="E136" s="201" t="s">
        <v>2311</v>
      </c>
      <c r="F136" s="202" t="s">
        <v>2312</v>
      </c>
      <c r="G136" s="203" t="s">
        <v>222</v>
      </c>
      <c r="H136" s="204">
        <v>155</v>
      </c>
      <c r="I136" s="205"/>
      <c r="J136" s="206">
        <f t="shared" si="0"/>
        <v>0</v>
      </c>
      <c r="K136" s="202" t="s">
        <v>1</v>
      </c>
      <c r="L136" s="39"/>
      <c r="M136" s="207" t="s">
        <v>1</v>
      </c>
      <c r="N136" s="208" t="s">
        <v>45</v>
      </c>
      <c r="O136" s="71"/>
      <c r="P136" s="209">
        <f t="shared" si="1"/>
        <v>0</v>
      </c>
      <c r="Q136" s="209">
        <v>0</v>
      </c>
      <c r="R136" s="209">
        <f t="shared" si="2"/>
        <v>0</v>
      </c>
      <c r="S136" s="209">
        <v>0</v>
      </c>
      <c r="T136" s="210">
        <f t="shared" si="3"/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211" t="s">
        <v>190</v>
      </c>
      <c r="AT136" s="211" t="s">
        <v>185</v>
      </c>
      <c r="AU136" s="211" t="s">
        <v>86</v>
      </c>
      <c r="AY136" s="17" t="s">
        <v>184</v>
      </c>
      <c r="BE136" s="212">
        <f t="shared" si="4"/>
        <v>0</v>
      </c>
      <c r="BF136" s="212">
        <f t="shared" si="5"/>
        <v>0</v>
      </c>
      <c r="BG136" s="212">
        <f t="shared" si="6"/>
        <v>0</v>
      </c>
      <c r="BH136" s="212">
        <f t="shared" si="7"/>
        <v>0</v>
      </c>
      <c r="BI136" s="212">
        <f t="shared" si="8"/>
        <v>0</v>
      </c>
      <c r="BJ136" s="17" t="s">
        <v>91</v>
      </c>
      <c r="BK136" s="212">
        <f t="shared" si="9"/>
        <v>0</v>
      </c>
      <c r="BL136" s="17" t="s">
        <v>190</v>
      </c>
      <c r="BM136" s="211" t="s">
        <v>211</v>
      </c>
    </row>
    <row r="137" spans="1:65" s="2" customFormat="1" ht="16.5" customHeight="1">
      <c r="A137" s="34"/>
      <c r="B137" s="35"/>
      <c r="C137" s="200" t="s">
        <v>199</v>
      </c>
      <c r="D137" s="200" t="s">
        <v>185</v>
      </c>
      <c r="E137" s="201" t="s">
        <v>200</v>
      </c>
      <c r="F137" s="202" t="s">
        <v>201</v>
      </c>
      <c r="G137" s="203" t="s">
        <v>188</v>
      </c>
      <c r="H137" s="204">
        <v>175</v>
      </c>
      <c r="I137" s="205"/>
      <c r="J137" s="206">
        <f t="shared" si="0"/>
        <v>0</v>
      </c>
      <c r="K137" s="202" t="s">
        <v>1</v>
      </c>
      <c r="L137" s="39"/>
      <c r="M137" s="207" t="s">
        <v>1</v>
      </c>
      <c r="N137" s="208" t="s">
        <v>45</v>
      </c>
      <c r="O137" s="71"/>
      <c r="P137" s="209">
        <f t="shared" si="1"/>
        <v>0</v>
      </c>
      <c r="Q137" s="209">
        <v>0</v>
      </c>
      <c r="R137" s="209">
        <f t="shared" si="2"/>
        <v>0</v>
      </c>
      <c r="S137" s="209">
        <v>0</v>
      </c>
      <c r="T137" s="210">
        <f t="shared" si="3"/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211" t="s">
        <v>190</v>
      </c>
      <c r="AT137" s="211" t="s">
        <v>185</v>
      </c>
      <c r="AU137" s="211" t="s">
        <v>86</v>
      </c>
      <c r="AY137" s="17" t="s">
        <v>184</v>
      </c>
      <c r="BE137" s="212">
        <f t="shared" si="4"/>
        <v>0</v>
      </c>
      <c r="BF137" s="212">
        <f t="shared" si="5"/>
        <v>0</v>
      </c>
      <c r="BG137" s="212">
        <f t="shared" si="6"/>
        <v>0</v>
      </c>
      <c r="BH137" s="212">
        <f t="shared" si="7"/>
        <v>0</v>
      </c>
      <c r="BI137" s="212">
        <f t="shared" si="8"/>
        <v>0</v>
      </c>
      <c r="BJ137" s="17" t="s">
        <v>91</v>
      </c>
      <c r="BK137" s="212">
        <f t="shared" si="9"/>
        <v>0</v>
      </c>
      <c r="BL137" s="17" t="s">
        <v>190</v>
      </c>
      <c r="BM137" s="211" t="s">
        <v>215</v>
      </c>
    </row>
    <row r="138" spans="1:65" s="2" customFormat="1" ht="16.5" customHeight="1">
      <c r="A138" s="34"/>
      <c r="B138" s="35"/>
      <c r="C138" s="200" t="s">
        <v>216</v>
      </c>
      <c r="D138" s="200" t="s">
        <v>185</v>
      </c>
      <c r="E138" s="201" t="s">
        <v>1814</v>
      </c>
      <c r="F138" s="202" t="s">
        <v>1815</v>
      </c>
      <c r="G138" s="203" t="s">
        <v>188</v>
      </c>
      <c r="H138" s="204">
        <v>270</v>
      </c>
      <c r="I138" s="205"/>
      <c r="J138" s="206">
        <f t="shared" si="0"/>
        <v>0</v>
      </c>
      <c r="K138" s="202" t="s">
        <v>1</v>
      </c>
      <c r="L138" s="39"/>
      <c r="M138" s="207" t="s">
        <v>1</v>
      </c>
      <c r="N138" s="208" t="s">
        <v>45</v>
      </c>
      <c r="O138" s="71"/>
      <c r="P138" s="209">
        <f t="shared" si="1"/>
        <v>0</v>
      </c>
      <c r="Q138" s="209">
        <v>0</v>
      </c>
      <c r="R138" s="209">
        <f t="shared" si="2"/>
        <v>0</v>
      </c>
      <c r="S138" s="209">
        <v>0</v>
      </c>
      <c r="T138" s="210">
        <f t="shared" si="3"/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11" t="s">
        <v>190</v>
      </c>
      <c r="AT138" s="211" t="s">
        <v>185</v>
      </c>
      <c r="AU138" s="211" t="s">
        <v>86</v>
      </c>
      <c r="AY138" s="17" t="s">
        <v>184</v>
      </c>
      <c r="BE138" s="212">
        <f t="shared" si="4"/>
        <v>0</v>
      </c>
      <c r="BF138" s="212">
        <f t="shared" si="5"/>
        <v>0</v>
      </c>
      <c r="BG138" s="212">
        <f t="shared" si="6"/>
        <v>0</v>
      </c>
      <c r="BH138" s="212">
        <f t="shared" si="7"/>
        <v>0</v>
      </c>
      <c r="BI138" s="212">
        <f t="shared" si="8"/>
        <v>0</v>
      </c>
      <c r="BJ138" s="17" t="s">
        <v>91</v>
      </c>
      <c r="BK138" s="212">
        <f t="shared" si="9"/>
        <v>0</v>
      </c>
      <c r="BL138" s="17" t="s">
        <v>190</v>
      </c>
      <c r="BM138" s="211" t="s">
        <v>219</v>
      </c>
    </row>
    <row r="139" spans="1:65" s="2" customFormat="1" ht="16.5" customHeight="1">
      <c r="A139" s="34"/>
      <c r="B139" s="35"/>
      <c r="C139" s="200" t="s">
        <v>202</v>
      </c>
      <c r="D139" s="200" t="s">
        <v>185</v>
      </c>
      <c r="E139" s="201" t="s">
        <v>1818</v>
      </c>
      <c r="F139" s="202" t="s">
        <v>1819</v>
      </c>
      <c r="G139" s="203" t="s">
        <v>188</v>
      </c>
      <c r="H139" s="204">
        <v>175</v>
      </c>
      <c r="I139" s="205"/>
      <c r="J139" s="206">
        <f t="shared" si="0"/>
        <v>0</v>
      </c>
      <c r="K139" s="202" t="s">
        <v>1</v>
      </c>
      <c r="L139" s="39"/>
      <c r="M139" s="207" t="s">
        <v>1</v>
      </c>
      <c r="N139" s="208" t="s">
        <v>45</v>
      </c>
      <c r="O139" s="71"/>
      <c r="P139" s="209">
        <f t="shared" si="1"/>
        <v>0</v>
      </c>
      <c r="Q139" s="209">
        <v>0</v>
      </c>
      <c r="R139" s="209">
        <f t="shared" si="2"/>
        <v>0</v>
      </c>
      <c r="S139" s="209">
        <v>0</v>
      </c>
      <c r="T139" s="210">
        <f t="shared" si="3"/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211" t="s">
        <v>190</v>
      </c>
      <c r="AT139" s="211" t="s">
        <v>185</v>
      </c>
      <c r="AU139" s="211" t="s">
        <v>86</v>
      </c>
      <c r="AY139" s="17" t="s">
        <v>184</v>
      </c>
      <c r="BE139" s="212">
        <f t="shared" si="4"/>
        <v>0</v>
      </c>
      <c r="BF139" s="212">
        <f t="shared" si="5"/>
        <v>0</v>
      </c>
      <c r="BG139" s="212">
        <f t="shared" si="6"/>
        <v>0</v>
      </c>
      <c r="BH139" s="212">
        <f t="shared" si="7"/>
        <v>0</v>
      </c>
      <c r="BI139" s="212">
        <f t="shared" si="8"/>
        <v>0</v>
      </c>
      <c r="BJ139" s="17" t="s">
        <v>91</v>
      </c>
      <c r="BK139" s="212">
        <f t="shared" si="9"/>
        <v>0</v>
      </c>
      <c r="BL139" s="17" t="s">
        <v>190</v>
      </c>
      <c r="BM139" s="211" t="s">
        <v>223</v>
      </c>
    </row>
    <row r="140" spans="1:65" s="2" customFormat="1" ht="16.5" customHeight="1">
      <c r="A140" s="34"/>
      <c r="B140" s="35"/>
      <c r="C140" s="200" t="s">
        <v>225</v>
      </c>
      <c r="D140" s="200" t="s">
        <v>185</v>
      </c>
      <c r="E140" s="201" t="s">
        <v>226</v>
      </c>
      <c r="F140" s="202" t="s">
        <v>227</v>
      </c>
      <c r="G140" s="203" t="s">
        <v>188</v>
      </c>
      <c r="H140" s="204">
        <v>175</v>
      </c>
      <c r="I140" s="205"/>
      <c r="J140" s="206">
        <f t="shared" si="0"/>
        <v>0</v>
      </c>
      <c r="K140" s="202" t="s">
        <v>1</v>
      </c>
      <c r="L140" s="39"/>
      <c r="M140" s="207" t="s">
        <v>1</v>
      </c>
      <c r="N140" s="208" t="s">
        <v>45</v>
      </c>
      <c r="O140" s="71"/>
      <c r="P140" s="209">
        <f t="shared" si="1"/>
        <v>0</v>
      </c>
      <c r="Q140" s="209">
        <v>0</v>
      </c>
      <c r="R140" s="209">
        <f t="shared" si="2"/>
        <v>0</v>
      </c>
      <c r="S140" s="209">
        <v>0</v>
      </c>
      <c r="T140" s="210">
        <f t="shared" si="3"/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11" t="s">
        <v>190</v>
      </c>
      <c r="AT140" s="211" t="s">
        <v>185</v>
      </c>
      <c r="AU140" s="211" t="s">
        <v>86</v>
      </c>
      <c r="AY140" s="17" t="s">
        <v>184</v>
      </c>
      <c r="BE140" s="212">
        <f t="shared" si="4"/>
        <v>0</v>
      </c>
      <c r="BF140" s="212">
        <f t="shared" si="5"/>
        <v>0</v>
      </c>
      <c r="BG140" s="212">
        <f t="shared" si="6"/>
        <v>0</v>
      </c>
      <c r="BH140" s="212">
        <f t="shared" si="7"/>
        <v>0</v>
      </c>
      <c r="BI140" s="212">
        <f t="shared" si="8"/>
        <v>0</v>
      </c>
      <c r="BJ140" s="17" t="s">
        <v>91</v>
      </c>
      <c r="BK140" s="212">
        <f t="shared" si="9"/>
        <v>0</v>
      </c>
      <c r="BL140" s="17" t="s">
        <v>190</v>
      </c>
      <c r="BM140" s="211" t="s">
        <v>228</v>
      </c>
    </row>
    <row r="141" spans="1:65" s="2" customFormat="1" ht="16.5" customHeight="1">
      <c r="A141" s="34"/>
      <c r="B141" s="35"/>
      <c r="C141" s="200" t="s">
        <v>211</v>
      </c>
      <c r="D141" s="200" t="s">
        <v>185</v>
      </c>
      <c r="E141" s="201" t="s">
        <v>1821</v>
      </c>
      <c r="F141" s="202" t="s">
        <v>1822</v>
      </c>
      <c r="G141" s="203" t="s">
        <v>188</v>
      </c>
      <c r="H141" s="204">
        <v>95</v>
      </c>
      <c r="I141" s="205"/>
      <c r="J141" s="206">
        <f t="shared" si="0"/>
        <v>0</v>
      </c>
      <c r="K141" s="202" t="s">
        <v>1</v>
      </c>
      <c r="L141" s="39"/>
      <c r="M141" s="207" t="s">
        <v>1</v>
      </c>
      <c r="N141" s="208" t="s">
        <v>45</v>
      </c>
      <c r="O141" s="71"/>
      <c r="P141" s="209">
        <f t="shared" si="1"/>
        <v>0</v>
      </c>
      <c r="Q141" s="209">
        <v>0</v>
      </c>
      <c r="R141" s="209">
        <f t="shared" si="2"/>
        <v>0</v>
      </c>
      <c r="S141" s="209">
        <v>0</v>
      </c>
      <c r="T141" s="210">
        <f t="shared" si="3"/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211" t="s">
        <v>190</v>
      </c>
      <c r="AT141" s="211" t="s">
        <v>185</v>
      </c>
      <c r="AU141" s="211" t="s">
        <v>86</v>
      </c>
      <c r="AY141" s="17" t="s">
        <v>184</v>
      </c>
      <c r="BE141" s="212">
        <f t="shared" si="4"/>
        <v>0</v>
      </c>
      <c r="BF141" s="212">
        <f t="shared" si="5"/>
        <v>0</v>
      </c>
      <c r="BG141" s="212">
        <f t="shared" si="6"/>
        <v>0</v>
      </c>
      <c r="BH141" s="212">
        <f t="shared" si="7"/>
        <v>0</v>
      </c>
      <c r="BI141" s="212">
        <f t="shared" si="8"/>
        <v>0</v>
      </c>
      <c r="BJ141" s="17" t="s">
        <v>91</v>
      </c>
      <c r="BK141" s="212">
        <f t="shared" si="9"/>
        <v>0</v>
      </c>
      <c r="BL141" s="17" t="s">
        <v>190</v>
      </c>
      <c r="BM141" s="211" t="s">
        <v>231</v>
      </c>
    </row>
    <row r="142" spans="1:65" s="2" customFormat="1" ht="21.75" customHeight="1">
      <c r="A142" s="34"/>
      <c r="B142" s="35"/>
      <c r="C142" s="200" t="s">
        <v>236</v>
      </c>
      <c r="D142" s="200" t="s">
        <v>185</v>
      </c>
      <c r="E142" s="201" t="s">
        <v>2313</v>
      </c>
      <c r="F142" s="202" t="s">
        <v>2314</v>
      </c>
      <c r="G142" s="203" t="s">
        <v>222</v>
      </c>
      <c r="H142" s="204">
        <v>200</v>
      </c>
      <c r="I142" s="205"/>
      <c r="J142" s="206">
        <f t="shared" si="0"/>
        <v>0</v>
      </c>
      <c r="K142" s="202" t="s">
        <v>1</v>
      </c>
      <c r="L142" s="39"/>
      <c r="M142" s="207" t="s">
        <v>1</v>
      </c>
      <c r="N142" s="208" t="s">
        <v>45</v>
      </c>
      <c r="O142" s="71"/>
      <c r="P142" s="209">
        <f t="shared" si="1"/>
        <v>0</v>
      </c>
      <c r="Q142" s="209">
        <v>0</v>
      </c>
      <c r="R142" s="209">
        <f t="shared" si="2"/>
        <v>0</v>
      </c>
      <c r="S142" s="209">
        <v>0</v>
      </c>
      <c r="T142" s="210">
        <f t="shared" si="3"/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1" t="s">
        <v>190</v>
      </c>
      <c r="AT142" s="211" t="s">
        <v>185</v>
      </c>
      <c r="AU142" s="211" t="s">
        <v>86</v>
      </c>
      <c r="AY142" s="17" t="s">
        <v>184</v>
      </c>
      <c r="BE142" s="212">
        <f t="shared" si="4"/>
        <v>0</v>
      </c>
      <c r="BF142" s="212">
        <f t="shared" si="5"/>
        <v>0</v>
      </c>
      <c r="BG142" s="212">
        <f t="shared" si="6"/>
        <v>0</v>
      </c>
      <c r="BH142" s="212">
        <f t="shared" si="7"/>
        <v>0</v>
      </c>
      <c r="BI142" s="212">
        <f t="shared" si="8"/>
        <v>0</v>
      </c>
      <c r="BJ142" s="17" t="s">
        <v>91</v>
      </c>
      <c r="BK142" s="212">
        <f t="shared" si="9"/>
        <v>0</v>
      </c>
      <c r="BL142" s="17" t="s">
        <v>190</v>
      </c>
      <c r="BM142" s="211" t="s">
        <v>239</v>
      </c>
    </row>
    <row r="143" spans="1:65" s="2" customFormat="1" ht="16.5" customHeight="1">
      <c r="A143" s="34"/>
      <c r="B143" s="35"/>
      <c r="C143" s="200" t="s">
        <v>215</v>
      </c>
      <c r="D143" s="200" t="s">
        <v>185</v>
      </c>
      <c r="E143" s="201" t="s">
        <v>2315</v>
      </c>
      <c r="F143" s="202" t="s">
        <v>2316</v>
      </c>
      <c r="G143" s="203" t="s">
        <v>246</v>
      </c>
      <c r="H143" s="204">
        <v>30</v>
      </c>
      <c r="I143" s="205"/>
      <c r="J143" s="206">
        <f t="shared" si="0"/>
        <v>0</v>
      </c>
      <c r="K143" s="202" t="s">
        <v>1</v>
      </c>
      <c r="L143" s="39"/>
      <c r="M143" s="207" t="s">
        <v>1</v>
      </c>
      <c r="N143" s="208" t="s">
        <v>45</v>
      </c>
      <c r="O143" s="71"/>
      <c r="P143" s="209">
        <f t="shared" si="1"/>
        <v>0</v>
      </c>
      <c r="Q143" s="209">
        <v>0</v>
      </c>
      <c r="R143" s="209">
        <f t="shared" si="2"/>
        <v>0</v>
      </c>
      <c r="S143" s="209">
        <v>0</v>
      </c>
      <c r="T143" s="210">
        <f t="shared" si="3"/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211" t="s">
        <v>190</v>
      </c>
      <c r="AT143" s="211" t="s">
        <v>185</v>
      </c>
      <c r="AU143" s="211" t="s">
        <v>86</v>
      </c>
      <c r="AY143" s="17" t="s">
        <v>184</v>
      </c>
      <c r="BE143" s="212">
        <f t="shared" si="4"/>
        <v>0</v>
      </c>
      <c r="BF143" s="212">
        <f t="shared" si="5"/>
        <v>0</v>
      </c>
      <c r="BG143" s="212">
        <f t="shared" si="6"/>
        <v>0</v>
      </c>
      <c r="BH143" s="212">
        <f t="shared" si="7"/>
        <v>0</v>
      </c>
      <c r="BI143" s="212">
        <f t="shared" si="8"/>
        <v>0</v>
      </c>
      <c r="BJ143" s="17" t="s">
        <v>91</v>
      </c>
      <c r="BK143" s="212">
        <f t="shared" si="9"/>
        <v>0</v>
      </c>
      <c r="BL143" s="17" t="s">
        <v>190</v>
      </c>
      <c r="BM143" s="211" t="s">
        <v>247</v>
      </c>
    </row>
    <row r="144" spans="1:65" s="2" customFormat="1" ht="21.75" customHeight="1">
      <c r="A144" s="34"/>
      <c r="B144" s="35"/>
      <c r="C144" s="200" t="s">
        <v>249</v>
      </c>
      <c r="D144" s="200" t="s">
        <v>185</v>
      </c>
      <c r="E144" s="201" t="s">
        <v>1824</v>
      </c>
      <c r="F144" s="202" t="s">
        <v>1825</v>
      </c>
      <c r="G144" s="203" t="s">
        <v>188</v>
      </c>
      <c r="H144" s="204">
        <v>40</v>
      </c>
      <c r="I144" s="205"/>
      <c r="J144" s="206">
        <f t="shared" si="0"/>
        <v>0</v>
      </c>
      <c r="K144" s="202" t="s">
        <v>1</v>
      </c>
      <c r="L144" s="39"/>
      <c r="M144" s="207" t="s">
        <v>1</v>
      </c>
      <c r="N144" s="208" t="s">
        <v>45</v>
      </c>
      <c r="O144" s="71"/>
      <c r="P144" s="209">
        <f t="shared" si="1"/>
        <v>0</v>
      </c>
      <c r="Q144" s="209">
        <v>0</v>
      </c>
      <c r="R144" s="209">
        <f t="shared" si="2"/>
        <v>0</v>
      </c>
      <c r="S144" s="209">
        <v>0</v>
      </c>
      <c r="T144" s="210">
        <f t="shared" si="3"/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11" t="s">
        <v>190</v>
      </c>
      <c r="AT144" s="211" t="s">
        <v>185</v>
      </c>
      <c r="AU144" s="211" t="s">
        <v>86</v>
      </c>
      <c r="AY144" s="17" t="s">
        <v>184</v>
      </c>
      <c r="BE144" s="212">
        <f t="shared" si="4"/>
        <v>0</v>
      </c>
      <c r="BF144" s="212">
        <f t="shared" si="5"/>
        <v>0</v>
      </c>
      <c r="BG144" s="212">
        <f t="shared" si="6"/>
        <v>0</v>
      </c>
      <c r="BH144" s="212">
        <f t="shared" si="7"/>
        <v>0</v>
      </c>
      <c r="BI144" s="212">
        <f t="shared" si="8"/>
        <v>0</v>
      </c>
      <c r="BJ144" s="17" t="s">
        <v>91</v>
      </c>
      <c r="BK144" s="212">
        <f t="shared" si="9"/>
        <v>0</v>
      </c>
      <c r="BL144" s="17" t="s">
        <v>190</v>
      </c>
      <c r="BM144" s="211" t="s">
        <v>253</v>
      </c>
    </row>
    <row r="145" spans="1:65" s="11" customFormat="1" ht="25.9" customHeight="1">
      <c r="B145" s="186"/>
      <c r="C145" s="187"/>
      <c r="D145" s="188" t="s">
        <v>78</v>
      </c>
      <c r="E145" s="189" t="s">
        <v>236</v>
      </c>
      <c r="F145" s="189" t="s">
        <v>2317</v>
      </c>
      <c r="G145" s="187"/>
      <c r="H145" s="187"/>
      <c r="I145" s="190"/>
      <c r="J145" s="191">
        <f>BK145</f>
        <v>0</v>
      </c>
      <c r="K145" s="187"/>
      <c r="L145" s="192"/>
      <c r="M145" s="193"/>
      <c r="N145" s="194"/>
      <c r="O145" s="194"/>
      <c r="P145" s="195">
        <f>SUM(P146:P147)</f>
        <v>0</v>
      </c>
      <c r="Q145" s="194"/>
      <c r="R145" s="195">
        <f>SUM(R146:R147)</f>
        <v>0</v>
      </c>
      <c r="S145" s="194"/>
      <c r="T145" s="196">
        <f>SUM(T146:T147)</f>
        <v>0</v>
      </c>
      <c r="AR145" s="197" t="s">
        <v>86</v>
      </c>
      <c r="AT145" s="198" t="s">
        <v>78</v>
      </c>
      <c r="AU145" s="198" t="s">
        <v>79</v>
      </c>
      <c r="AY145" s="197" t="s">
        <v>184</v>
      </c>
      <c r="BK145" s="199">
        <f>SUM(BK146:BK147)</f>
        <v>0</v>
      </c>
    </row>
    <row r="146" spans="1:65" s="2" customFormat="1" ht="21.75" customHeight="1">
      <c r="A146" s="34"/>
      <c r="B146" s="35"/>
      <c r="C146" s="200" t="s">
        <v>219</v>
      </c>
      <c r="D146" s="200" t="s">
        <v>185</v>
      </c>
      <c r="E146" s="201" t="s">
        <v>2318</v>
      </c>
      <c r="F146" s="202" t="s">
        <v>2319</v>
      </c>
      <c r="G146" s="203" t="s">
        <v>222</v>
      </c>
      <c r="H146" s="204">
        <v>45</v>
      </c>
      <c r="I146" s="205"/>
      <c r="J146" s="206">
        <f>ROUND(I146*H146,2)</f>
        <v>0</v>
      </c>
      <c r="K146" s="202" t="s">
        <v>1</v>
      </c>
      <c r="L146" s="39"/>
      <c r="M146" s="207" t="s">
        <v>1</v>
      </c>
      <c r="N146" s="208" t="s">
        <v>45</v>
      </c>
      <c r="O146" s="71"/>
      <c r="P146" s="209">
        <f>O146*H146</f>
        <v>0</v>
      </c>
      <c r="Q146" s="209">
        <v>0</v>
      </c>
      <c r="R146" s="209">
        <f>Q146*H146</f>
        <v>0</v>
      </c>
      <c r="S146" s="209">
        <v>0</v>
      </c>
      <c r="T146" s="210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11" t="s">
        <v>190</v>
      </c>
      <c r="AT146" s="211" t="s">
        <v>185</v>
      </c>
      <c r="AU146" s="211" t="s">
        <v>86</v>
      </c>
      <c r="AY146" s="17" t="s">
        <v>184</v>
      </c>
      <c r="BE146" s="212">
        <f>IF(N146="základní",J146,0)</f>
        <v>0</v>
      </c>
      <c r="BF146" s="212">
        <f>IF(N146="snížená",J146,0)</f>
        <v>0</v>
      </c>
      <c r="BG146" s="212">
        <f>IF(N146="zákl. přenesená",J146,0)</f>
        <v>0</v>
      </c>
      <c r="BH146" s="212">
        <f>IF(N146="sníž. přenesená",J146,0)</f>
        <v>0</v>
      </c>
      <c r="BI146" s="212">
        <f>IF(N146="nulová",J146,0)</f>
        <v>0</v>
      </c>
      <c r="BJ146" s="17" t="s">
        <v>91</v>
      </c>
      <c r="BK146" s="212">
        <f>ROUND(I146*H146,2)</f>
        <v>0</v>
      </c>
      <c r="BL146" s="17" t="s">
        <v>190</v>
      </c>
      <c r="BM146" s="211" t="s">
        <v>257</v>
      </c>
    </row>
    <row r="147" spans="1:65" s="2" customFormat="1" ht="16.5" customHeight="1">
      <c r="A147" s="34"/>
      <c r="B147" s="35"/>
      <c r="C147" s="200" t="s">
        <v>8</v>
      </c>
      <c r="D147" s="200" t="s">
        <v>185</v>
      </c>
      <c r="E147" s="201" t="s">
        <v>2320</v>
      </c>
      <c r="F147" s="202" t="s">
        <v>2321</v>
      </c>
      <c r="G147" s="203" t="s">
        <v>222</v>
      </c>
      <c r="H147" s="204">
        <v>45</v>
      </c>
      <c r="I147" s="205"/>
      <c r="J147" s="206">
        <f>ROUND(I147*H147,2)</f>
        <v>0</v>
      </c>
      <c r="K147" s="202" t="s">
        <v>1</v>
      </c>
      <c r="L147" s="39"/>
      <c r="M147" s="207" t="s">
        <v>1</v>
      </c>
      <c r="N147" s="208" t="s">
        <v>45</v>
      </c>
      <c r="O147" s="71"/>
      <c r="P147" s="209">
        <f>O147*H147</f>
        <v>0</v>
      </c>
      <c r="Q147" s="209">
        <v>0</v>
      </c>
      <c r="R147" s="209">
        <f>Q147*H147</f>
        <v>0</v>
      </c>
      <c r="S147" s="209">
        <v>0</v>
      </c>
      <c r="T147" s="210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211" t="s">
        <v>190</v>
      </c>
      <c r="AT147" s="211" t="s">
        <v>185</v>
      </c>
      <c r="AU147" s="211" t="s">
        <v>86</v>
      </c>
      <c r="AY147" s="17" t="s">
        <v>184</v>
      </c>
      <c r="BE147" s="212">
        <f>IF(N147="základní",J147,0)</f>
        <v>0</v>
      </c>
      <c r="BF147" s="212">
        <f>IF(N147="snížená",J147,0)</f>
        <v>0</v>
      </c>
      <c r="BG147" s="212">
        <f>IF(N147="zákl. přenesená",J147,0)</f>
        <v>0</v>
      </c>
      <c r="BH147" s="212">
        <f>IF(N147="sníž. přenesená",J147,0)</f>
        <v>0</v>
      </c>
      <c r="BI147" s="212">
        <f>IF(N147="nulová",J147,0)</f>
        <v>0</v>
      </c>
      <c r="BJ147" s="17" t="s">
        <v>91</v>
      </c>
      <c r="BK147" s="212">
        <f>ROUND(I147*H147,2)</f>
        <v>0</v>
      </c>
      <c r="BL147" s="17" t="s">
        <v>190</v>
      </c>
      <c r="BM147" s="211" t="s">
        <v>260</v>
      </c>
    </row>
    <row r="148" spans="1:65" s="11" customFormat="1" ht="25.9" customHeight="1">
      <c r="B148" s="186"/>
      <c r="C148" s="187"/>
      <c r="D148" s="188" t="s">
        <v>78</v>
      </c>
      <c r="E148" s="189" t="s">
        <v>338</v>
      </c>
      <c r="F148" s="189" t="s">
        <v>2322</v>
      </c>
      <c r="G148" s="187"/>
      <c r="H148" s="187"/>
      <c r="I148" s="190"/>
      <c r="J148" s="191">
        <f>BK148</f>
        <v>0</v>
      </c>
      <c r="K148" s="187"/>
      <c r="L148" s="192"/>
      <c r="M148" s="193"/>
      <c r="N148" s="194"/>
      <c r="O148" s="194"/>
      <c r="P148" s="195">
        <f>SUM(P149:P151)</f>
        <v>0</v>
      </c>
      <c r="Q148" s="194"/>
      <c r="R148" s="195">
        <f>SUM(R149:R151)</f>
        <v>0</v>
      </c>
      <c r="S148" s="194"/>
      <c r="T148" s="196">
        <f>SUM(T149:T151)</f>
        <v>0</v>
      </c>
      <c r="AR148" s="197" t="s">
        <v>86</v>
      </c>
      <c r="AT148" s="198" t="s">
        <v>78</v>
      </c>
      <c r="AU148" s="198" t="s">
        <v>79</v>
      </c>
      <c r="AY148" s="197" t="s">
        <v>184</v>
      </c>
      <c r="BK148" s="199">
        <f>SUM(BK149:BK151)</f>
        <v>0</v>
      </c>
    </row>
    <row r="149" spans="1:65" s="2" customFormat="1" ht="21.75" customHeight="1">
      <c r="A149" s="34"/>
      <c r="B149" s="35"/>
      <c r="C149" s="200" t="s">
        <v>223</v>
      </c>
      <c r="D149" s="200" t="s">
        <v>185</v>
      </c>
      <c r="E149" s="201" t="s">
        <v>2323</v>
      </c>
      <c r="F149" s="202" t="s">
        <v>2324</v>
      </c>
      <c r="G149" s="203" t="s">
        <v>222</v>
      </c>
      <c r="H149" s="204">
        <v>45</v>
      </c>
      <c r="I149" s="205"/>
      <c r="J149" s="206">
        <f>ROUND(I149*H149,2)</f>
        <v>0</v>
      </c>
      <c r="K149" s="202" t="s">
        <v>1</v>
      </c>
      <c r="L149" s="39"/>
      <c r="M149" s="207" t="s">
        <v>1</v>
      </c>
      <c r="N149" s="208" t="s">
        <v>45</v>
      </c>
      <c r="O149" s="71"/>
      <c r="P149" s="209">
        <f>O149*H149</f>
        <v>0</v>
      </c>
      <c r="Q149" s="209">
        <v>0</v>
      </c>
      <c r="R149" s="209">
        <f>Q149*H149</f>
        <v>0</v>
      </c>
      <c r="S149" s="209">
        <v>0</v>
      </c>
      <c r="T149" s="210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211" t="s">
        <v>190</v>
      </c>
      <c r="AT149" s="211" t="s">
        <v>185</v>
      </c>
      <c r="AU149" s="211" t="s">
        <v>86</v>
      </c>
      <c r="AY149" s="17" t="s">
        <v>184</v>
      </c>
      <c r="BE149" s="212">
        <f>IF(N149="základní",J149,0)</f>
        <v>0</v>
      </c>
      <c r="BF149" s="212">
        <f>IF(N149="snížená",J149,0)</f>
        <v>0</v>
      </c>
      <c r="BG149" s="212">
        <f>IF(N149="zákl. přenesená",J149,0)</f>
        <v>0</v>
      </c>
      <c r="BH149" s="212">
        <f>IF(N149="sníž. přenesená",J149,0)</f>
        <v>0</v>
      </c>
      <c r="BI149" s="212">
        <f>IF(N149="nulová",J149,0)</f>
        <v>0</v>
      </c>
      <c r="BJ149" s="17" t="s">
        <v>91</v>
      </c>
      <c r="BK149" s="212">
        <f>ROUND(I149*H149,2)</f>
        <v>0</v>
      </c>
      <c r="BL149" s="17" t="s">
        <v>190</v>
      </c>
      <c r="BM149" s="211" t="s">
        <v>264</v>
      </c>
    </row>
    <row r="150" spans="1:65" s="2" customFormat="1" ht="16.5" customHeight="1">
      <c r="A150" s="34"/>
      <c r="B150" s="35"/>
      <c r="C150" s="200" t="s">
        <v>265</v>
      </c>
      <c r="D150" s="200" t="s">
        <v>185</v>
      </c>
      <c r="E150" s="201" t="s">
        <v>2325</v>
      </c>
      <c r="F150" s="202" t="s">
        <v>2326</v>
      </c>
      <c r="G150" s="203" t="s">
        <v>222</v>
      </c>
      <c r="H150" s="204">
        <v>45</v>
      </c>
      <c r="I150" s="205"/>
      <c r="J150" s="206">
        <f>ROUND(I150*H150,2)</f>
        <v>0</v>
      </c>
      <c r="K150" s="202" t="s">
        <v>1</v>
      </c>
      <c r="L150" s="39"/>
      <c r="M150" s="207" t="s">
        <v>1</v>
      </c>
      <c r="N150" s="208" t="s">
        <v>45</v>
      </c>
      <c r="O150" s="71"/>
      <c r="P150" s="209">
        <f>O150*H150</f>
        <v>0</v>
      </c>
      <c r="Q150" s="209">
        <v>0</v>
      </c>
      <c r="R150" s="209">
        <f>Q150*H150</f>
        <v>0</v>
      </c>
      <c r="S150" s="209">
        <v>0</v>
      </c>
      <c r="T150" s="210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211" t="s">
        <v>190</v>
      </c>
      <c r="AT150" s="211" t="s">
        <v>185</v>
      </c>
      <c r="AU150" s="211" t="s">
        <v>86</v>
      </c>
      <c r="AY150" s="17" t="s">
        <v>184</v>
      </c>
      <c r="BE150" s="212">
        <f>IF(N150="základní",J150,0)</f>
        <v>0</v>
      </c>
      <c r="BF150" s="212">
        <f>IF(N150="snížená",J150,0)</f>
        <v>0</v>
      </c>
      <c r="BG150" s="212">
        <f>IF(N150="zákl. přenesená",J150,0)</f>
        <v>0</v>
      </c>
      <c r="BH150" s="212">
        <f>IF(N150="sníž. přenesená",J150,0)</f>
        <v>0</v>
      </c>
      <c r="BI150" s="212">
        <f>IF(N150="nulová",J150,0)</f>
        <v>0</v>
      </c>
      <c r="BJ150" s="17" t="s">
        <v>91</v>
      </c>
      <c r="BK150" s="212">
        <f>ROUND(I150*H150,2)</f>
        <v>0</v>
      </c>
      <c r="BL150" s="17" t="s">
        <v>190</v>
      </c>
      <c r="BM150" s="211" t="s">
        <v>268</v>
      </c>
    </row>
    <row r="151" spans="1:65" s="2" customFormat="1" ht="16.5" customHeight="1">
      <c r="A151" s="34"/>
      <c r="B151" s="35"/>
      <c r="C151" s="200" t="s">
        <v>228</v>
      </c>
      <c r="D151" s="200" t="s">
        <v>185</v>
      </c>
      <c r="E151" s="201" t="s">
        <v>2327</v>
      </c>
      <c r="F151" s="202" t="s">
        <v>2328</v>
      </c>
      <c r="G151" s="203" t="s">
        <v>222</v>
      </c>
      <c r="H151" s="204">
        <v>45</v>
      </c>
      <c r="I151" s="205"/>
      <c r="J151" s="206">
        <f>ROUND(I151*H151,2)</f>
        <v>0</v>
      </c>
      <c r="K151" s="202" t="s">
        <v>1</v>
      </c>
      <c r="L151" s="39"/>
      <c r="M151" s="207" t="s">
        <v>1</v>
      </c>
      <c r="N151" s="208" t="s">
        <v>45</v>
      </c>
      <c r="O151" s="71"/>
      <c r="P151" s="209">
        <f>O151*H151</f>
        <v>0</v>
      </c>
      <c r="Q151" s="209">
        <v>0</v>
      </c>
      <c r="R151" s="209">
        <f>Q151*H151</f>
        <v>0</v>
      </c>
      <c r="S151" s="209">
        <v>0</v>
      </c>
      <c r="T151" s="210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211" t="s">
        <v>190</v>
      </c>
      <c r="AT151" s="211" t="s">
        <v>185</v>
      </c>
      <c r="AU151" s="211" t="s">
        <v>86</v>
      </c>
      <c r="AY151" s="17" t="s">
        <v>184</v>
      </c>
      <c r="BE151" s="212">
        <f>IF(N151="základní",J151,0)</f>
        <v>0</v>
      </c>
      <c r="BF151" s="212">
        <f>IF(N151="snížená",J151,0)</f>
        <v>0</v>
      </c>
      <c r="BG151" s="212">
        <f>IF(N151="zákl. přenesená",J151,0)</f>
        <v>0</v>
      </c>
      <c r="BH151" s="212">
        <f>IF(N151="sníž. přenesená",J151,0)</f>
        <v>0</v>
      </c>
      <c r="BI151" s="212">
        <f>IF(N151="nulová",J151,0)</f>
        <v>0</v>
      </c>
      <c r="BJ151" s="17" t="s">
        <v>91</v>
      </c>
      <c r="BK151" s="212">
        <f>ROUND(I151*H151,2)</f>
        <v>0</v>
      </c>
      <c r="BL151" s="17" t="s">
        <v>190</v>
      </c>
      <c r="BM151" s="211" t="s">
        <v>273</v>
      </c>
    </row>
    <row r="152" spans="1:65" s="11" customFormat="1" ht="25.9" customHeight="1">
      <c r="B152" s="186"/>
      <c r="C152" s="187"/>
      <c r="D152" s="188" t="s">
        <v>78</v>
      </c>
      <c r="E152" s="189" t="s">
        <v>202</v>
      </c>
      <c r="F152" s="189" t="s">
        <v>2329</v>
      </c>
      <c r="G152" s="187"/>
      <c r="H152" s="187"/>
      <c r="I152" s="190"/>
      <c r="J152" s="191">
        <f>BK152</f>
        <v>0</v>
      </c>
      <c r="K152" s="187"/>
      <c r="L152" s="192"/>
      <c r="M152" s="193"/>
      <c r="N152" s="194"/>
      <c r="O152" s="194"/>
      <c r="P152" s="195">
        <f>SUM(P153:P157)</f>
        <v>0</v>
      </c>
      <c r="Q152" s="194"/>
      <c r="R152" s="195">
        <f>SUM(R153:R157)</f>
        <v>0</v>
      </c>
      <c r="S152" s="194"/>
      <c r="T152" s="196">
        <f>SUM(T153:T157)</f>
        <v>0</v>
      </c>
      <c r="AR152" s="197" t="s">
        <v>86</v>
      </c>
      <c r="AT152" s="198" t="s">
        <v>78</v>
      </c>
      <c r="AU152" s="198" t="s">
        <v>79</v>
      </c>
      <c r="AY152" s="197" t="s">
        <v>184</v>
      </c>
      <c r="BK152" s="199">
        <f>SUM(BK153:BK157)</f>
        <v>0</v>
      </c>
    </row>
    <row r="153" spans="1:65" s="2" customFormat="1" ht="16.5" customHeight="1">
      <c r="A153" s="34"/>
      <c r="B153" s="35"/>
      <c r="C153" s="200" t="s">
        <v>279</v>
      </c>
      <c r="D153" s="200" t="s">
        <v>185</v>
      </c>
      <c r="E153" s="201" t="s">
        <v>2330</v>
      </c>
      <c r="F153" s="202" t="s">
        <v>2331</v>
      </c>
      <c r="G153" s="203" t="s">
        <v>334</v>
      </c>
      <c r="H153" s="204">
        <v>1</v>
      </c>
      <c r="I153" s="205"/>
      <c r="J153" s="206">
        <f>ROUND(I153*H153,2)</f>
        <v>0</v>
      </c>
      <c r="K153" s="202" t="s">
        <v>1</v>
      </c>
      <c r="L153" s="39"/>
      <c r="M153" s="207" t="s">
        <v>1</v>
      </c>
      <c r="N153" s="208" t="s">
        <v>45</v>
      </c>
      <c r="O153" s="71"/>
      <c r="P153" s="209">
        <f>O153*H153</f>
        <v>0</v>
      </c>
      <c r="Q153" s="209">
        <v>0</v>
      </c>
      <c r="R153" s="209">
        <f>Q153*H153</f>
        <v>0</v>
      </c>
      <c r="S153" s="209">
        <v>0</v>
      </c>
      <c r="T153" s="210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211" t="s">
        <v>190</v>
      </c>
      <c r="AT153" s="211" t="s">
        <v>185</v>
      </c>
      <c r="AU153" s="211" t="s">
        <v>86</v>
      </c>
      <c r="AY153" s="17" t="s">
        <v>184</v>
      </c>
      <c r="BE153" s="212">
        <f>IF(N153="základní",J153,0)</f>
        <v>0</v>
      </c>
      <c r="BF153" s="212">
        <f>IF(N153="snížená",J153,0)</f>
        <v>0</v>
      </c>
      <c r="BG153" s="212">
        <f>IF(N153="zákl. přenesená",J153,0)</f>
        <v>0</v>
      </c>
      <c r="BH153" s="212">
        <f>IF(N153="sníž. přenesená",J153,0)</f>
        <v>0</v>
      </c>
      <c r="BI153" s="212">
        <f>IF(N153="nulová",J153,0)</f>
        <v>0</v>
      </c>
      <c r="BJ153" s="17" t="s">
        <v>91</v>
      </c>
      <c r="BK153" s="212">
        <f>ROUND(I153*H153,2)</f>
        <v>0</v>
      </c>
      <c r="BL153" s="17" t="s">
        <v>190</v>
      </c>
      <c r="BM153" s="211" t="s">
        <v>282</v>
      </c>
    </row>
    <row r="154" spans="1:65" s="2" customFormat="1" ht="16.5" customHeight="1">
      <c r="A154" s="34"/>
      <c r="B154" s="35"/>
      <c r="C154" s="200" t="s">
        <v>231</v>
      </c>
      <c r="D154" s="200" t="s">
        <v>185</v>
      </c>
      <c r="E154" s="201" t="s">
        <v>2332</v>
      </c>
      <c r="F154" s="202" t="s">
        <v>2333</v>
      </c>
      <c r="G154" s="203" t="s">
        <v>334</v>
      </c>
      <c r="H154" s="204">
        <v>1</v>
      </c>
      <c r="I154" s="205"/>
      <c r="J154" s="206">
        <f>ROUND(I154*H154,2)</f>
        <v>0</v>
      </c>
      <c r="K154" s="202" t="s">
        <v>1</v>
      </c>
      <c r="L154" s="39"/>
      <c r="M154" s="207" t="s">
        <v>1</v>
      </c>
      <c r="N154" s="208" t="s">
        <v>45</v>
      </c>
      <c r="O154" s="71"/>
      <c r="P154" s="209">
        <f>O154*H154</f>
        <v>0</v>
      </c>
      <c r="Q154" s="209">
        <v>0</v>
      </c>
      <c r="R154" s="209">
        <f>Q154*H154</f>
        <v>0</v>
      </c>
      <c r="S154" s="209">
        <v>0</v>
      </c>
      <c r="T154" s="210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211" t="s">
        <v>190</v>
      </c>
      <c r="AT154" s="211" t="s">
        <v>185</v>
      </c>
      <c r="AU154" s="211" t="s">
        <v>86</v>
      </c>
      <c r="AY154" s="17" t="s">
        <v>184</v>
      </c>
      <c r="BE154" s="212">
        <f>IF(N154="základní",J154,0)</f>
        <v>0</v>
      </c>
      <c r="BF154" s="212">
        <f>IF(N154="snížená",J154,0)</f>
        <v>0</v>
      </c>
      <c r="BG154" s="212">
        <f>IF(N154="zákl. přenesená",J154,0)</f>
        <v>0</v>
      </c>
      <c r="BH154" s="212">
        <f>IF(N154="sníž. přenesená",J154,0)</f>
        <v>0</v>
      </c>
      <c r="BI154" s="212">
        <f>IF(N154="nulová",J154,0)</f>
        <v>0</v>
      </c>
      <c r="BJ154" s="17" t="s">
        <v>91</v>
      </c>
      <c r="BK154" s="212">
        <f>ROUND(I154*H154,2)</f>
        <v>0</v>
      </c>
      <c r="BL154" s="17" t="s">
        <v>190</v>
      </c>
      <c r="BM154" s="211" t="s">
        <v>289</v>
      </c>
    </row>
    <row r="155" spans="1:65" s="2" customFormat="1" ht="16.5" customHeight="1">
      <c r="A155" s="34"/>
      <c r="B155" s="35"/>
      <c r="C155" s="200" t="s">
        <v>7</v>
      </c>
      <c r="D155" s="200" t="s">
        <v>185</v>
      </c>
      <c r="E155" s="201" t="s">
        <v>2334</v>
      </c>
      <c r="F155" s="202" t="s">
        <v>2335</v>
      </c>
      <c r="G155" s="203" t="s">
        <v>334</v>
      </c>
      <c r="H155" s="204">
        <v>1</v>
      </c>
      <c r="I155" s="205"/>
      <c r="J155" s="206">
        <f>ROUND(I155*H155,2)</f>
        <v>0</v>
      </c>
      <c r="K155" s="202" t="s">
        <v>1</v>
      </c>
      <c r="L155" s="39"/>
      <c r="M155" s="207" t="s">
        <v>1</v>
      </c>
      <c r="N155" s="208" t="s">
        <v>45</v>
      </c>
      <c r="O155" s="71"/>
      <c r="P155" s="209">
        <f>O155*H155</f>
        <v>0</v>
      </c>
      <c r="Q155" s="209">
        <v>0</v>
      </c>
      <c r="R155" s="209">
        <f>Q155*H155</f>
        <v>0</v>
      </c>
      <c r="S155" s="209">
        <v>0</v>
      </c>
      <c r="T155" s="210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211" t="s">
        <v>190</v>
      </c>
      <c r="AT155" s="211" t="s">
        <v>185</v>
      </c>
      <c r="AU155" s="211" t="s">
        <v>86</v>
      </c>
      <c r="AY155" s="17" t="s">
        <v>184</v>
      </c>
      <c r="BE155" s="212">
        <f>IF(N155="základní",J155,0)</f>
        <v>0</v>
      </c>
      <c r="BF155" s="212">
        <f>IF(N155="snížená",J155,0)</f>
        <v>0</v>
      </c>
      <c r="BG155" s="212">
        <f>IF(N155="zákl. přenesená",J155,0)</f>
        <v>0</v>
      </c>
      <c r="BH155" s="212">
        <f>IF(N155="sníž. přenesená",J155,0)</f>
        <v>0</v>
      </c>
      <c r="BI155" s="212">
        <f>IF(N155="nulová",J155,0)</f>
        <v>0</v>
      </c>
      <c r="BJ155" s="17" t="s">
        <v>91</v>
      </c>
      <c r="BK155" s="212">
        <f>ROUND(I155*H155,2)</f>
        <v>0</v>
      </c>
      <c r="BL155" s="17" t="s">
        <v>190</v>
      </c>
      <c r="BM155" s="211" t="s">
        <v>292</v>
      </c>
    </row>
    <row r="156" spans="1:65" s="2" customFormat="1" ht="16.5" customHeight="1">
      <c r="A156" s="34"/>
      <c r="B156" s="35"/>
      <c r="C156" s="200" t="s">
        <v>239</v>
      </c>
      <c r="D156" s="200" t="s">
        <v>185</v>
      </c>
      <c r="E156" s="201" t="s">
        <v>2336</v>
      </c>
      <c r="F156" s="202" t="s">
        <v>2337</v>
      </c>
      <c r="G156" s="203" t="s">
        <v>334</v>
      </c>
      <c r="H156" s="204">
        <v>1</v>
      </c>
      <c r="I156" s="205"/>
      <c r="J156" s="206">
        <f>ROUND(I156*H156,2)</f>
        <v>0</v>
      </c>
      <c r="K156" s="202" t="s">
        <v>1</v>
      </c>
      <c r="L156" s="39"/>
      <c r="M156" s="207" t="s">
        <v>1</v>
      </c>
      <c r="N156" s="208" t="s">
        <v>45</v>
      </c>
      <c r="O156" s="71"/>
      <c r="P156" s="209">
        <f>O156*H156</f>
        <v>0</v>
      </c>
      <c r="Q156" s="209">
        <v>0</v>
      </c>
      <c r="R156" s="209">
        <f>Q156*H156</f>
        <v>0</v>
      </c>
      <c r="S156" s="209">
        <v>0</v>
      </c>
      <c r="T156" s="210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211" t="s">
        <v>190</v>
      </c>
      <c r="AT156" s="211" t="s">
        <v>185</v>
      </c>
      <c r="AU156" s="211" t="s">
        <v>86</v>
      </c>
      <c r="AY156" s="17" t="s">
        <v>184</v>
      </c>
      <c r="BE156" s="212">
        <f>IF(N156="základní",J156,0)</f>
        <v>0</v>
      </c>
      <c r="BF156" s="212">
        <f>IF(N156="snížená",J156,0)</f>
        <v>0</v>
      </c>
      <c r="BG156" s="212">
        <f>IF(N156="zákl. přenesená",J156,0)</f>
        <v>0</v>
      </c>
      <c r="BH156" s="212">
        <f>IF(N156="sníž. přenesená",J156,0)</f>
        <v>0</v>
      </c>
      <c r="BI156" s="212">
        <f>IF(N156="nulová",J156,0)</f>
        <v>0</v>
      </c>
      <c r="BJ156" s="17" t="s">
        <v>91</v>
      </c>
      <c r="BK156" s="212">
        <f>ROUND(I156*H156,2)</f>
        <v>0</v>
      </c>
      <c r="BL156" s="17" t="s">
        <v>190</v>
      </c>
      <c r="BM156" s="211" t="s">
        <v>298</v>
      </c>
    </row>
    <row r="157" spans="1:65" s="2" customFormat="1" ht="16.5" customHeight="1">
      <c r="A157" s="34"/>
      <c r="B157" s="35"/>
      <c r="C157" s="200" t="s">
        <v>301</v>
      </c>
      <c r="D157" s="200" t="s">
        <v>185</v>
      </c>
      <c r="E157" s="201" t="s">
        <v>2338</v>
      </c>
      <c r="F157" s="202" t="s">
        <v>2339</v>
      </c>
      <c r="G157" s="203" t="s">
        <v>252</v>
      </c>
      <c r="H157" s="204">
        <v>12</v>
      </c>
      <c r="I157" s="205"/>
      <c r="J157" s="206">
        <f>ROUND(I157*H157,2)</f>
        <v>0</v>
      </c>
      <c r="K157" s="202" t="s">
        <v>1</v>
      </c>
      <c r="L157" s="39"/>
      <c r="M157" s="207" t="s">
        <v>1</v>
      </c>
      <c r="N157" s="208" t="s">
        <v>45</v>
      </c>
      <c r="O157" s="71"/>
      <c r="P157" s="209">
        <f>O157*H157</f>
        <v>0</v>
      </c>
      <c r="Q157" s="209">
        <v>0</v>
      </c>
      <c r="R157" s="209">
        <f>Q157*H157</f>
        <v>0</v>
      </c>
      <c r="S157" s="209">
        <v>0</v>
      </c>
      <c r="T157" s="210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211" t="s">
        <v>190</v>
      </c>
      <c r="AT157" s="211" t="s">
        <v>185</v>
      </c>
      <c r="AU157" s="211" t="s">
        <v>86</v>
      </c>
      <c r="AY157" s="17" t="s">
        <v>184</v>
      </c>
      <c r="BE157" s="212">
        <f>IF(N157="základní",J157,0)</f>
        <v>0</v>
      </c>
      <c r="BF157" s="212">
        <f>IF(N157="snížená",J157,0)</f>
        <v>0</v>
      </c>
      <c r="BG157" s="212">
        <f>IF(N157="zákl. přenesená",J157,0)</f>
        <v>0</v>
      </c>
      <c r="BH157" s="212">
        <f>IF(N157="sníž. přenesená",J157,0)</f>
        <v>0</v>
      </c>
      <c r="BI157" s="212">
        <f>IF(N157="nulová",J157,0)</f>
        <v>0</v>
      </c>
      <c r="BJ157" s="17" t="s">
        <v>91</v>
      </c>
      <c r="BK157" s="212">
        <f>ROUND(I157*H157,2)</f>
        <v>0</v>
      </c>
      <c r="BL157" s="17" t="s">
        <v>190</v>
      </c>
      <c r="BM157" s="211" t="s">
        <v>304</v>
      </c>
    </row>
    <row r="158" spans="1:65" s="11" customFormat="1" ht="25.9" customHeight="1">
      <c r="B158" s="186"/>
      <c r="C158" s="187"/>
      <c r="D158" s="188" t="s">
        <v>78</v>
      </c>
      <c r="E158" s="189" t="s">
        <v>791</v>
      </c>
      <c r="F158" s="189" t="s">
        <v>1828</v>
      </c>
      <c r="G158" s="187"/>
      <c r="H158" s="187"/>
      <c r="I158" s="190"/>
      <c r="J158" s="191">
        <f>BK158</f>
        <v>0</v>
      </c>
      <c r="K158" s="187"/>
      <c r="L158" s="192"/>
      <c r="M158" s="193"/>
      <c r="N158" s="194"/>
      <c r="O158" s="194"/>
      <c r="P158" s="195">
        <f>SUM(P159:P169)</f>
        <v>0</v>
      </c>
      <c r="Q158" s="194"/>
      <c r="R158" s="195">
        <f>SUM(R159:R169)</f>
        <v>0</v>
      </c>
      <c r="S158" s="194"/>
      <c r="T158" s="196">
        <f>SUM(T159:T169)</f>
        <v>0</v>
      </c>
      <c r="AR158" s="197" t="s">
        <v>86</v>
      </c>
      <c r="AT158" s="198" t="s">
        <v>78</v>
      </c>
      <c r="AU158" s="198" t="s">
        <v>79</v>
      </c>
      <c r="AY158" s="197" t="s">
        <v>184</v>
      </c>
      <c r="BK158" s="199">
        <f>SUM(BK159:BK169)</f>
        <v>0</v>
      </c>
    </row>
    <row r="159" spans="1:65" s="2" customFormat="1" ht="21.75" customHeight="1">
      <c r="A159" s="34"/>
      <c r="B159" s="35"/>
      <c r="C159" s="200" t="s">
        <v>247</v>
      </c>
      <c r="D159" s="200" t="s">
        <v>185</v>
      </c>
      <c r="E159" s="201" t="s">
        <v>1850</v>
      </c>
      <c r="F159" s="202" t="s">
        <v>1851</v>
      </c>
      <c r="G159" s="203" t="s">
        <v>334</v>
      </c>
      <c r="H159" s="204">
        <v>1</v>
      </c>
      <c r="I159" s="205"/>
      <c r="J159" s="206">
        <f t="shared" ref="J159:J169" si="10">ROUND(I159*H159,2)</f>
        <v>0</v>
      </c>
      <c r="K159" s="202" t="s">
        <v>1</v>
      </c>
      <c r="L159" s="39"/>
      <c r="M159" s="207" t="s">
        <v>1</v>
      </c>
      <c r="N159" s="208" t="s">
        <v>45</v>
      </c>
      <c r="O159" s="71"/>
      <c r="P159" s="209">
        <f t="shared" ref="P159:P169" si="11">O159*H159</f>
        <v>0</v>
      </c>
      <c r="Q159" s="209">
        <v>0</v>
      </c>
      <c r="R159" s="209">
        <f t="shared" ref="R159:R169" si="12">Q159*H159</f>
        <v>0</v>
      </c>
      <c r="S159" s="209">
        <v>0</v>
      </c>
      <c r="T159" s="210">
        <f t="shared" ref="T159:T169" si="13"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11" t="s">
        <v>190</v>
      </c>
      <c r="AT159" s="211" t="s">
        <v>185</v>
      </c>
      <c r="AU159" s="211" t="s">
        <v>86</v>
      </c>
      <c r="AY159" s="17" t="s">
        <v>184</v>
      </c>
      <c r="BE159" s="212">
        <f t="shared" ref="BE159:BE169" si="14">IF(N159="základní",J159,0)</f>
        <v>0</v>
      </c>
      <c r="BF159" s="212">
        <f t="shared" ref="BF159:BF169" si="15">IF(N159="snížená",J159,0)</f>
        <v>0</v>
      </c>
      <c r="BG159" s="212">
        <f t="shared" ref="BG159:BG169" si="16">IF(N159="zákl. přenesená",J159,0)</f>
        <v>0</v>
      </c>
      <c r="BH159" s="212">
        <f t="shared" ref="BH159:BH169" si="17">IF(N159="sníž. přenesená",J159,0)</f>
        <v>0</v>
      </c>
      <c r="BI159" s="212">
        <f t="shared" ref="BI159:BI169" si="18">IF(N159="nulová",J159,0)</f>
        <v>0</v>
      </c>
      <c r="BJ159" s="17" t="s">
        <v>91</v>
      </c>
      <c r="BK159" s="212">
        <f t="shared" ref="BK159:BK169" si="19">ROUND(I159*H159,2)</f>
        <v>0</v>
      </c>
      <c r="BL159" s="17" t="s">
        <v>190</v>
      </c>
      <c r="BM159" s="211" t="s">
        <v>310</v>
      </c>
    </row>
    <row r="160" spans="1:65" s="2" customFormat="1" ht="21.75" customHeight="1">
      <c r="A160" s="34"/>
      <c r="B160" s="35"/>
      <c r="C160" s="200" t="s">
        <v>321</v>
      </c>
      <c r="D160" s="200" t="s">
        <v>185</v>
      </c>
      <c r="E160" s="201" t="s">
        <v>1844</v>
      </c>
      <c r="F160" s="202" t="s">
        <v>1845</v>
      </c>
      <c r="G160" s="203" t="s">
        <v>334</v>
      </c>
      <c r="H160" s="204">
        <v>1</v>
      </c>
      <c r="I160" s="205"/>
      <c r="J160" s="206">
        <f t="shared" si="10"/>
        <v>0</v>
      </c>
      <c r="K160" s="202" t="s">
        <v>1</v>
      </c>
      <c r="L160" s="39"/>
      <c r="M160" s="207" t="s">
        <v>1</v>
      </c>
      <c r="N160" s="208" t="s">
        <v>45</v>
      </c>
      <c r="O160" s="71"/>
      <c r="P160" s="209">
        <f t="shared" si="11"/>
        <v>0</v>
      </c>
      <c r="Q160" s="209">
        <v>0</v>
      </c>
      <c r="R160" s="209">
        <f t="shared" si="12"/>
        <v>0</v>
      </c>
      <c r="S160" s="209">
        <v>0</v>
      </c>
      <c r="T160" s="210">
        <f t="shared" si="13"/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211" t="s">
        <v>190</v>
      </c>
      <c r="AT160" s="211" t="s">
        <v>185</v>
      </c>
      <c r="AU160" s="211" t="s">
        <v>86</v>
      </c>
      <c r="AY160" s="17" t="s">
        <v>184</v>
      </c>
      <c r="BE160" s="212">
        <f t="shared" si="14"/>
        <v>0</v>
      </c>
      <c r="BF160" s="212">
        <f t="shared" si="15"/>
        <v>0</v>
      </c>
      <c r="BG160" s="212">
        <f t="shared" si="16"/>
        <v>0</v>
      </c>
      <c r="BH160" s="212">
        <f t="shared" si="17"/>
        <v>0</v>
      </c>
      <c r="BI160" s="212">
        <f t="shared" si="18"/>
        <v>0</v>
      </c>
      <c r="BJ160" s="17" t="s">
        <v>91</v>
      </c>
      <c r="BK160" s="212">
        <f t="shared" si="19"/>
        <v>0</v>
      </c>
      <c r="BL160" s="17" t="s">
        <v>190</v>
      </c>
      <c r="BM160" s="211" t="s">
        <v>324</v>
      </c>
    </row>
    <row r="161" spans="1:65" s="2" customFormat="1" ht="16.5" customHeight="1">
      <c r="A161" s="34"/>
      <c r="B161" s="35"/>
      <c r="C161" s="200" t="s">
        <v>253</v>
      </c>
      <c r="D161" s="200" t="s">
        <v>185</v>
      </c>
      <c r="E161" s="201" t="s">
        <v>1847</v>
      </c>
      <c r="F161" s="202" t="s">
        <v>1848</v>
      </c>
      <c r="G161" s="203" t="s">
        <v>334</v>
      </c>
      <c r="H161" s="204">
        <v>1</v>
      </c>
      <c r="I161" s="205"/>
      <c r="J161" s="206">
        <f t="shared" si="10"/>
        <v>0</v>
      </c>
      <c r="K161" s="202" t="s">
        <v>1</v>
      </c>
      <c r="L161" s="39"/>
      <c r="M161" s="207" t="s">
        <v>1</v>
      </c>
      <c r="N161" s="208" t="s">
        <v>45</v>
      </c>
      <c r="O161" s="71"/>
      <c r="P161" s="209">
        <f t="shared" si="11"/>
        <v>0</v>
      </c>
      <c r="Q161" s="209">
        <v>0</v>
      </c>
      <c r="R161" s="209">
        <f t="shared" si="12"/>
        <v>0</v>
      </c>
      <c r="S161" s="209">
        <v>0</v>
      </c>
      <c r="T161" s="210">
        <f t="shared" si="13"/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211" t="s">
        <v>190</v>
      </c>
      <c r="AT161" s="211" t="s">
        <v>185</v>
      </c>
      <c r="AU161" s="211" t="s">
        <v>86</v>
      </c>
      <c r="AY161" s="17" t="s">
        <v>184</v>
      </c>
      <c r="BE161" s="212">
        <f t="shared" si="14"/>
        <v>0</v>
      </c>
      <c r="BF161" s="212">
        <f t="shared" si="15"/>
        <v>0</v>
      </c>
      <c r="BG161" s="212">
        <f t="shared" si="16"/>
        <v>0</v>
      </c>
      <c r="BH161" s="212">
        <f t="shared" si="17"/>
        <v>0</v>
      </c>
      <c r="BI161" s="212">
        <f t="shared" si="18"/>
        <v>0</v>
      </c>
      <c r="BJ161" s="17" t="s">
        <v>91</v>
      </c>
      <c r="BK161" s="212">
        <f t="shared" si="19"/>
        <v>0</v>
      </c>
      <c r="BL161" s="17" t="s">
        <v>190</v>
      </c>
      <c r="BM161" s="211" t="s">
        <v>329</v>
      </c>
    </row>
    <row r="162" spans="1:65" s="2" customFormat="1" ht="21.75" customHeight="1">
      <c r="A162" s="34"/>
      <c r="B162" s="35"/>
      <c r="C162" s="200" t="s">
        <v>331</v>
      </c>
      <c r="D162" s="200" t="s">
        <v>185</v>
      </c>
      <c r="E162" s="201" t="s">
        <v>1853</v>
      </c>
      <c r="F162" s="202" t="s">
        <v>1854</v>
      </c>
      <c r="G162" s="203" t="s">
        <v>334</v>
      </c>
      <c r="H162" s="204">
        <v>1</v>
      </c>
      <c r="I162" s="205"/>
      <c r="J162" s="206">
        <f t="shared" si="10"/>
        <v>0</v>
      </c>
      <c r="K162" s="202" t="s">
        <v>1</v>
      </c>
      <c r="L162" s="39"/>
      <c r="M162" s="207" t="s">
        <v>1</v>
      </c>
      <c r="N162" s="208" t="s">
        <v>45</v>
      </c>
      <c r="O162" s="71"/>
      <c r="P162" s="209">
        <f t="shared" si="11"/>
        <v>0</v>
      </c>
      <c r="Q162" s="209">
        <v>0</v>
      </c>
      <c r="R162" s="209">
        <f t="shared" si="12"/>
        <v>0</v>
      </c>
      <c r="S162" s="209">
        <v>0</v>
      </c>
      <c r="T162" s="210">
        <f t="shared" si="13"/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211" t="s">
        <v>190</v>
      </c>
      <c r="AT162" s="211" t="s">
        <v>185</v>
      </c>
      <c r="AU162" s="211" t="s">
        <v>86</v>
      </c>
      <c r="AY162" s="17" t="s">
        <v>184</v>
      </c>
      <c r="BE162" s="212">
        <f t="shared" si="14"/>
        <v>0</v>
      </c>
      <c r="BF162" s="212">
        <f t="shared" si="15"/>
        <v>0</v>
      </c>
      <c r="BG162" s="212">
        <f t="shared" si="16"/>
        <v>0</v>
      </c>
      <c r="BH162" s="212">
        <f t="shared" si="17"/>
        <v>0</v>
      </c>
      <c r="BI162" s="212">
        <f t="shared" si="18"/>
        <v>0</v>
      </c>
      <c r="BJ162" s="17" t="s">
        <v>91</v>
      </c>
      <c r="BK162" s="212">
        <f t="shared" si="19"/>
        <v>0</v>
      </c>
      <c r="BL162" s="17" t="s">
        <v>190</v>
      </c>
      <c r="BM162" s="211" t="s">
        <v>335</v>
      </c>
    </row>
    <row r="163" spans="1:65" s="2" customFormat="1" ht="21.75" customHeight="1">
      <c r="A163" s="34"/>
      <c r="B163" s="35"/>
      <c r="C163" s="200" t="s">
        <v>257</v>
      </c>
      <c r="D163" s="200" t="s">
        <v>185</v>
      </c>
      <c r="E163" s="201" t="s">
        <v>1856</v>
      </c>
      <c r="F163" s="202" t="s">
        <v>1857</v>
      </c>
      <c r="G163" s="203" t="s">
        <v>334</v>
      </c>
      <c r="H163" s="204">
        <v>1</v>
      </c>
      <c r="I163" s="205"/>
      <c r="J163" s="206">
        <f t="shared" si="10"/>
        <v>0</v>
      </c>
      <c r="K163" s="202" t="s">
        <v>1</v>
      </c>
      <c r="L163" s="39"/>
      <c r="M163" s="207" t="s">
        <v>1</v>
      </c>
      <c r="N163" s="208" t="s">
        <v>45</v>
      </c>
      <c r="O163" s="71"/>
      <c r="P163" s="209">
        <f t="shared" si="11"/>
        <v>0</v>
      </c>
      <c r="Q163" s="209">
        <v>0</v>
      </c>
      <c r="R163" s="209">
        <f t="shared" si="12"/>
        <v>0</v>
      </c>
      <c r="S163" s="209">
        <v>0</v>
      </c>
      <c r="T163" s="210">
        <f t="shared" si="13"/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211" t="s">
        <v>190</v>
      </c>
      <c r="AT163" s="211" t="s">
        <v>185</v>
      </c>
      <c r="AU163" s="211" t="s">
        <v>86</v>
      </c>
      <c r="AY163" s="17" t="s">
        <v>184</v>
      </c>
      <c r="BE163" s="212">
        <f t="shared" si="14"/>
        <v>0</v>
      </c>
      <c r="BF163" s="212">
        <f t="shared" si="15"/>
        <v>0</v>
      </c>
      <c r="BG163" s="212">
        <f t="shared" si="16"/>
        <v>0</v>
      </c>
      <c r="BH163" s="212">
        <f t="shared" si="17"/>
        <v>0</v>
      </c>
      <c r="BI163" s="212">
        <f t="shared" si="18"/>
        <v>0</v>
      </c>
      <c r="BJ163" s="17" t="s">
        <v>91</v>
      </c>
      <c r="BK163" s="212">
        <f t="shared" si="19"/>
        <v>0</v>
      </c>
      <c r="BL163" s="17" t="s">
        <v>190</v>
      </c>
      <c r="BM163" s="211" t="s">
        <v>338</v>
      </c>
    </row>
    <row r="164" spans="1:65" s="2" customFormat="1" ht="16.5" customHeight="1">
      <c r="A164" s="34"/>
      <c r="B164" s="35"/>
      <c r="C164" s="200" t="s">
        <v>340</v>
      </c>
      <c r="D164" s="200" t="s">
        <v>185</v>
      </c>
      <c r="E164" s="201" t="s">
        <v>2340</v>
      </c>
      <c r="F164" s="202" t="s">
        <v>2341</v>
      </c>
      <c r="G164" s="203" t="s">
        <v>334</v>
      </c>
      <c r="H164" s="204">
        <v>1</v>
      </c>
      <c r="I164" s="205"/>
      <c r="J164" s="206">
        <f t="shared" si="10"/>
        <v>0</v>
      </c>
      <c r="K164" s="202" t="s">
        <v>1</v>
      </c>
      <c r="L164" s="39"/>
      <c r="M164" s="207" t="s">
        <v>1</v>
      </c>
      <c r="N164" s="208" t="s">
        <v>45</v>
      </c>
      <c r="O164" s="71"/>
      <c r="P164" s="209">
        <f t="shared" si="11"/>
        <v>0</v>
      </c>
      <c r="Q164" s="209">
        <v>0</v>
      </c>
      <c r="R164" s="209">
        <f t="shared" si="12"/>
        <v>0</v>
      </c>
      <c r="S164" s="209">
        <v>0</v>
      </c>
      <c r="T164" s="210">
        <f t="shared" si="13"/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211" t="s">
        <v>190</v>
      </c>
      <c r="AT164" s="211" t="s">
        <v>185</v>
      </c>
      <c r="AU164" s="211" t="s">
        <v>86</v>
      </c>
      <c r="AY164" s="17" t="s">
        <v>184</v>
      </c>
      <c r="BE164" s="212">
        <f t="shared" si="14"/>
        <v>0</v>
      </c>
      <c r="BF164" s="212">
        <f t="shared" si="15"/>
        <v>0</v>
      </c>
      <c r="BG164" s="212">
        <f t="shared" si="16"/>
        <v>0</v>
      </c>
      <c r="BH164" s="212">
        <f t="shared" si="17"/>
        <v>0</v>
      </c>
      <c r="BI164" s="212">
        <f t="shared" si="18"/>
        <v>0</v>
      </c>
      <c r="BJ164" s="17" t="s">
        <v>91</v>
      </c>
      <c r="BK164" s="212">
        <f t="shared" si="19"/>
        <v>0</v>
      </c>
      <c r="BL164" s="17" t="s">
        <v>190</v>
      </c>
      <c r="BM164" s="211" t="s">
        <v>343</v>
      </c>
    </row>
    <row r="165" spans="1:65" s="2" customFormat="1" ht="16.5" customHeight="1">
      <c r="A165" s="34"/>
      <c r="B165" s="35"/>
      <c r="C165" s="200" t="s">
        <v>260</v>
      </c>
      <c r="D165" s="200" t="s">
        <v>185</v>
      </c>
      <c r="E165" s="201" t="s">
        <v>1835</v>
      </c>
      <c r="F165" s="202" t="s">
        <v>1836</v>
      </c>
      <c r="G165" s="203" t="s">
        <v>334</v>
      </c>
      <c r="H165" s="204">
        <v>1</v>
      </c>
      <c r="I165" s="205"/>
      <c r="J165" s="206">
        <f t="shared" si="10"/>
        <v>0</v>
      </c>
      <c r="K165" s="202" t="s">
        <v>1</v>
      </c>
      <c r="L165" s="39"/>
      <c r="M165" s="207" t="s">
        <v>1</v>
      </c>
      <c r="N165" s="208" t="s">
        <v>45</v>
      </c>
      <c r="O165" s="71"/>
      <c r="P165" s="209">
        <f t="shared" si="11"/>
        <v>0</v>
      </c>
      <c r="Q165" s="209">
        <v>0</v>
      </c>
      <c r="R165" s="209">
        <f t="shared" si="12"/>
        <v>0</v>
      </c>
      <c r="S165" s="209">
        <v>0</v>
      </c>
      <c r="T165" s="210">
        <f t="shared" si="13"/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211" t="s">
        <v>190</v>
      </c>
      <c r="AT165" s="211" t="s">
        <v>185</v>
      </c>
      <c r="AU165" s="211" t="s">
        <v>86</v>
      </c>
      <c r="AY165" s="17" t="s">
        <v>184</v>
      </c>
      <c r="BE165" s="212">
        <f t="shared" si="14"/>
        <v>0</v>
      </c>
      <c r="BF165" s="212">
        <f t="shared" si="15"/>
        <v>0</v>
      </c>
      <c r="BG165" s="212">
        <f t="shared" si="16"/>
        <v>0</v>
      </c>
      <c r="BH165" s="212">
        <f t="shared" si="17"/>
        <v>0</v>
      </c>
      <c r="BI165" s="212">
        <f t="shared" si="18"/>
        <v>0</v>
      </c>
      <c r="BJ165" s="17" t="s">
        <v>91</v>
      </c>
      <c r="BK165" s="212">
        <f t="shared" si="19"/>
        <v>0</v>
      </c>
      <c r="BL165" s="17" t="s">
        <v>190</v>
      </c>
      <c r="BM165" s="211" t="s">
        <v>346</v>
      </c>
    </row>
    <row r="166" spans="1:65" s="2" customFormat="1" ht="16.5" customHeight="1">
      <c r="A166" s="34"/>
      <c r="B166" s="35"/>
      <c r="C166" s="200" t="s">
        <v>347</v>
      </c>
      <c r="D166" s="200" t="s">
        <v>185</v>
      </c>
      <c r="E166" s="201" t="s">
        <v>1829</v>
      </c>
      <c r="F166" s="202" t="s">
        <v>1830</v>
      </c>
      <c r="G166" s="203" t="s">
        <v>334</v>
      </c>
      <c r="H166" s="204">
        <v>1</v>
      </c>
      <c r="I166" s="205"/>
      <c r="J166" s="206">
        <f t="shared" si="10"/>
        <v>0</v>
      </c>
      <c r="K166" s="202" t="s">
        <v>1</v>
      </c>
      <c r="L166" s="39"/>
      <c r="M166" s="207" t="s">
        <v>1</v>
      </c>
      <c r="N166" s="208" t="s">
        <v>45</v>
      </c>
      <c r="O166" s="71"/>
      <c r="P166" s="209">
        <f t="shared" si="11"/>
        <v>0</v>
      </c>
      <c r="Q166" s="209">
        <v>0</v>
      </c>
      <c r="R166" s="209">
        <f t="shared" si="12"/>
        <v>0</v>
      </c>
      <c r="S166" s="209">
        <v>0</v>
      </c>
      <c r="T166" s="210">
        <f t="shared" si="13"/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211" t="s">
        <v>190</v>
      </c>
      <c r="AT166" s="211" t="s">
        <v>185</v>
      </c>
      <c r="AU166" s="211" t="s">
        <v>86</v>
      </c>
      <c r="AY166" s="17" t="s">
        <v>184</v>
      </c>
      <c r="BE166" s="212">
        <f t="shared" si="14"/>
        <v>0</v>
      </c>
      <c r="BF166" s="212">
        <f t="shared" si="15"/>
        <v>0</v>
      </c>
      <c r="BG166" s="212">
        <f t="shared" si="16"/>
        <v>0</v>
      </c>
      <c r="BH166" s="212">
        <f t="shared" si="17"/>
        <v>0</v>
      </c>
      <c r="BI166" s="212">
        <f t="shared" si="18"/>
        <v>0</v>
      </c>
      <c r="BJ166" s="17" t="s">
        <v>91</v>
      </c>
      <c r="BK166" s="212">
        <f t="shared" si="19"/>
        <v>0</v>
      </c>
      <c r="BL166" s="17" t="s">
        <v>190</v>
      </c>
      <c r="BM166" s="211" t="s">
        <v>350</v>
      </c>
    </row>
    <row r="167" spans="1:65" s="2" customFormat="1" ht="16.5" customHeight="1">
      <c r="A167" s="34"/>
      <c r="B167" s="35"/>
      <c r="C167" s="200" t="s">
        <v>264</v>
      </c>
      <c r="D167" s="200" t="s">
        <v>185</v>
      </c>
      <c r="E167" s="201" t="s">
        <v>1841</v>
      </c>
      <c r="F167" s="202" t="s">
        <v>1842</v>
      </c>
      <c r="G167" s="203" t="s">
        <v>334</v>
      </c>
      <c r="H167" s="204">
        <v>1</v>
      </c>
      <c r="I167" s="205"/>
      <c r="J167" s="206">
        <f t="shared" si="10"/>
        <v>0</v>
      </c>
      <c r="K167" s="202" t="s">
        <v>1</v>
      </c>
      <c r="L167" s="39"/>
      <c r="M167" s="207" t="s">
        <v>1</v>
      </c>
      <c r="N167" s="208" t="s">
        <v>45</v>
      </c>
      <c r="O167" s="71"/>
      <c r="P167" s="209">
        <f t="shared" si="11"/>
        <v>0</v>
      </c>
      <c r="Q167" s="209">
        <v>0</v>
      </c>
      <c r="R167" s="209">
        <f t="shared" si="12"/>
        <v>0</v>
      </c>
      <c r="S167" s="209">
        <v>0</v>
      </c>
      <c r="T167" s="210">
        <f t="shared" si="13"/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211" t="s">
        <v>190</v>
      </c>
      <c r="AT167" s="211" t="s">
        <v>185</v>
      </c>
      <c r="AU167" s="211" t="s">
        <v>86</v>
      </c>
      <c r="AY167" s="17" t="s">
        <v>184</v>
      </c>
      <c r="BE167" s="212">
        <f t="shared" si="14"/>
        <v>0</v>
      </c>
      <c r="BF167" s="212">
        <f t="shared" si="15"/>
        <v>0</v>
      </c>
      <c r="BG167" s="212">
        <f t="shared" si="16"/>
        <v>0</v>
      </c>
      <c r="BH167" s="212">
        <f t="shared" si="17"/>
        <v>0</v>
      </c>
      <c r="BI167" s="212">
        <f t="shared" si="18"/>
        <v>0</v>
      </c>
      <c r="BJ167" s="17" t="s">
        <v>91</v>
      </c>
      <c r="BK167" s="212">
        <f t="shared" si="19"/>
        <v>0</v>
      </c>
      <c r="BL167" s="17" t="s">
        <v>190</v>
      </c>
      <c r="BM167" s="211" t="s">
        <v>353</v>
      </c>
    </row>
    <row r="168" spans="1:65" s="2" customFormat="1" ht="16.5" customHeight="1">
      <c r="A168" s="34"/>
      <c r="B168" s="35"/>
      <c r="C168" s="200" t="s">
        <v>354</v>
      </c>
      <c r="D168" s="200" t="s">
        <v>185</v>
      </c>
      <c r="E168" s="201" t="s">
        <v>1838</v>
      </c>
      <c r="F168" s="202" t="s">
        <v>1839</v>
      </c>
      <c r="G168" s="203" t="s">
        <v>334</v>
      </c>
      <c r="H168" s="204">
        <v>1</v>
      </c>
      <c r="I168" s="205"/>
      <c r="J168" s="206">
        <f t="shared" si="10"/>
        <v>0</v>
      </c>
      <c r="K168" s="202" t="s">
        <v>1</v>
      </c>
      <c r="L168" s="39"/>
      <c r="M168" s="207" t="s">
        <v>1</v>
      </c>
      <c r="N168" s="208" t="s">
        <v>45</v>
      </c>
      <c r="O168" s="71"/>
      <c r="P168" s="209">
        <f t="shared" si="11"/>
        <v>0</v>
      </c>
      <c r="Q168" s="209">
        <v>0</v>
      </c>
      <c r="R168" s="209">
        <f t="shared" si="12"/>
        <v>0</v>
      </c>
      <c r="S168" s="209">
        <v>0</v>
      </c>
      <c r="T168" s="210">
        <f t="shared" si="13"/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211" t="s">
        <v>190</v>
      </c>
      <c r="AT168" s="211" t="s">
        <v>185</v>
      </c>
      <c r="AU168" s="211" t="s">
        <v>86</v>
      </c>
      <c r="AY168" s="17" t="s">
        <v>184</v>
      </c>
      <c r="BE168" s="212">
        <f t="shared" si="14"/>
        <v>0</v>
      </c>
      <c r="BF168" s="212">
        <f t="shared" si="15"/>
        <v>0</v>
      </c>
      <c r="BG168" s="212">
        <f t="shared" si="16"/>
        <v>0</v>
      </c>
      <c r="BH168" s="212">
        <f t="shared" si="17"/>
        <v>0</v>
      </c>
      <c r="BI168" s="212">
        <f t="shared" si="18"/>
        <v>0</v>
      </c>
      <c r="BJ168" s="17" t="s">
        <v>91</v>
      </c>
      <c r="BK168" s="212">
        <f t="shared" si="19"/>
        <v>0</v>
      </c>
      <c r="BL168" s="17" t="s">
        <v>190</v>
      </c>
      <c r="BM168" s="211" t="s">
        <v>357</v>
      </c>
    </row>
    <row r="169" spans="1:65" s="2" customFormat="1" ht="16.5" customHeight="1">
      <c r="A169" s="34"/>
      <c r="B169" s="35"/>
      <c r="C169" s="200" t="s">
        <v>268</v>
      </c>
      <c r="D169" s="200" t="s">
        <v>185</v>
      </c>
      <c r="E169" s="201" t="s">
        <v>2342</v>
      </c>
      <c r="F169" s="202" t="s">
        <v>2343</v>
      </c>
      <c r="G169" s="203" t="s">
        <v>334</v>
      </c>
      <c r="H169" s="204">
        <v>1</v>
      </c>
      <c r="I169" s="205"/>
      <c r="J169" s="206">
        <f t="shared" si="10"/>
        <v>0</v>
      </c>
      <c r="K169" s="202" t="s">
        <v>1</v>
      </c>
      <c r="L169" s="39"/>
      <c r="M169" s="207" t="s">
        <v>1</v>
      </c>
      <c r="N169" s="208" t="s">
        <v>45</v>
      </c>
      <c r="O169" s="71"/>
      <c r="P169" s="209">
        <f t="shared" si="11"/>
        <v>0</v>
      </c>
      <c r="Q169" s="209">
        <v>0</v>
      </c>
      <c r="R169" s="209">
        <f t="shared" si="12"/>
        <v>0</v>
      </c>
      <c r="S169" s="209">
        <v>0</v>
      </c>
      <c r="T169" s="210">
        <f t="shared" si="13"/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211" t="s">
        <v>190</v>
      </c>
      <c r="AT169" s="211" t="s">
        <v>185</v>
      </c>
      <c r="AU169" s="211" t="s">
        <v>86</v>
      </c>
      <c r="AY169" s="17" t="s">
        <v>184</v>
      </c>
      <c r="BE169" s="212">
        <f t="shared" si="14"/>
        <v>0</v>
      </c>
      <c r="BF169" s="212">
        <f t="shared" si="15"/>
        <v>0</v>
      </c>
      <c r="BG169" s="212">
        <f t="shared" si="16"/>
        <v>0</v>
      </c>
      <c r="BH169" s="212">
        <f t="shared" si="17"/>
        <v>0</v>
      </c>
      <c r="BI169" s="212">
        <f t="shared" si="18"/>
        <v>0</v>
      </c>
      <c r="BJ169" s="17" t="s">
        <v>91</v>
      </c>
      <c r="BK169" s="212">
        <f t="shared" si="19"/>
        <v>0</v>
      </c>
      <c r="BL169" s="17" t="s">
        <v>190</v>
      </c>
      <c r="BM169" s="211" t="s">
        <v>364</v>
      </c>
    </row>
    <row r="170" spans="1:65" s="11" customFormat="1" ht="25.9" customHeight="1">
      <c r="B170" s="186"/>
      <c r="C170" s="187"/>
      <c r="D170" s="188" t="s">
        <v>78</v>
      </c>
      <c r="E170" s="189" t="s">
        <v>800</v>
      </c>
      <c r="F170" s="189" t="s">
        <v>2344</v>
      </c>
      <c r="G170" s="187"/>
      <c r="H170" s="187"/>
      <c r="I170" s="190"/>
      <c r="J170" s="191">
        <f>BK170</f>
        <v>0</v>
      </c>
      <c r="K170" s="187"/>
      <c r="L170" s="192"/>
      <c r="M170" s="193"/>
      <c r="N170" s="194"/>
      <c r="O170" s="194"/>
      <c r="P170" s="195">
        <f>P171</f>
        <v>0</v>
      </c>
      <c r="Q170" s="194"/>
      <c r="R170" s="195">
        <f>R171</f>
        <v>0</v>
      </c>
      <c r="S170" s="194"/>
      <c r="T170" s="196">
        <f>T171</f>
        <v>0</v>
      </c>
      <c r="AR170" s="197" t="s">
        <v>86</v>
      </c>
      <c r="AT170" s="198" t="s">
        <v>78</v>
      </c>
      <c r="AU170" s="198" t="s">
        <v>79</v>
      </c>
      <c r="AY170" s="197" t="s">
        <v>184</v>
      </c>
      <c r="BK170" s="199">
        <f>BK171</f>
        <v>0</v>
      </c>
    </row>
    <row r="171" spans="1:65" s="2" customFormat="1" ht="16.5" customHeight="1">
      <c r="A171" s="34"/>
      <c r="B171" s="35"/>
      <c r="C171" s="200" t="s">
        <v>367</v>
      </c>
      <c r="D171" s="200" t="s">
        <v>185</v>
      </c>
      <c r="E171" s="201" t="s">
        <v>2345</v>
      </c>
      <c r="F171" s="202" t="s">
        <v>2346</v>
      </c>
      <c r="G171" s="203" t="s">
        <v>252</v>
      </c>
      <c r="H171" s="204">
        <v>90</v>
      </c>
      <c r="I171" s="205"/>
      <c r="J171" s="206">
        <f>ROUND(I171*H171,2)</f>
        <v>0</v>
      </c>
      <c r="K171" s="202" t="s">
        <v>1</v>
      </c>
      <c r="L171" s="39"/>
      <c r="M171" s="207" t="s">
        <v>1</v>
      </c>
      <c r="N171" s="208" t="s">
        <v>45</v>
      </c>
      <c r="O171" s="71"/>
      <c r="P171" s="209">
        <f>O171*H171</f>
        <v>0</v>
      </c>
      <c r="Q171" s="209">
        <v>0</v>
      </c>
      <c r="R171" s="209">
        <f>Q171*H171</f>
        <v>0</v>
      </c>
      <c r="S171" s="209">
        <v>0</v>
      </c>
      <c r="T171" s="210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211" t="s">
        <v>190</v>
      </c>
      <c r="AT171" s="211" t="s">
        <v>185</v>
      </c>
      <c r="AU171" s="211" t="s">
        <v>86</v>
      </c>
      <c r="AY171" s="17" t="s">
        <v>184</v>
      </c>
      <c r="BE171" s="212">
        <f>IF(N171="základní",J171,0)</f>
        <v>0</v>
      </c>
      <c r="BF171" s="212">
        <f>IF(N171="snížená",J171,0)</f>
        <v>0</v>
      </c>
      <c r="BG171" s="212">
        <f>IF(N171="zákl. přenesená",J171,0)</f>
        <v>0</v>
      </c>
      <c r="BH171" s="212">
        <f>IF(N171="sníž. přenesená",J171,0)</f>
        <v>0</v>
      </c>
      <c r="BI171" s="212">
        <f>IF(N171="nulová",J171,0)</f>
        <v>0</v>
      </c>
      <c r="BJ171" s="17" t="s">
        <v>91</v>
      </c>
      <c r="BK171" s="212">
        <f>ROUND(I171*H171,2)</f>
        <v>0</v>
      </c>
      <c r="BL171" s="17" t="s">
        <v>190</v>
      </c>
      <c r="BM171" s="211" t="s">
        <v>370</v>
      </c>
    </row>
    <row r="172" spans="1:65" s="11" customFormat="1" ht="25.9" customHeight="1">
      <c r="B172" s="186"/>
      <c r="C172" s="187"/>
      <c r="D172" s="188" t="s">
        <v>78</v>
      </c>
      <c r="E172" s="189" t="s">
        <v>841</v>
      </c>
      <c r="F172" s="189" t="s">
        <v>873</v>
      </c>
      <c r="G172" s="187"/>
      <c r="H172" s="187"/>
      <c r="I172" s="190"/>
      <c r="J172" s="191">
        <f>BK172</f>
        <v>0</v>
      </c>
      <c r="K172" s="187"/>
      <c r="L172" s="192"/>
      <c r="M172" s="193"/>
      <c r="N172" s="194"/>
      <c r="O172" s="194"/>
      <c r="P172" s="195">
        <f>SUM(P173:P174)</f>
        <v>0</v>
      </c>
      <c r="Q172" s="194"/>
      <c r="R172" s="195">
        <f>SUM(R173:R174)</f>
        <v>0</v>
      </c>
      <c r="S172" s="194"/>
      <c r="T172" s="196">
        <f>SUM(T173:T174)</f>
        <v>0</v>
      </c>
      <c r="AR172" s="197" t="s">
        <v>86</v>
      </c>
      <c r="AT172" s="198" t="s">
        <v>78</v>
      </c>
      <c r="AU172" s="198" t="s">
        <v>79</v>
      </c>
      <c r="AY172" s="197" t="s">
        <v>184</v>
      </c>
      <c r="BK172" s="199">
        <f>SUM(BK173:BK174)</f>
        <v>0</v>
      </c>
    </row>
    <row r="173" spans="1:65" s="2" customFormat="1" ht="16.5" customHeight="1">
      <c r="A173" s="34"/>
      <c r="B173" s="35"/>
      <c r="C173" s="200" t="s">
        <v>273</v>
      </c>
      <c r="D173" s="200" t="s">
        <v>185</v>
      </c>
      <c r="E173" s="201" t="s">
        <v>2347</v>
      </c>
      <c r="F173" s="202" t="s">
        <v>2348</v>
      </c>
      <c r="G173" s="203" t="s">
        <v>246</v>
      </c>
      <c r="H173" s="204">
        <v>124.66</v>
      </c>
      <c r="I173" s="205"/>
      <c r="J173" s="206">
        <f>ROUND(I173*H173,2)</f>
        <v>0</v>
      </c>
      <c r="K173" s="202" t="s">
        <v>1</v>
      </c>
      <c r="L173" s="39"/>
      <c r="M173" s="207" t="s">
        <v>1</v>
      </c>
      <c r="N173" s="208" t="s">
        <v>45</v>
      </c>
      <c r="O173" s="71"/>
      <c r="P173" s="209">
        <f>O173*H173</f>
        <v>0</v>
      </c>
      <c r="Q173" s="209">
        <v>0</v>
      </c>
      <c r="R173" s="209">
        <f>Q173*H173</f>
        <v>0</v>
      </c>
      <c r="S173" s="209">
        <v>0</v>
      </c>
      <c r="T173" s="210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211" t="s">
        <v>190</v>
      </c>
      <c r="AT173" s="211" t="s">
        <v>185</v>
      </c>
      <c r="AU173" s="211" t="s">
        <v>86</v>
      </c>
      <c r="AY173" s="17" t="s">
        <v>184</v>
      </c>
      <c r="BE173" s="212">
        <f>IF(N173="základní",J173,0)</f>
        <v>0</v>
      </c>
      <c r="BF173" s="212">
        <f>IF(N173="snížená",J173,0)</f>
        <v>0</v>
      </c>
      <c r="BG173" s="212">
        <f>IF(N173="zákl. přenesená",J173,0)</f>
        <v>0</v>
      </c>
      <c r="BH173" s="212">
        <f>IF(N173="sníž. přenesená",J173,0)</f>
        <v>0</v>
      </c>
      <c r="BI173" s="212">
        <f>IF(N173="nulová",J173,0)</f>
        <v>0</v>
      </c>
      <c r="BJ173" s="17" t="s">
        <v>91</v>
      </c>
      <c r="BK173" s="212">
        <f>ROUND(I173*H173,2)</f>
        <v>0</v>
      </c>
      <c r="BL173" s="17" t="s">
        <v>190</v>
      </c>
      <c r="BM173" s="211" t="s">
        <v>375</v>
      </c>
    </row>
    <row r="174" spans="1:65" s="2" customFormat="1" ht="16.5" customHeight="1">
      <c r="A174" s="34"/>
      <c r="B174" s="35"/>
      <c r="C174" s="200" t="s">
        <v>378</v>
      </c>
      <c r="D174" s="200" t="s">
        <v>185</v>
      </c>
      <c r="E174" s="201" t="s">
        <v>2349</v>
      </c>
      <c r="F174" s="202" t="s">
        <v>2350</v>
      </c>
      <c r="G174" s="203" t="s">
        <v>246</v>
      </c>
      <c r="H174" s="204">
        <v>1246</v>
      </c>
      <c r="I174" s="205"/>
      <c r="J174" s="206">
        <f>ROUND(I174*H174,2)</f>
        <v>0</v>
      </c>
      <c r="K174" s="202" t="s">
        <v>1</v>
      </c>
      <c r="L174" s="39"/>
      <c r="M174" s="207" t="s">
        <v>1</v>
      </c>
      <c r="N174" s="208" t="s">
        <v>45</v>
      </c>
      <c r="O174" s="71"/>
      <c r="P174" s="209">
        <f>O174*H174</f>
        <v>0</v>
      </c>
      <c r="Q174" s="209">
        <v>0</v>
      </c>
      <c r="R174" s="209">
        <f>Q174*H174</f>
        <v>0</v>
      </c>
      <c r="S174" s="209">
        <v>0</v>
      </c>
      <c r="T174" s="210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211" t="s">
        <v>190</v>
      </c>
      <c r="AT174" s="211" t="s">
        <v>185</v>
      </c>
      <c r="AU174" s="211" t="s">
        <v>86</v>
      </c>
      <c r="AY174" s="17" t="s">
        <v>184</v>
      </c>
      <c r="BE174" s="212">
        <f>IF(N174="základní",J174,0)</f>
        <v>0</v>
      </c>
      <c r="BF174" s="212">
        <f>IF(N174="snížená",J174,0)</f>
        <v>0</v>
      </c>
      <c r="BG174" s="212">
        <f>IF(N174="zákl. přenesená",J174,0)</f>
        <v>0</v>
      </c>
      <c r="BH174" s="212">
        <f>IF(N174="sníž. přenesená",J174,0)</f>
        <v>0</v>
      </c>
      <c r="BI174" s="212">
        <f>IF(N174="nulová",J174,0)</f>
        <v>0</v>
      </c>
      <c r="BJ174" s="17" t="s">
        <v>91</v>
      </c>
      <c r="BK174" s="212">
        <f>ROUND(I174*H174,2)</f>
        <v>0</v>
      </c>
      <c r="BL174" s="17" t="s">
        <v>190</v>
      </c>
      <c r="BM174" s="211" t="s">
        <v>381</v>
      </c>
    </row>
    <row r="175" spans="1:65" s="11" customFormat="1" ht="25.9" customHeight="1">
      <c r="B175" s="186"/>
      <c r="C175" s="187"/>
      <c r="D175" s="188" t="s">
        <v>78</v>
      </c>
      <c r="E175" s="189" t="s">
        <v>1513</v>
      </c>
      <c r="F175" s="189" t="s">
        <v>1514</v>
      </c>
      <c r="G175" s="187"/>
      <c r="H175" s="187"/>
      <c r="I175" s="190"/>
      <c r="J175" s="191">
        <f>BK175</f>
        <v>0</v>
      </c>
      <c r="K175" s="187"/>
      <c r="L175" s="192"/>
      <c r="M175" s="193"/>
      <c r="N175" s="194"/>
      <c r="O175" s="194"/>
      <c r="P175" s="195">
        <f>SUM(P176:P177)</f>
        <v>0</v>
      </c>
      <c r="Q175" s="194"/>
      <c r="R175" s="195">
        <f>SUM(R176:R177)</f>
        <v>0</v>
      </c>
      <c r="S175" s="194"/>
      <c r="T175" s="196">
        <f>SUM(T176:T177)</f>
        <v>0</v>
      </c>
      <c r="AR175" s="197" t="s">
        <v>91</v>
      </c>
      <c r="AT175" s="198" t="s">
        <v>78</v>
      </c>
      <c r="AU175" s="198" t="s">
        <v>79</v>
      </c>
      <c r="AY175" s="197" t="s">
        <v>184</v>
      </c>
      <c r="BK175" s="199">
        <f>SUM(BK176:BK177)</f>
        <v>0</v>
      </c>
    </row>
    <row r="176" spans="1:65" s="2" customFormat="1" ht="16.5" customHeight="1">
      <c r="A176" s="34"/>
      <c r="B176" s="35"/>
      <c r="C176" s="200" t="s">
        <v>282</v>
      </c>
      <c r="D176" s="200" t="s">
        <v>185</v>
      </c>
      <c r="E176" s="201" t="s">
        <v>1868</v>
      </c>
      <c r="F176" s="202" t="s">
        <v>1869</v>
      </c>
      <c r="G176" s="203" t="s">
        <v>252</v>
      </c>
      <c r="H176" s="204">
        <v>45</v>
      </c>
      <c r="I176" s="205"/>
      <c r="J176" s="206">
        <f>ROUND(I176*H176,2)</f>
        <v>0</v>
      </c>
      <c r="K176" s="202" t="s">
        <v>1</v>
      </c>
      <c r="L176" s="39"/>
      <c r="M176" s="207" t="s">
        <v>1</v>
      </c>
      <c r="N176" s="208" t="s">
        <v>45</v>
      </c>
      <c r="O176" s="71"/>
      <c r="P176" s="209">
        <f>O176*H176</f>
        <v>0</v>
      </c>
      <c r="Q176" s="209">
        <v>0</v>
      </c>
      <c r="R176" s="209">
        <f>Q176*H176</f>
        <v>0</v>
      </c>
      <c r="S176" s="209">
        <v>0</v>
      </c>
      <c r="T176" s="210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211" t="s">
        <v>223</v>
      </c>
      <c r="AT176" s="211" t="s">
        <v>185</v>
      </c>
      <c r="AU176" s="211" t="s">
        <v>86</v>
      </c>
      <c r="AY176" s="17" t="s">
        <v>184</v>
      </c>
      <c r="BE176" s="212">
        <f>IF(N176="základní",J176,0)</f>
        <v>0</v>
      </c>
      <c r="BF176" s="212">
        <f>IF(N176="snížená",J176,0)</f>
        <v>0</v>
      </c>
      <c r="BG176" s="212">
        <f>IF(N176="zákl. přenesená",J176,0)</f>
        <v>0</v>
      </c>
      <c r="BH176" s="212">
        <f>IF(N176="sníž. přenesená",J176,0)</f>
        <v>0</v>
      </c>
      <c r="BI176" s="212">
        <f>IF(N176="nulová",J176,0)</f>
        <v>0</v>
      </c>
      <c r="BJ176" s="17" t="s">
        <v>91</v>
      </c>
      <c r="BK176" s="212">
        <f>ROUND(I176*H176,2)</f>
        <v>0</v>
      </c>
      <c r="BL176" s="17" t="s">
        <v>223</v>
      </c>
      <c r="BM176" s="211" t="s">
        <v>385</v>
      </c>
    </row>
    <row r="177" spans="1:65" s="2" customFormat="1" ht="16.5" customHeight="1">
      <c r="A177" s="34"/>
      <c r="B177" s="35"/>
      <c r="C177" s="200" t="s">
        <v>390</v>
      </c>
      <c r="D177" s="200" t="s">
        <v>185</v>
      </c>
      <c r="E177" s="201" t="s">
        <v>1563</v>
      </c>
      <c r="F177" s="202" t="s">
        <v>1564</v>
      </c>
      <c r="G177" s="203" t="s">
        <v>252</v>
      </c>
      <c r="H177" s="204">
        <v>45</v>
      </c>
      <c r="I177" s="205"/>
      <c r="J177" s="206">
        <f>ROUND(I177*H177,2)</f>
        <v>0</v>
      </c>
      <c r="K177" s="202" t="s">
        <v>1</v>
      </c>
      <c r="L177" s="39"/>
      <c r="M177" s="207" t="s">
        <v>1</v>
      </c>
      <c r="N177" s="208" t="s">
        <v>45</v>
      </c>
      <c r="O177" s="71"/>
      <c r="P177" s="209">
        <f>O177*H177</f>
        <v>0</v>
      </c>
      <c r="Q177" s="209">
        <v>0</v>
      </c>
      <c r="R177" s="209">
        <f>Q177*H177</f>
        <v>0</v>
      </c>
      <c r="S177" s="209">
        <v>0</v>
      </c>
      <c r="T177" s="210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211" t="s">
        <v>223</v>
      </c>
      <c r="AT177" s="211" t="s">
        <v>185</v>
      </c>
      <c r="AU177" s="211" t="s">
        <v>86</v>
      </c>
      <c r="AY177" s="17" t="s">
        <v>184</v>
      </c>
      <c r="BE177" s="212">
        <f>IF(N177="základní",J177,0)</f>
        <v>0</v>
      </c>
      <c r="BF177" s="212">
        <f>IF(N177="snížená",J177,0)</f>
        <v>0</v>
      </c>
      <c r="BG177" s="212">
        <f>IF(N177="zákl. přenesená",J177,0)</f>
        <v>0</v>
      </c>
      <c r="BH177" s="212">
        <f>IF(N177="sníž. přenesená",J177,0)</f>
        <v>0</v>
      </c>
      <c r="BI177" s="212">
        <f>IF(N177="nulová",J177,0)</f>
        <v>0</v>
      </c>
      <c r="BJ177" s="17" t="s">
        <v>91</v>
      </c>
      <c r="BK177" s="212">
        <f>ROUND(I177*H177,2)</f>
        <v>0</v>
      </c>
      <c r="BL177" s="17" t="s">
        <v>223</v>
      </c>
      <c r="BM177" s="211" t="s">
        <v>393</v>
      </c>
    </row>
    <row r="178" spans="1:65" s="11" customFormat="1" ht="25.9" customHeight="1">
      <c r="B178" s="186"/>
      <c r="C178" s="187"/>
      <c r="D178" s="188" t="s">
        <v>78</v>
      </c>
      <c r="E178" s="189" t="s">
        <v>1575</v>
      </c>
      <c r="F178" s="189" t="s">
        <v>1576</v>
      </c>
      <c r="G178" s="187"/>
      <c r="H178" s="187"/>
      <c r="I178" s="190"/>
      <c r="J178" s="191">
        <f>BK178</f>
        <v>0</v>
      </c>
      <c r="K178" s="187"/>
      <c r="L178" s="192"/>
      <c r="M178" s="193"/>
      <c r="N178" s="194"/>
      <c r="O178" s="194"/>
      <c r="P178" s="195">
        <f>SUM(P179:P183)</f>
        <v>0</v>
      </c>
      <c r="Q178" s="194"/>
      <c r="R178" s="195">
        <f>SUM(R179:R183)</f>
        <v>0</v>
      </c>
      <c r="S178" s="194"/>
      <c r="T178" s="196">
        <f>SUM(T179:T183)</f>
        <v>0</v>
      </c>
      <c r="AR178" s="197" t="s">
        <v>91</v>
      </c>
      <c r="AT178" s="198" t="s">
        <v>78</v>
      </c>
      <c r="AU178" s="198" t="s">
        <v>79</v>
      </c>
      <c r="AY178" s="197" t="s">
        <v>184</v>
      </c>
      <c r="BK178" s="199">
        <f>SUM(BK179:BK183)</f>
        <v>0</v>
      </c>
    </row>
    <row r="179" spans="1:65" s="2" customFormat="1" ht="16.5" customHeight="1">
      <c r="A179" s="34"/>
      <c r="B179" s="35"/>
      <c r="C179" s="200" t="s">
        <v>289</v>
      </c>
      <c r="D179" s="200" t="s">
        <v>185</v>
      </c>
      <c r="E179" s="201" t="s">
        <v>1879</v>
      </c>
      <c r="F179" s="202" t="s">
        <v>1880</v>
      </c>
      <c r="G179" s="203" t="s">
        <v>252</v>
      </c>
      <c r="H179" s="204">
        <v>12</v>
      </c>
      <c r="I179" s="205"/>
      <c r="J179" s="206">
        <f>ROUND(I179*H179,2)</f>
        <v>0</v>
      </c>
      <c r="K179" s="202" t="s">
        <v>1</v>
      </c>
      <c r="L179" s="39"/>
      <c r="M179" s="207" t="s">
        <v>1</v>
      </c>
      <c r="N179" s="208" t="s">
        <v>45</v>
      </c>
      <c r="O179" s="71"/>
      <c r="P179" s="209">
        <f>O179*H179</f>
        <v>0</v>
      </c>
      <c r="Q179" s="209">
        <v>0</v>
      </c>
      <c r="R179" s="209">
        <f>Q179*H179</f>
        <v>0</v>
      </c>
      <c r="S179" s="209">
        <v>0</v>
      </c>
      <c r="T179" s="210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211" t="s">
        <v>223</v>
      </c>
      <c r="AT179" s="211" t="s">
        <v>185</v>
      </c>
      <c r="AU179" s="211" t="s">
        <v>86</v>
      </c>
      <c r="AY179" s="17" t="s">
        <v>184</v>
      </c>
      <c r="BE179" s="212">
        <f>IF(N179="základní",J179,0)</f>
        <v>0</v>
      </c>
      <c r="BF179" s="212">
        <f>IF(N179="snížená",J179,0)</f>
        <v>0</v>
      </c>
      <c r="BG179" s="212">
        <f>IF(N179="zákl. přenesená",J179,0)</f>
        <v>0</v>
      </c>
      <c r="BH179" s="212">
        <f>IF(N179="sníž. přenesená",J179,0)</f>
        <v>0</v>
      </c>
      <c r="BI179" s="212">
        <f>IF(N179="nulová",J179,0)</f>
        <v>0</v>
      </c>
      <c r="BJ179" s="17" t="s">
        <v>91</v>
      </c>
      <c r="BK179" s="212">
        <f>ROUND(I179*H179,2)</f>
        <v>0</v>
      </c>
      <c r="BL179" s="17" t="s">
        <v>223</v>
      </c>
      <c r="BM179" s="211" t="s">
        <v>397</v>
      </c>
    </row>
    <row r="180" spans="1:65" s="2" customFormat="1" ht="16.5" customHeight="1">
      <c r="A180" s="34"/>
      <c r="B180" s="35"/>
      <c r="C180" s="200" t="s">
        <v>399</v>
      </c>
      <c r="D180" s="200" t="s">
        <v>185</v>
      </c>
      <c r="E180" s="201" t="s">
        <v>1628</v>
      </c>
      <c r="F180" s="202" t="s">
        <v>1629</v>
      </c>
      <c r="G180" s="203" t="s">
        <v>252</v>
      </c>
      <c r="H180" s="204">
        <v>12</v>
      </c>
      <c r="I180" s="205"/>
      <c r="J180" s="206">
        <f>ROUND(I180*H180,2)</f>
        <v>0</v>
      </c>
      <c r="K180" s="202" t="s">
        <v>1</v>
      </c>
      <c r="L180" s="39"/>
      <c r="M180" s="207" t="s">
        <v>1</v>
      </c>
      <c r="N180" s="208" t="s">
        <v>45</v>
      </c>
      <c r="O180" s="71"/>
      <c r="P180" s="209">
        <f>O180*H180</f>
        <v>0</v>
      </c>
      <c r="Q180" s="209">
        <v>0</v>
      </c>
      <c r="R180" s="209">
        <f>Q180*H180</f>
        <v>0</v>
      </c>
      <c r="S180" s="209">
        <v>0</v>
      </c>
      <c r="T180" s="210">
        <f>S180*H180</f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211" t="s">
        <v>223</v>
      </c>
      <c r="AT180" s="211" t="s">
        <v>185</v>
      </c>
      <c r="AU180" s="211" t="s">
        <v>86</v>
      </c>
      <c r="AY180" s="17" t="s">
        <v>184</v>
      </c>
      <c r="BE180" s="212">
        <f>IF(N180="základní",J180,0)</f>
        <v>0</v>
      </c>
      <c r="BF180" s="212">
        <f>IF(N180="snížená",J180,0)</f>
        <v>0</v>
      </c>
      <c r="BG180" s="212">
        <f>IF(N180="zákl. přenesená",J180,0)</f>
        <v>0</v>
      </c>
      <c r="BH180" s="212">
        <f>IF(N180="sníž. přenesená",J180,0)</f>
        <v>0</v>
      </c>
      <c r="BI180" s="212">
        <f>IF(N180="nulová",J180,0)</f>
        <v>0</v>
      </c>
      <c r="BJ180" s="17" t="s">
        <v>91</v>
      </c>
      <c r="BK180" s="212">
        <f>ROUND(I180*H180,2)</f>
        <v>0</v>
      </c>
      <c r="BL180" s="17" t="s">
        <v>223</v>
      </c>
      <c r="BM180" s="211" t="s">
        <v>402</v>
      </c>
    </row>
    <row r="181" spans="1:65" s="2" customFormat="1" ht="16.5" customHeight="1">
      <c r="A181" s="34"/>
      <c r="B181" s="35"/>
      <c r="C181" s="200" t="s">
        <v>292</v>
      </c>
      <c r="D181" s="200" t="s">
        <v>185</v>
      </c>
      <c r="E181" s="201" t="s">
        <v>2351</v>
      </c>
      <c r="F181" s="202" t="s">
        <v>2352</v>
      </c>
      <c r="G181" s="203" t="s">
        <v>252</v>
      </c>
      <c r="H181" s="204">
        <v>12</v>
      </c>
      <c r="I181" s="205"/>
      <c r="J181" s="206">
        <f>ROUND(I181*H181,2)</f>
        <v>0</v>
      </c>
      <c r="K181" s="202" t="s">
        <v>1</v>
      </c>
      <c r="L181" s="39"/>
      <c r="M181" s="207" t="s">
        <v>1</v>
      </c>
      <c r="N181" s="208" t="s">
        <v>45</v>
      </c>
      <c r="O181" s="71"/>
      <c r="P181" s="209">
        <f>O181*H181</f>
        <v>0</v>
      </c>
      <c r="Q181" s="209">
        <v>0</v>
      </c>
      <c r="R181" s="209">
        <f>Q181*H181</f>
        <v>0</v>
      </c>
      <c r="S181" s="209">
        <v>0</v>
      </c>
      <c r="T181" s="210">
        <f>S181*H181</f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211" t="s">
        <v>223</v>
      </c>
      <c r="AT181" s="211" t="s">
        <v>185</v>
      </c>
      <c r="AU181" s="211" t="s">
        <v>86</v>
      </c>
      <c r="AY181" s="17" t="s">
        <v>184</v>
      </c>
      <c r="BE181" s="212">
        <f>IF(N181="základní",J181,0)</f>
        <v>0</v>
      </c>
      <c r="BF181" s="212">
        <f>IF(N181="snížená",J181,0)</f>
        <v>0</v>
      </c>
      <c r="BG181" s="212">
        <f>IF(N181="zákl. přenesená",J181,0)</f>
        <v>0</v>
      </c>
      <c r="BH181" s="212">
        <f>IF(N181="sníž. přenesená",J181,0)</f>
        <v>0</v>
      </c>
      <c r="BI181" s="212">
        <f>IF(N181="nulová",J181,0)</f>
        <v>0</v>
      </c>
      <c r="BJ181" s="17" t="s">
        <v>91</v>
      </c>
      <c r="BK181" s="212">
        <f>ROUND(I181*H181,2)</f>
        <v>0</v>
      </c>
      <c r="BL181" s="17" t="s">
        <v>223</v>
      </c>
      <c r="BM181" s="211" t="s">
        <v>410</v>
      </c>
    </row>
    <row r="182" spans="1:65" s="2" customFormat="1" ht="21.75" customHeight="1">
      <c r="A182" s="34"/>
      <c r="B182" s="35"/>
      <c r="C182" s="200" t="s">
        <v>413</v>
      </c>
      <c r="D182" s="200" t="s">
        <v>185</v>
      </c>
      <c r="E182" s="201" t="s">
        <v>1634</v>
      </c>
      <c r="F182" s="202" t="s">
        <v>2353</v>
      </c>
      <c r="G182" s="203" t="s">
        <v>939</v>
      </c>
      <c r="H182" s="204">
        <v>1</v>
      </c>
      <c r="I182" s="205"/>
      <c r="J182" s="206">
        <f>ROUND(I182*H182,2)</f>
        <v>0</v>
      </c>
      <c r="K182" s="202" t="s">
        <v>1</v>
      </c>
      <c r="L182" s="39"/>
      <c r="M182" s="207" t="s">
        <v>1</v>
      </c>
      <c r="N182" s="208" t="s">
        <v>45</v>
      </c>
      <c r="O182" s="71"/>
      <c r="P182" s="209">
        <f>O182*H182</f>
        <v>0</v>
      </c>
      <c r="Q182" s="209">
        <v>0</v>
      </c>
      <c r="R182" s="209">
        <f>Q182*H182</f>
        <v>0</v>
      </c>
      <c r="S182" s="209">
        <v>0</v>
      </c>
      <c r="T182" s="210">
        <f>S182*H182</f>
        <v>0</v>
      </c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R182" s="211" t="s">
        <v>223</v>
      </c>
      <c r="AT182" s="211" t="s">
        <v>185</v>
      </c>
      <c r="AU182" s="211" t="s">
        <v>86</v>
      </c>
      <c r="AY182" s="17" t="s">
        <v>184</v>
      </c>
      <c r="BE182" s="212">
        <f>IF(N182="základní",J182,0)</f>
        <v>0</v>
      </c>
      <c r="BF182" s="212">
        <f>IF(N182="snížená",J182,0)</f>
        <v>0</v>
      </c>
      <c r="BG182" s="212">
        <f>IF(N182="zákl. přenesená",J182,0)</f>
        <v>0</v>
      </c>
      <c r="BH182" s="212">
        <f>IF(N182="sníž. přenesená",J182,0)</f>
        <v>0</v>
      </c>
      <c r="BI182" s="212">
        <f>IF(N182="nulová",J182,0)</f>
        <v>0</v>
      </c>
      <c r="BJ182" s="17" t="s">
        <v>91</v>
      </c>
      <c r="BK182" s="212">
        <f>ROUND(I182*H182,2)</f>
        <v>0</v>
      </c>
      <c r="BL182" s="17" t="s">
        <v>223</v>
      </c>
      <c r="BM182" s="211" t="s">
        <v>416</v>
      </c>
    </row>
    <row r="183" spans="1:65" s="2" customFormat="1" ht="21.75" customHeight="1">
      <c r="A183" s="34"/>
      <c r="B183" s="35"/>
      <c r="C183" s="200" t="s">
        <v>298</v>
      </c>
      <c r="D183" s="200" t="s">
        <v>185</v>
      </c>
      <c r="E183" s="201" t="s">
        <v>1631</v>
      </c>
      <c r="F183" s="202" t="s">
        <v>2354</v>
      </c>
      <c r="G183" s="203" t="s">
        <v>939</v>
      </c>
      <c r="H183" s="204">
        <v>1</v>
      </c>
      <c r="I183" s="205"/>
      <c r="J183" s="206">
        <f>ROUND(I183*H183,2)</f>
        <v>0</v>
      </c>
      <c r="K183" s="202" t="s">
        <v>1</v>
      </c>
      <c r="L183" s="39"/>
      <c r="M183" s="207" t="s">
        <v>1</v>
      </c>
      <c r="N183" s="208" t="s">
        <v>45</v>
      </c>
      <c r="O183" s="71"/>
      <c r="P183" s="209">
        <f>O183*H183</f>
        <v>0</v>
      </c>
      <c r="Q183" s="209">
        <v>0</v>
      </c>
      <c r="R183" s="209">
        <f>Q183*H183</f>
        <v>0</v>
      </c>
      <c r="S183" s="209">
        <v>0</v>
      </c>
      <c r="T183" s="210">
        <f>S183*H183</f>
        <v>0</v>
      </c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R183" s="211" t="s">
        <v>223</v>
      </c>
      <c r="AT183" s="211" t="s">
        <v>185</v>
      </c>
      <c r="AU183" s="211" t="s">
        <v>86</v>
      </c>
      <c r="AY183" s="17" t="s">
        <v>184</v>
      </c>
      <c r="BE183" s="212">
        <f>IF(N183="základní",J183,0)</f>
        <v>0</v>
      </c>
      <c r="BF183" s="212">
        <f>IF(N183="snížená",J183,0)</f>
        <v>0</v>
      </c>
      <c r="BG183" s="212">
        <f>IF(N183="zákl. přenesená",J183,0)</f>
        <v>0</v>
      </c>
      <c r="BH183" s="212">
        <f>IF(N183="sníž. přenesená",J183,0)</f>
        <v>0</v>
      </c>
      <c r="BI183" s="212">
        <f>IF(N183="nulová",J183,0)</f>
        <v>0</v>
      </c>
      <c r="BJ183" s="17" t="s">
        <v>91</v>
      </c>
      <c r="BK183" s="212">
        <f>ROUND(I183*H183,2)</f>
        <v>0</v>
      </c>
      <c r="BL183" s="17" t="s">
        <v>223</v>
      </c>
      <c r="BM183" s="211" t="s">
        <v>423</v>
      </c>
    </row>
    <row r="184" spans="1:65" s="11" customFormat="1" ht="25.9" customHeight="1">
      <c r="B184" s="186"/>
      <c r="C184" s="187"/>
      <c r="D184" s="188" t="s">
        <v>78</v>
      </c>
      <c r="E184" s="189" t="s">
        <v>2355</v>
      </c>
      <c r="F184" s="189" t="s">
        <v>2356</v>
      </c>
      <c r="G184" s="187"/>
      <c r="H184" s="187"/>
      <c r="I184" s="190"/>
      <c r="J184" s="191">
        <f>BK184</f>
        <v>0</v>
      </c>
      <c r="K184" s="187"/>
      <c r="L184" s="192"/>
      <c r="M184" s="193"/>
      <c r="N184" s="194"/>
      <c r="O184" s="194"/>
      <c r="P184" s="195">
        <f>P185</f>
        <v>0</v>
      </c>
      <c r="Q184" s="194"/>
      <c r="R184" s="195">
        <f>R185</f>
        <v>0</v>
      </c>
      <c r="S184" s="194"/>
      <c r="T184" s="196">
        <f>T185</f>
        <v>0</v>
      </c>
      <c r="AR184" s="197" t="s">
        <v>86</v>
      </c>
      <c r="AT184" s="198" t="s">
        <v>78</v>
      </c>
      <c r="AU184" s="198" t="s">
        <v>79</v>
      </c>
      <c r="AY184" s="197" t="s">
        <v>184</v>
      </c>
      <c r="BK184" s="199">
        <f>BK185</f>
        <v>0</v>
      </c>
    </row>
    <row r="185" spans="1:65" s="2" customFormat="1" ht="16.5" customHeight="1">
      <c r="A185" s="34"/>
      <c r="B185" s="35"/>
      <c r="C185" s="200" t="s">
        <v>425</v>
      </c>
      <c r="D185" s="200" t="s">
        <v>185</v>
      </c>
      <c r="E185" s="201" t="s">
        <v>2357</v>
      </c>
      <c r="F185" s="202" t="s">
        <v>2358</v>
      </c>
      <c r="G185" s="203" t="s">
        <v>252</v>
      </c>
      <c r="H185" s="204">
        <v>12</v>
      </c>
      <c r="I185" s="205"/>
      <c r="J185" s="206">
        <f>ROUND(I185*H185,2)</f>
        <v>0</v>
      </c>
      <c r="K185" s="202" t="s">
        <v>1</v>
      </c>
      <c r="L185" s="39"/>
      <c r="M185" s="257" t="s">
        <v>1</v>
      </c>
      <c r="N185" s="258" t="s">
        <v>45</v>
      </c>
      <c r="O185" s="259"/>
      <c r="P185" s="260">
        <f>O185*H185</f>
        <v>0</v>
      </c>
      <c r="Q185" s="260">
        <v>0</v>
      </c>
      <c r="R185" s="260">
        <f>Q185*H185</f>
        <v>0</v>
      </c>
      <c r="S185" s="260">
        <v>0</v>
      </c>
      <c r="T185" s="261">
        <f>S185*H185</f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211" t="s">
        <v>190</v>
      </c>
      <c r="AT185" s="211" t="s">
        <v>185</v>
      </c>
      <c r="AU185" s="211" t="s">
        <v>86</v>
      </c>
      <c r="AY185" s="17" t="s">
        <v>184</v>
      </c>
      <c r="BE185" s="212">
        <f>IF(N185="základní",J185,0)</f>
        <v>0</v>
      </c>
      <c r="BF185" s="212">
        <f>IF(N185="snížená",J185,0)</f>
        <v>0</v>
      </c>
      <c r="BG185" s="212">
        <f>IF(N185="zákl. přenesená",J185,0)</f>
        <v>0</v>
      </c>
      <c r="BH185" s="212">
        <f>IF(N185="sníž. přenesená",J185,0)</f>
        <v>0</v>
      </c>
      <c r="BI185" s="212">
        <f>IF(N185="nulová",J185,0)</f>
        <v>0</v>
      </c>
      <c r="BJ185" s="17" t="s">
        <v>91</v>
      </c>
      <c r="BK185" s="212">
        <f>ROUND(I185*H185,2)</f>
        <v>0</v>
      </c>
      <c r="BL185" s="17" t="s">
        <v>190</v>
      </c>
      <c r="BM185" s="211" t="s">
        <v>428</v>
      </c>
    </row>
    <row r="186" spans="1:65" s="2" customFormat="1" ht="6.95" customHeight="1">
      <c r="A186" s="34"/>
      <c r="B186" s="54"/>
      <c r="C186" s="55"/>
      <c r="D186" s="55"/>
      <c r="E186" s="55"/>
      <c r="F186" s="55"/>
      <c r="G186" s="55"/>
      <c r="H186" s="55"/>
      <c r="I186" s="158"/>
      <c r="J186" s="55"/>
      <c r="K186" s="55"/>
      <c r="L186" s="39"/>
      <c r="M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</row>
  </sheetData>
  <sheetProtection algorithmName="SHA-512" hashValue="rWN45075VvXA5TFO/H8970iOnayknLKP7cx6SABHcD09tMvAxYf2f2qOamFxKlbeAx+z4OnBgRZ5hsqjjiIVWw==" saltValue="WA5TwBQybKFsbarLFh0Cyv8CXn9c94HG43y8U1Wq82ON7W7P/rA9C9/dF5YpkfGBO+FomKv02paaVn3OVhnFGg==" spinCount="100000" sheet="1" objects="1" scenarios="1" formatColumns="0" formatRows="0" autoFilter="0"/>
  <autoFilter ref="C129:K185"/>
  <mergeCells count="12">
    <mergeCell ref="E122:H122"/>
    <mergeCell ref="L2:V2"/>
    <mergeCell ref="E85:H85"/>
    <mergeCell ref="E87:H87"/>
    <mergeCell ref="E89:H89"/>
    <mergeCell ref="E118:H118"/>
    <mergeCell ref="E120:H12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141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15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5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AT2" s="17" t="s">
        <v>118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8"/>
      <c r="J3" s="117"/>
      <c r="K3" s="117"/>
      <c r="L3" s="20"/>
      <c r="AT3" s="17" t="s">
        <v>86</v>
      </c>
    </row>
    <row r="4" spans="1:46" s="1" customFormat="1" ht="24.95" customHeight="1">
      <c r="B4" s="20"/>
      <c r="D4" s="119" t="s">
        <v>132</v>
      </c>
      <c r="I4" s="115"/>
      <c r="L4" s="20"/>
      <c r="M4" s="120" t="s">
        <v>10</v>
      </c>
      <c r="AT4" s="17" t="s">
        <v>4</v>
      </c>
    </row>
    <row r="5" spans="1:46" s="1" customFormat="1" ht="6.95" customHeight="1">
      <c r="B5" s="20"/>
      <c r="I5" s="115"/>
      <c r="L5" s="20"/>
    </row>
    <row r="6" spans="1:46" s="1" customFormat="1" ht="12" customHeight="1">
      <c r="B6" s="20"/>
      <c r="D6" s="121" t="s">
        <v>16</v>
      </c>
      <c r="I6" s="115"/>
      <c r="L6" s="20"/>
    </row>
    <row r="7" spans="1:46" s="1" customFormat="1" ht="16.5" customHeight="1">
      <c r="B7" s="20"/>
      <c r="E7" s="322" t="str">
        <f>'Rekapitulace stavby'!K6</f>
        <v>NOVOSTAVBA SOCIÁLNÍCH BYTŮ NA PARC. Č. 789/2</v>
      </c>
      <c r="F7" s="323"/>
      <c r="G7" s="323"/>
      <c r="H7" s="323"/>
      <c r="I7" s="115"/>
      <c r="L7" s="20"/>
    </row>
    <row r="8" spans="1:46" s="1" customFormat="1" ht="12" customHeight="1">
      <c r="B8" s="20"/>
      <c r="D8" s="121" t="s">
        <v>133</v>
      </c>
      <c r="I8" s="115"/>
      <c r="L8" s="20"/>
    </row>
    <row r="9" spans="1:46" s="2" customFormat="1" ht="16.5" customHeight="1">
      <c r="A9" s="34"/>
      <c r="B9" s="39"/>
      <c r="C9" s="34"/>
      <c r="D9" s="34"/>
      <c r="E9" s="322" t="s">
        <v>134</v>
      </c>
      <c r="F9" s="325"/>
      <c r="G9" s="325"/>
      <c r="H9" s="325"/>
      <c r="I9" s="123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pans="1:46" s="2" customFormat="1" ht="12" customHeight="1">
      <c r="A10" s="34"/>
      <c r="B10" s="39"/>
      <c r="C10" s="34"/>
      <c r="D10" s="121" t="s">
        <v>135</v>
      </c>
      <c r="E10" s="34"/>
      <c r="F10" s="34"/>
      <c r="G10" s="34"/>
      <c r="H10" s="34"/>
      <c r="I10" s="123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pans="1:46" s="2" customFormat="1" ht="16.5" customHeight="1">
      <c r="A11" s="34"/>
      <c r="B11" s="39"/>
      <c r="C11" s="34"/>
      <c r="D11" s="34"/>
      <c r="E11" s="326" t="s">
        <v>2359</v>
      </c>
      <c r="F11" s="325"/>
      <c r="G11" s="325"/>
      <c r="H11" s="325"/>
      <c r="I11" s="123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46" s="2" customFormat="1" ht="11.25">
      <c r="A12" s="34"/>
      <c r="B12" s="39"/>
      <c r="C12" s="34"/>
      <c r="D12" s="34"/>
      <c r="E12" s="34"/>
      <c r="F12" s="34"/>
      <c r="G12" s="34"/>
      <c r="H12" s="34"/>
      <c r="I12" s="123"/>
      <c r="J12" s="34"/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pans="1:46" s="2" customFormat="1" ht="12" customHeight="1">
      <c r="A13" s="34"/>
      <c r="B13" s="39"/>
      <c r="C13" s="34"/>
      <c r="D13" s="121" t="s">
        <v>18</v>
      </c>
      <c r="E13" s="34"/>
      <c r="F13" s="109" t="s">
        <v>1</v>
      </c>
      <c r="G13" s="34"/>
      <c r="H13" s="34"/>
      <c r="I13" s="124" t="s">
        <v>19</v>
      </c>
      <c r="J13" s="109" t="s">
        <v>1</v>
      </c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pans="1:46" s="2" customFormat="1" ht="12" customHeight="1">
      <c r="A14" s="34"/>
      <c r="B14" s="39"/>
      <c r="C14" s="34"/>
      <c r="D14" s="121" t="s">
        <v>20</v>
      </c>
      <c r="E14" s="34"/>
      <c r="F14" s="109" t="s">
        <v>21</v>
      </c>
      <c r="G14" s="34"/>
      <c r="H14" s="34"/>
      <c r="I14" s="124" t="s">
        <v>22</v>
      </c>
      <c r="J14" s="125" t="str">
        <f>'Rekapitulace stavby'!AN8</f>
        <v>11. 12. 2019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46" s="2" customFormat="1" ht="10.9" customHeight="1">
      <c r="A15" s="34"/>
      <c r="B15" s="39"/>
      <c r="C15" s="34"/>
      <c r="D15" s="34"/>
      <c r="E15" s="34"/>
      <c r="F15" s="34"/>
      <c r="G15" s="34"/>
      <c r="H15" s="34"/>
      <c r="I15" s="123"/>
      <c r="J15" s="34"/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46" s="2" customFormat="1" ht="12" customHeight="1">
      <c r="A16" s="34"/>
      <c r="B16" s="39"/>
      <c r="C16" s="34"/>
      <c r="D16" s="121" t="s">
        <v>24</v>
      </c>
      <c r="E16" s="34"/>
      <c r="F16" s="34"/>
      <c r="G16" s="34"/>
      <c r="H16" s="34"/>
      <c r="I16" s="124" t="s">
        <v>25</v>
      </c>
      <c r="J16" s="109" t="s">
        <v>26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2" customFormat="1" ht="18" customHeight="1">
      <c r="A17" s="34"/>
      <c r="B17" s="39"/>
      <c r="C17" s="34"/>
      <c r="D17" s="34"/>
      <c r="E17" s="109" t="s">
        <v>27</v>
      </c>
      <c r="F17" s="34"/>
      <c r="G17" s="34"/>
      <c r="H17" s="34"/>
      <c r="I17" s="124" t="s">
        <v>28</v>
      </c>
      <c r="J17" s="109" t="s">
        <v>29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2" customFormat="1" ht="6.95" customHeight="1">
      <c r="A18" s="34"/>
      <c r="B18" s="39"/>
      <c r="C18" s="34"/>
      <c r="D18" s="34"/>
      <c r="E18" s="34"/>
      <c r="F18" s="34"/>
      <c r="G18" s="34"/>
      <c r="H18" s="34"/>
      <c r="I18" s="123"/>
      <c r="J18" s="34"/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2" customFormat="1" ht="12" customHeight="1">
      <c r="A19" s="34"/>
      <c r="B19" s="39"/>
      <c r="C19" s="34"/>
      <c r="D19" s="121" t="s">
        <v>30</v>
      </c>
      <c r="E19" s="34"/>
      <c r="F19" s="34"/>
      <c r="G19" s="34"/>
      <c r="H19" s="34"/>
      <c r="I19" s="124" t="s">
        <v>25</v>
      </c>
      <c r="J19" s="30" t="str">
        <f>'Rekapitulace stavby'!AN13</f>
        <v>Vyplň údaj</v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2" customFormat="1" ht="18" customHeight="1">
      <c r="A20" s="34"/>
      <c r="B20" s="39"/>
      <c r="C20" s="34"/>
      <c r="D20" s="34"/>
      <c r="E20" s="327" t="str">
        <f>'Rekapitulace stavby'!E14</f>
        <v>Vyplň údaj</v>
      </c>
      <c r="F20" s="328"/>
      <c r="G20" s="328"/>
      <c r="H20" s="328"/>
      <c r="I20" s="124" t="s">
        <v>28</v>
      </c>
      <c r="J20" s="30" t="str">
        <f>'Rekapitulace stavby'!AN14</f>
        <v>Vyplň údaj</v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2" customFormat="1" ht="6.95" customHeight="1">
      <c r="A21" s="34"/>
      <c r="B21" s="39"/>
      <c r="C21" s="34"/>
      <c r="D21" s="34"/>
      <c r="E21" s="34"/>
      <c r="F21" s="34"/>
      <c r="G21" s="34"/>
      <c r="H21" s="34"/>
      <c r="I21" s="123"/>
      <c r="J21" s="34"/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2" customFormat="1" ht="12" customHeight="1">
      <c r="A22" s="34"/>
      <c r="B22" s="39"/>
      <c r="C22" s="34"/>
      <c r="D22" s="121" t="s">
        <v>32</v>
      </c>
      <c r="E22" s="34"/>
      <c r="F22" s="34"/>
      <c r="G22" s="34"/>
      <c r="H22" s="34"/>
      <c r="I22" s="124" t="s">
        <v>25</v>
      </c>
      <c r="J22" s="109" t="s">
        <v>1</v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2" customFormat="1" ht="18" customHeight="1">
      <c r="A23" s="34"/>
      <c r="B23" s="39"/>
      <c r="C23" s="34"/>
      <c r="D23" s="34"/>
      <c r="E23" s="109" t="s">
        <v>33</v>
      </c>
      <c r="F23" s="34"/>
      <c r="G23" s="34"/>
      <c r="H23" s="34"/>
      <c r="I23" s="124" t="s">
        <v>28</v>
      </c>
      <c r="J23" s="109" t="s">
        <v>1</v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2" customFormat="1" ht="6.95" customHeight="1">
      <c r="A24" s="34"/>
      <c r="B24" s="39"/>
      <c r="C24" s="34"/>
      <c r="D24" s="34"/>
      <c r="E24" s="34"/>
      <c r="F24" s="34"/>
      <c r="G24" s="34"/>
      <c r="H24" s="34"/>
      <c r="I24" s="123"/>
      <c r="J24" s="34"/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s="2" customFormat="1" ht="12" customHeight="1">
      <c r="A25" s="34"/>
      <c r="B25" s="39"/>
      <c r="C25" s="34"/>
      <c r="D25" s="121" t="s">
        <v>35</v>
      </c>
      <c r="E25" s="34"/>
      <c r="F25" s="34"/>
      <c r="G25" s="34"/>
      <c r="H25" s="34"/>
      <c r="I25" s="124" t="s">
        <v>25</v>
      </c>
      <c r="J25" s="109" t="str">
        <f>IF('Rekapitulace stavby'!AN19="","",'Rekapitulace stavby'!AN19)</f>
        <v/>
      </c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pans="1:31" s="2" customFormat="1" ht="18" customHeight="1">
      <c r="A26" s="34"/>
      <c r="B26" s="39"/>
      <c r="C26" s="34"/>
      <c r="D26" s="34"/>
      <c r="E26" s="109" t="str">
        <f>IF('Rekapitulace stavby'!E20="","",'Rekapitulace stavby'!E20)</f>
        <v xml:space="preserve"> </v>
      </c>
      <c r="F26" s="34"/>
      <c r="G26" s="34"/>
      <c r="H26" s="34"/>
      <c r="I26" s="124" t="s">
        <v>28</v>
      </c>
      <c r="J26" s="109" t="str">
        <f>IF('Rekapitulace stavby'!AN20="","",'Rekapitulace stavby'!AN20)</f>
        <v/>
      </c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s="2" customFormat="1" ht="6.95" customHeight="1">
      <c r="A27" s="34"/>
      <c r="B27" s="39"/>
      <c r="C27" s="34"/>
      <c r="D27" s="34"/>
      <c r="E27" s="34"/>
      <c r="F27" s="34"/>
      <c r="G27" s="34"/>
      <c r="H27" s="34"/>
      <c r="I27" s="123"/>
      <c r="J27" s="34"/>
      <c r="K27" s="34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pans="1:31" s="2" customFormat="1" ht="12" customHeight="1">
      <c r="A28" s="34"/>
      <c r="B28" s="39"/>
      <c r="C28" s="34"/>
      <c r="D28" s="121" t="s">
        <v>37</v>
      </c>
      <c r="E28" s="34"/>
      <c r="F28" s="34"/>
      <c r="G28" s="34"/>
      <c r="H28" s="34"/>
      <c r="I28" s="123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pans="1:31" s="8" customFormat="1" ht="16.5" customHeight="1">
      <c r="A29" s="126"/>
      <c r="B29" s="127"/>
      <c r="C29" s="126"/>
      <c r="D29" s="126"/>
      <c r="E29" s="329" t="s">
        <v>1</v>
      </c>
      <c r="F29" s="329"/>
      <c r="G29" s="329"/>
      <c r="H29" s="329"/>
      <c r="I29" s="128"/>
      <c r="J29" s="126"/>
      <c r="K29" s="126"/>
      <c r="L29" s="129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6"/>
      <c r="AE29" s="126"/>
    </row>
    <row r="30" spans="1:31" s="2" customFormat="1" ht="6.95" customHeight="1">
      <c r="A30" s="34"/>
      <c r="B30" s="39"/>
      <c r="C30" s="34"/>
      <c r="D30" s="34"/>
      <c r="E30" s="34"/>
      <c r="F30" s="34"/>
      <c r="G30" s="34"/>
      <c r="H30" s="34"/>
      <c r="I30" s="123"/>
      <c r="J30" s="34"/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1:31" s="2" customFormat="1" ht="6.95" customHeight="1">
      <c r="A31" s="34"/>
      <c r="B31" s="39"/>
      <c r="C31" s="34"/>
      <c r="D31" s="130"/>
      <c r="E31" s="130"/>
      <c r="F31" s="130"/>
      <c r="G31" s="130"/>
      <c r="H31" s="130"/>
      <c r="I31" s="131"/>
      <c r="J31" s="130"/>
      <c r="K31" s="130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pans="1:31" s="2" customFormat="1" ht="25.35" customHeight="1">
      <c r="A32" s="34"/>
      <c r="B32" s="39"/>
      <c r="C32" s="34"/>
      <c r="D32" s="132" t="s">
        <v>39</v>
      </c>
      <c r="E32" s="34"/>
      <c r="F32" s="34"/>
      <c r="G32" s="34"/>
      <c r="H32" s="34"/>
      <c r="I32" s="123"/>
      <c r="J32" s="133">
        <f>ROUND(J122,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2" customFormat="1" ht="6.95" customHeight="1">
      <c r="A33" s="34"/>
      <c r="B33" s="39"/>
      <c r="C33" s="34"/>
      <c r="D33" s="130"/>
      <c r="E33" s="130"/>
      <c r="F33" s="130"/>
      <c r="G33" s="130"/>
      <c r="H33" s="130"/>
      <c r="I33" s="131"/>
      <c r="J33" s="130"/>
      <c r="K33" s="130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2" customFormat="1" ht="14.45" customHeight="1">
      <c r="A34" s="34"/>
      <c r="B34" s="39"/>
      <c r="C34" s="34"/>
      <c r="D34" s="34"/>
      <c r="E34" s="34"/>
      <c r="F34" s="134" t="s">
        <v>41</v>
      </c>
      <c r="G34" s="34"/>
      <c r="H34" s="34"/>
      <c r="I34" s="135" t="s">
        <v>40</v>
      </c>
      <c r="J34" s="134" t="s">
        <v>42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s="2" customFormat="1" ht="14.45" customHeight="1">
      <c r="A35" s="34"/>
      <c r="B35" s="39"/>
      <c r="C35" s="34"/>
      <c r="D35" s="122" t="s">
        <v>43</v>
      </c>
      <c r="E35" s="121" t="s">
        <v>44</v>
      </c>
      <c r="F35" s="136">
        <f>ROUND((SUM(BE122:BE140)),  2)</f>
        <v>0</v>
      </c>
      <c r="G35" s="34"/>
      <c r="H35" s="34"/>
      <c r="I35" s="137">
        <v>0.21</v>
      </c>
      <c r="J35" s="136">
        <f>ROUND(((SUM(BE122:BE140))*I35),  2)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 s="2" customFormat="1" ht="14.45" customHeight="1">
      <c r="A36" s="34"/>
      <c r="B36" s="39"/>
      <c r="C36" s="34"/>
      <c r="D36" s="34"/>
      <c r="E36" s="121" t="s">
        <v>45</v>
      </c>
      <c r="F36" s="136">
        <f>ROUND((SUM(BF122:BF140)),  2)</f>
        <v>0</v>
      </c>
      <c r="G36" s="34"/>
      <c r="H36" s="34"/>
      <c r="I36" s="137">
        <v>0.15</v>
      </c>
      <c r="J36" s="136">
        <f>ROUND(((SUM(BF122:BF140))*I36),  2)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 s="2" customFormat="1" ht="14.45" hidden="1" customHeight="1">
      <c r="A37" s="34"/>
      <c r="B37" s="39"/>
      <c r="C37" s="34"/>
      <c r="D37" s="34"/>
      <c r="E37" s="121" t="s">
        <v>46</v>
      </c>
      <c r="F37" s="136">
        <f>ROUND((SUM(BG122:BG140)),  2)</f>
        <v>0</v>
      </c>
      <c r="G37" s="34"/>
      <c r="H37" s="34"/>
      <c r="I37" s="137">
        <v>0.21</v>
      </c>
      <c r="J37" s="136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 s="2" customFormat="1" ht="14.45" hidden="1" customHeight="1">
      <c r="A38" s="34"/>
      <c r="B38" s="39"/>
      <c r="C38" s="34"/>
      <c r="D38" s="34"/>
      <c r="E38" s="121" t="s">
        <v>47</v>
      </c>
      <c r="F38" s="136">
        <f>ROUND((SUM(BH122:BH140)),  2)</f>
        <v>0</v>
      </c>
      <c r="G38" s="34"/>
      <c r="H38" s="34"/>
      <c r="I38" s="137">
        <v>0.15</v>
      </c>
      <c r="J38" s="136">
        <f>0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 s="2" customFormat="1" ht="14.45" hidden="1" customHeight="1">
      <c r="A39" s="34"/>
      <c r="B39" s="39"/>
      <c r="C39" s="34"/>
      <c r="D39" s="34"/>
      <c r="E39" s="121" t="s">
        <v>48</v>
      </c>
      <c r="F39" s="136">
        <f>ROUND((SUM(BI122:BI140)),  2)</f>
        <v>0</v>
      </c>
      <c r="G39" s="34"/>
      <c r="H39" s="34"/>
      <c r="I39" s="137">
        <v>0</v>
      </c>
      <c r="J39" s="136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 s="2" customFormat="1" ht="6.95" customHeight="1">
      <c r="A40" s="34"/>
      <c r="B40" s="39"/>
      <c r="C40" s="34"/>
      <c r="D40" s="34"/>
      <c r="E40" s="34"/>
      <c r="F40" s="34"/>
      <c r="G40" s="34"/>
      <c r="H40" s="34"/>
      <c r="I40" s="123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 s="2" customFormat="1" ht="25.35" customHeight="1">
      <c r="A41" s="34"/>
      <c r="B41" s="39"/>
      <c r="C41" s="138"/>
      <c r="D41" s="139" t="s">
        <v>49</v>
      </c>
      <c r="E41" s="140"/>
      <c r="F41" s="140"/>
      <c r="G41" s="141" t="s">
        <v>50</v>
      </c>
      <c r="H41" s="142" t="s">
        <v>51</v>
      </c>
      <c r="I41" s="143"/>
      <c r="J41" s="144">
        <f>SUM(J32:J39)</f>
        <v>0</v>
      </c>
      <c r="K41" s="145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pans="1:31" s="2" customFormat="1" ht="14.45" customHeight="1">
      <c r="A42" s="34"/>
      <c r="B42" s="39"/>
      <c r="C42" s="34"/>
      <c r="D42" s="34"/>
      <c r="E42" s="34"/>
      <c r="F42" s="34"/>
      <c r="G42" s="34"/>
      <c r="H42" s="34"/>
      <c r="I42" s="123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pans="1:31" s="1" customFormat="1" ht="14.45" customHeight="1">
      <c r="B43" s="20"/>
      <c r="I43" s="115"/>
      <c r="L43" s="20"/>
    </row>
    <row r="44" spans="1:31" s="1" customFormat="1" ht="14.45" customHeight="1">
      <c r="B44" s="20"/>
      <c r="I44" s="115"/>
      <c r="L44" s="20"/>
    </row>
    <row r="45" spans="1:31" s="1" customFormat="1" ht="14.45" customHeight="1">
      <c r="B45" s="20"/>
      <c r="I45" s="115"/>
      <c r="L45" s="20"/>
    </row>
    <row r="46" spans="1:31" s="1" customFormat="1" ht="14.45" customHeight="1">
      <c r="B46" s="20"/>
      <c r="I46" s="115"/>
      <c r="L46" s="20"/>
    </row>
    <row r="47" spans="1:31" s="1" customFormat="1" ht="14.45" customHeight="1">
      <c r="B47" s="20"/>
      <c r="I47" s="115"/>
      <c r="L47" s="20"/>
    </row>
    <row r="48" spans="1:31" s="1" customFormat="1" ht="14.45" customHeight="1">
      <c r="B48" s="20"/>
      <c r="I48" s="115"/>
      <c r="L48" s="20"/>
    </row>
    <row r="49" spans="1:31" s="1" customFormat="1" ht="14.45" customHeight="1">
      <c r="B49" s="20"/>
      <c r="I49" s="115"/>
      <c r="L49" s="20"/>
    </row>
    <row r="50" spans="1:31" s="2" customFormat="1" ht="14.45" customHeight="1">
      <c r="B50" s="51"/>
      <c r="D50" s="146" t="s">
        <v>52</v>
      </c>
      <c r="E50" s="147"/>
      <c r="F50" s="147"/>
      <c r="G50" s="146" t="s">
        <v>53</v>
      </c>
      <c r="H50" s="147"/>
      <c r="I50" s="148"/>
      <c r="J50" s="147"/>
      <c r="K50" s="147"/>
      <c r="L50" s="51"/>
    </row>
    <row r="51" spans="1:31" ht="11.25">
      <c r="B51" s="20"/>
      <c r="L51" s="20"/>
    </row>
    <row r="52" spans="1:31" ht="11.25">
      <c r="B52" s="20"/>
      <c r="L52" s="20"/>
    </row>
    <row r="53" spans="1:31" ht="11.25">
      <c r="B53" s="20"/>
      <c r="L53" s="20"/>
    </row>
    <row r="54" spans="1:31" ht="11.25">
      <c r="B54" s="20"/>
      <c r="L54" s="20"/>
    </row>
    <row r="55" spans="1:31" ht="11.25">
      <c r="B55" s="20"/>
      <c r="L55" s="20"/>
    </row>
    <row r="56" spans="1:31" ht="11.25">
      <c r="B56" s="20"/>
      <c r="L56" s="20"/>
    </row>
    <row r="57" spans="1:31" ht="11.25">
      <c r="B57" s="20"/>
      <c r="L57" s="20"/>
    </row>
    <row r="58" spans="1:31" ht="11.25">
      <c r="B58" s="20"/>
      <c r="L58" s="20"/>
    </row>
    <row r="59" spans="1:31" ht="11.25">
      <c r="B59" s="20"/>
      <c r="L59" s="20"/>
    </row>
    <row r="60" spans="1:31" ht="11.25">
      <c r="B60" s="20"/>
      <c r="L60" s="20"/>
    </row>
    <row r="61" spans="1:31" s="2" customFormat="1" ht="12.75">
      <c r="A61" s="34"/>
      <c r="B61" s="39"/>
      <c r="C61" s="34"/>
      <c r="D61" s="149" t="s">
        <v>54</v>
      </c>
      <c r="E61" s="150"/>
      <c r="F61" s="151" t="s">
        <v>55</v>
      </c>
      <c r="G61" s="149" t="s">
        <v>54</v>
      </c>
      <c r="H61" s="150"/>
      <c r="I61" s="152"/>
      <c r="J61" s="153" t="s">
        <v>55</v>
      </c>
      <c r="K61" s="150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1:31" ht="11.25">
      <c r="B62" s="20"/>
      <c r="L62" s="20"/>
    </row>
    <row r="63" spans="1:31" ht="11.25">
      <c r="B63" s="20"/>
      <c r="L63" s="20"/>
    </row>
    <row r="64" spans="1:31" ht="11.25">
      <c r="B64" s="20"/>
      <c r="L64" s="20"/>
    </row>
    <row r="65" spans="1:31" s="2" customFormat="1" ht="12.75">
      <c r="A65" s="34"/>
      <c r="B65" s="39"/>
      <c r="C65" s="34"/>
      <c r="D65" s="146" t="s">
        <v>56</v>
      </c>
      <c r="E65" s="154"/>
      <c r="F65" s="154"/>
      <c r="G65" s="146" t="s">
        <v>57</v>
      </c>
      <c r="H65" s="154"/>
      <c r="I65" s="155"/>
      <c r="J65" s="154"/>
      <c r="K65" s="154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1:31" ht="11.25">
      <c r="B66" s="20"/>
      <c r="L66" s="20"/>
    </row>
    <row r="67" spans="1:31" ht="11.25">
      <c r="B67" s="20"/>
      <c r="L67" s="20"/>
    </row>
    <row r="68" spans="1:31" ht="11.25">
      <c r="B68" s="20"/>
      <c r="L68" s="20"/>
    </row>
    <row r="69" spans="1:31" ht="11.25">
      <c r="B69" s="20"/>
      <c r="L69" s="20"/>
    </row>
    <row r="70" spans="1:31" ht="11.25">
      <c r="B70" s="20"/>
      <c r="L70" s="20"/>
    </row>
    <row r="71" spans="1:31" ht="11.25">
      <c r="B71" s="20"/>
      <c r="L71" s="20"/>
    </row>
    <row r="72" spans="1:31" ht="11.25">
      <c r="B72" s="20"/>
      <c r="L72" s="20"/>
    </row>
    <row r="73" spans="1:31" ht="11.25">
      <c r="B73" s="20"/>
      <c r="L73" s="20"/>
    </row>
    <row r="74" spans="1:31" ht="11.25">
      <c r="B74" s="20"/>
      <c r="L74" s="20"/>
    </row>
    <row r="75" spans="1:31" ht="11.25">
      <c r="B75" s="20"/>
      <c r="L75" s="20"/>
    </row>
    <row r="76" spans="1:31" s="2" customFormat="1" ht="12.75">
      <c r="A76" s="34"/>
      <c r="B76" s="39"/>
      <c r="C76" s="34"/>
      <c r="D76" s="149" t="s">
        <v>54</v>
      </c>
      <c r="E76" s="150"/>
      <c r="F76" s="151" t="s">
        <v>55</v>
      </c>
      <c r="G76" s="149" t="s">
        <v>54</v>
      </c>
      <c r="H76" s="150"/>
      <c r="I76" s="152"/>
      <c r="J76" s="153" t="s">
        <v>55</v>
      </c>
      <c r="K76" s="150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s="2" customFormat="1" ht="14.45" customHeight="1">
      <c r="A77" s="34"/>
      <c r="B77" s="156"/>
      <c r="C77" s="157"/>
      <c r="D77" s="157"/>
      <c r="E77" s="157"/>
      <c r="F77" s="157"/>
      <c r="G77" s="157"/>
      <c r="H77" s="157"/>
      <c r="I77" s="158"/>
      <c r="J77" s="157"/>
      <c r="K77" s="1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pans="1:31" s="2" customFormat="1" ht="6.95" customHeight="1">
      <c r="A81" s="34"/>
      <c r="B81" s="159"/>
      <c r="C81" s="160"/>
      <c r="D81" s="160"/>
      <c r="E81" s="160"/>
      <c r="F81" s="160"/>
      <c r="G81" s="160"/>
      <c r="H81" s="160"/>
      <c r="I81" s="161"/>
      <c r="J81" s="160"/>
      <c r="K81" s="160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1:31" s="2" customFormat="1" ht="24.95" customHeight="1">
      <c r="A82" s="34"/>
      <c r="B82" s="35"/>
      <c r="C82" s="23" t="s">
        <v>139</v>
      </c>
      <c r="D82" s="36"/>
      <c r="E82" s="36"/>
      <c r="F82" s="36"/>
      <c r="G82" s="36"/>
      <c r="H82" s="36"/>
      <c r="I82" s="123"/>
      <c r="J82" s="36"/>
      <c r="K82" s="36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31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123"/>
      <c r="J83" s="36"/>
      <c r="K83" s="36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31" s="2" customFormat="1" ht="12" customHeight="1">
      <c r="A84" s="34"/>
      <c r="B84" s="35"/>
      <c r="C84" s="29" t="s">
        <v>16</v>
      </c>
      <c r="D84" s="36"/>
      <c r="E84" s="36"/>
      <c r="F84" s="36"/>
      <c r="G84" s="36"/>
      <c r="H84" s="36"/>
      <c r="I84" s="123"/>
      <c r="J84" s="36"/>
      <c r="K84" s="36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31" s="2" customFormat="1" ht="16.5" customHeight="1">
      <c r="A85" s="34"/>
      <c r="B85" s="35"/>
      <c r="C85" s="36"/>
      <c r="D85" s="36"/>
      <c r="E85" s="330" t="str">
        <f>E7</f>
        <v>NOVOSTAVBA SOCIÁLNÍCH BYTŮ NA PARC. Č. 789/2</v>
      </c>
      <c r="F85" s="331"/>
      <c r="G85" s="331"/>
      <c r="H85" s="331"/>
      <c r="I85" s="123"/>
      <c r="J85" s="36"/>
      <c r="K85" s="36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31" s="1" customFormat="1" ht="12" customHeight="1">
      <c r="B86" s="21"/>
      <c r="C86" s="29" t="s">
        <v>133</v>
      </c>
      <c r="D86" s="22"/>
      <c r="E86" s="22"/>
      <c r="F86" s="22"/>
      <c r="G86" s="22"/>
      <c r="H86" s="22"/>
      <c r="I86" s="115"/>
      <c r="J86" s="22"/>
      <c r="K86" s="22"/>
      <c r="L86" s="20"/>
    </row>
    <row r="87" spans="1:31" s="2" customFormat="1" ht="16.5" customHeight="1">
      <c r="A87" s="34"/>
      <c r="B87" s="35"/>
      <c r="C87" s="36"/>
      <c r="D87" s="36"/>
      <c r="E87" s="330" t="s">
        <v>134</v>
      </c>
      <c r="F87" s="333"/>
      <c r="G87" s="333"/>
      <c r="H87" s="333"/>
      <c r="I87" s="123"/>
      <c r="J87" s="36"/>
      <c r="K87" s="36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pans="1:31" s="2" customFormat="1" ht="12" customHeight="1">
      <c r="A88" s="34"/>
      <c r="B88" s="35"/>
      <c r="C88" s="29" t="s">
        <v>135</v>
      </c>
      <c r="D88" s="36"/>
      <c r="E88" s="36"/>
      <c r="F88" s="36"/>
      <c r="G88" s="36"/>
      <c r="H88" s="36"/>
      <c r="I88" s="123"/>
      <c r="J88" s="36"/>
      <c r="K88" s="36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pans="1:31" s="2" customFormat="1" ht="16.5" customHeight="1">
      <c r="A89" s="34"/>
      <c r="B89" s="35"/>
      <c r="C89" s="36"/>
      <c r="D89" s="36"/>
      <c r="E89" s="281" t="str">
        <f>E11</f>
        <v>SO 04 - PŘÍPOJKA STL PLYNOVODU</v>
      </c>
      <c r="F89" s="333"/>
      <c r="G89" s="333"/>
      <c r="H89" s="333"/>
      <c r="I89" s="123"/>
      <c r="J89" s="36"/>
      <c r="K89" s="36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1:31" s="2" customFormat="1" ht="6.95" customHeight="1">
      <c r="A90" s="34"/>
      <c r="B90" s="35"/>
      <c r="C90" s="36"/>
      <c r="D90" s="36"/>
      <c r="E90" s="36"/>
      <c r="F90" s="36"/>
      <c r="G90" s="36"/>
      <c r="H90" s="36"/>
      <c r="I90" s="123"/>
      <c r="J90" s="36"/>
      <c r="K90" s="36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1:31" s="2" customFormat="1" ht="12" customHeight="1">
      <c r="A91" s="34"/>
      <c r="B91" s="35"/>
      <c r="C91" s="29" t="s">
        <v>20</v>
      </c>
      <c r="D91" s="36"/>
      <c r="E91" s="36"/>
      <c r="F91" s="27" t="str">
        <f>F14</f>
        <v>Protivanov, ul.Na Balkáně</v>
      </c>
      <c r="G91" s="36"/>
      <c r="H91" s="36"/>
      <c r="I91" s="124" t="s">
        <v>22</v>
      </c>
      <c r="J91" s="66" t="str">
        <f>IF(J14="","",J14)</f>
        <v>11. 12. 2019</v>
      </c>
      <c r="K91" s="36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1:31" s="2" customFormat="1" ht="6.95" customHeight="1">
      <c r="A92" s="34"/>
      <c r="B92" s="35"/>
      <c r="C92" s="36"/>
      <c r="D92" s="36"/>
      <c r="E92" s="36"/>
      <c r="F92" s="36"/>
      <c r="G92" s="36"/>
      <c r="H92" s="36"/>
      <c r="I92" s="123"/>
      <c r="J92" s="36"/>
      <c r="K92" s="3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1:31" s="2" customFormat="1" ht="25.7" customHeight="1">
      <c r="A93" s="34"/>
      <c r="B93" s="35"/>
      <c r="C93" s="29" t="s">
        <v>24</v>
      </c>
      <c r="D93" s="36"/>
      <c r="E93" s="36"/>
      <c r="F93" s="27" t="str">
        <f>E17</f>
        <v>Městys Protivanov, Náměstí 32, 798 48 Protivanov</v>
      </c>
      <c r="G93" s="36"/>
      <c r="H93" s="36"/>
      <c r="I93" s="124" t="s">
        <v>32</v>
      </c>
      <c r="J93" s="32" t="str">
        <f>E23</f>
        <v>PROMED Brno, spol. s r.o</v>
      </c>
      <c r="K93" s="36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1:31" s="2" customFormat="1" ht="15.2" customHeight="1">
      <c r="A94" s="34"/>
      <c r="B94" s="35"/>
      <c r="C94" s="29" t="s">
        <v>30</v>
      </c>
      <c r="D94" s="36"/>
      <c r="E94" s="36"/>
      <c r="F94" s="27" t="str">
        <f>IF(E20="","",E20)</f>
        <v>Vyplň údaj</v>
      </c>
      <c r="G94" s="36"/>
      <c r="H94" s="36"/>
      <c r="I94" s="124" t="s">
        <v>35</v>
      </c>
      <c r="J94" s="32" t="str">
        <f>E26</f>
        <v xml:space="preserve"> </v>
      </c>
      <c r="K94" s="36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pans="1:31" s="2" customFormat="1" ht="10.35" customHeight="1">
      <c r="A95" s="34"/>
      <c r="B95" s="35"/>
      <c r="C95" s="36"/>
      <c r="D95" s="36"/>
      <c r="E95" s="36"/>
      <c r="F95" s="36"/>
      <c r="G95" s="36"/>
      <c r="H95" s="36"/>
      <c r="I95" s="123"/>
      <c r="J95" s="36"/>
      <c r="K95" s="36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pans="1:31" s="2" customFormat="1" ht="29.25" customHeight="1">
      <c r="A96" s="34"/>
      <c r="B96" s="35"/>
      <c r="C96" s="162" t="s">
        <v>140</v>
      </c>
      <c r="D96" s="163"/>
      <c r="E96" s="163"/>
      <c r="F96" s="163"/>
      <c r="G96" s="163"/>
      <c r="H96" s="163"/>
      <c r="I96" s="164"/>
      <c r="J96" s="165" t="s">
        <v>141</v>
      </c>
      <c r="K96" s="163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pans="1:47" s="2" customFormat="1" ht="10.35" customHeight="1">
      <c r="A97" s="34"/>
      <c r="B97" s="35"/>
      <c r="C97" s="36"/>
      <c r="D97" s="36"/>
      <c r="E97" s="36"/>
      <c r="F97" s="36"/>
      <c r="G97" s="36"/>
      <c r="H97" s="36"/>
      <c r="I97" s="123"/>
      <c r="J97" s="36"/>
      <c r="K97" s="36"/>
      <c r="L97" s="51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pans="1:47" s="2" customFormat="1" ht="22.9" customHeight="1">
      <c r="A98" s="34"/>
      <c r="B98" s="35"/>
      <c r="C98" s="166" t="s">
        <v>142</v>
      </c>
      <c r="D98" s="36"/>
      <c r="E98" s="36"/>
      <c r="F98" s="36"/>
      <c r="G98" s="36"/>
      <c r="H98" s="36"/>
      <c r="I98" s="123"/>
      <c r="J98" s="84">
        <f>J122</f>
        <v>0</v>
      </c>
      <c r="K98" s="36"/>
      <c r="L98" s="51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U98" s="17" t="s">
        <v>143</v>
      </c>
    </row>
    <row r="99" spans="1:47" s="9" customFormat="1" ht="24.95" customHeight="1">
      <c r="B99" s="167"/>
      <c r="C99" s="168"/>
      <c r="D99" s="169" t="s">
        <v>144</v>
      </c>
      <c r="E99" s="170"/>
      <c r="F99" s="170"/>
      <c r="G99" s="170"/>
      <c r="H99" s="170"/>
      <c r="I99" s="171"/>
      <c r="J99" s="172">
        <f>J123</f>
        <v>0</v>
      </c>
      <c r="K99" s="168"/>
      <c r="L99" s="173"/>
    </row>
    <row r="100" spans="1:47" s="9" customFormat="1" ht="24.95" customHeight="1">
      <c r="B100" s="167"/>
      <c r="C100" s="168"/>
      <c r="D100" s="169" t="s">
        <v>1511</v>
      </c>
      <c r="E100" s="170"/>
      <c r="F100" s="170"/>
      <c r="G100" s="170"/>
      <c r="H100" s="170"/>
      <c r="I100" s="171"/>
      <c r="J100" s="172">
        <f>J131</f>
        <v>0</v>
      </c>
      <c r="K100" s="168"/>
      <c r="L100" s="173"/>
    </row>
    <row r="101" spans="1:47" s="2" customFormat="1" ht="21.75" customHeight="1">
      <c r="A101" s="34"/>
      <c r="B101" s="35"/>
      <c r="C101" s="36"/>
      <c r="D101" s="36"/>
      <c r="E101" s="36"/>
      <c r="F101" s="36"/>
      <c r="G101" s="36"/>
      <c r="H101" s="36"/>
      <c r="I101" s="123"/>
      <c r="J101" s="36"/>
      <c r="K101" s="36"/>
      <c r="L101" s="51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</row>
    <row r="102" spans="1:47" s="2" customFormat="1" ht="6.95" customHeight="1">
      <c r="A102" s="34"/>
      <c r="B102" s="54"/>
      <c r="C102" s="55"/>
      <c r="D102" s="55"/>
      <c r="E102" s="55"/>
      <c r="F102" s="55"/>
      <c r="G102" s="55"/>
      <c r="H102" s="55"/>
      <c r="I102" s="158"/>
      <c r="J102" s="55"/>
      <c r="K102" s="55"/>
      <c r="L102" s="51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6" spans="1:47" s="2" customFormat="1" ht="6.95" customHeight="1">
      <c r="A106" s="34"/>
      <c r="B106" s="56"/>
      <c r="C106" s="57"/>
      <c r="D106" s="57"/>
      <c r="E106" s="57"/>
      <c r="F106" s="57"/>
      <c r="G106" s="57"/>
      <c r="H106" s="57"/>
      <c r="I106" s="161"/>
      <c r="J106" s="57"/>
      <c r="K106" s="57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pans="1:47" s="2" customFormat="1" ht="24.95" customHeight="1">
      <c r="A107" s="34"/>
      <c r="B107" s="35"/>
      <c r="C107" s="23" t="s">
        <v>170</v>
      </c>
      <c r="D107" s="36"/>
      <c r="E107" s="36"/>
      <c r="F107" s="36"/>
      <c r="G107" s="36"/>
      <c r="H107" s="36"/>
      <c r="I107" s="123"/>
      <c r="J107" s="36"/>
      <c r="K107" s="36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pans="1:47" s="2" customFormat="1" ht="6.95" customHeight="1">
      <c r="A108" s="34"/>
      <c r="B108" s="35"/>
      <c r="C108" s="36"/>
      <c r="D108" s="36"/>
      <c r="E108" s="36"/>
      <c r="F108" s="36"/>
      <c r="G108" s="36"/>
      <c r="H108" s="36"/>
      <c r="I108" s="123"/>
      <c r="J108" s="36"/>
      <c r="K108" s="36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pans="1:47" s="2" customFormat="1" ht="12" customHeight="1">
      <c r="A109" s="34"/>
      <c r="B109" s="35"/>
      <c r="C109" s="29" t="s">
        <v>16</v>
      </c>
      <c r="D109" s="36"/>
      <c r="E109" s="36"/>
      <c r="F109" s="36"/>
      <c r="G109" s="36"/>
      <c r="H109" s="36"/>
      <c r="I109" s="123"/>
      <c r="J109" s="36"/>
      <c r="K109" s="36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pans="1:47" s="2" customFormat="1" ht="16.5" customHeight="1">
      <c r="A110" s="34"/>
      <c r="B110" s="35"/>
      <c r="C110" s="36"/>
      <c r="D110" s="36"/>
      <c r="E110" s="330" t="str">
        <f>E7</f>
        <v>NOVOSTAVBA SOCIÁLNÍCH BYTŮ NA PARC. Č. 789/2</v>
      </c>
      <c r="F110" s="331"/>
      <c r="G110" s="331"/>
      <c r="H110" s="331"/>
      <c r="I110" s="123"/>
      <c r="J110" s="36"/>
      <c r="K110" s="36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pans="1:47" s="1" customFormat="1" ht="12" customHeight="1">
      <c r="B111" s="21"/>
      <c r="C111" s="29" t="s">
        <v>133</v>
      </c>
      <c r="D111" s="22"/>
      <c r="E111" s="22"/>
      <c r="F111" s="22"/>
      <c r="G111" s="22"/>
      <c r="H111" s="22"/>
      <c r="I111" s="115"/>
      <c r="J111" s="22"/>
      <c r="K111" s="22"/>
      <c r="L111" s="20"/>
    </row>
    <row r="112" spans="1:47" s="2" customFormat="1" ht="16.5" customHeight="1">
      <c r="A112" s="34"/>
      <c r="B112" s="35"/>
      <c r="C112" s="36"/>
      <c r="D112" s="36"/>
      <c r="E112" s="330" t="s">
        <v>134</v>
      </c>
      <c r="F112" s="333"/>
      <c r="G112" s="333"/>
      <c r="H112" s="333"/>
      <c r="I112" s="123"/>
      <c r="J112" s="36"/>
      <c r="K112" s="36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pans="1:65" s="2" customFormat="1" ht="12" customHeight="1">
      <c r="A113" s="34"/>
      <c r="B113" s="35"/>
      <c r="C113" s="29" t="s">
        <v>135</v>
      </c>
      <c r="D113" s="36"/>
      <c r="E113" s="36"/>
      <c r="F113" s="36"/>
      <c r="G113" s="36"/>
      <c r="H113" s="36"/>
      <c r="I113" s="123"/>
      <c r="J113" s="36"/>
      <c r="K113" s="36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pans="1:65" s="2" customFormat="1" ht="16.5" customHeight="1">
      <c r="A114" s="34"/>
      <c r="B114" s="35"/>
      <c r="C114" s="36"/>
      <c r="D114" s="36"/>
      <c r="E114" s="281" t="str">
        <f>E11</f>
        <v>SO 04 - PŘÍPOJKA STL PLYNOVODU</v>
      </c>
      <c r="F114" s="333"/>
      <c r="G114" s="333"/>
      <c r="H114" s="333"/>
      <c r="I114" s="123"/>
      <c r="J114" s="36"/>
      <c r="K114" s="36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pans="1:65" s="2" customFormat="1" ht="6.95" customHeight="1">
      <c r="A115" s="34"/>
      <c r="B115" s="35"/>
      <c r="C115" s="36"/>
      <c r="D115" s="36"/>
      <c r="E115" s="36"/>
      <c r="F115" s="36"/>
      <c r="G115" s="36"/>
      <c r="H115" s="36"/>
      <c r="I115" s="123"/>
      <c r="J115" s="36"/>
      <c r="K115" s="36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pans="1:65" s="2" customFormat="1" ht="12" customHeight="1">
      <c r="A116" s="34"/>
      <c r="B116" s="35"/>
      <c r="C116" s="29" t="s">
        <v>20</v>
      </c>
      <c r="D116" s="36"/>
      <c r="E116" s="36"/>
      <c r="F116" s="27" t="str">
        <f>F14</f>
        <v>Protivanov, ul.Na Balkáně</v>
      </c>
      <c r="G116" s="36"/>
      <c r="H116" s="36"/>
      <c r="I116" s="124" t="s">
        <v>22</v>
      </c>
      <c r="J116" s="66" t="str">
        <f>IF(J14="","",J14)</f>
        <v>11. 12. 2019</v>
      </c>
      <c r="K116" s="36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pans="1:65" s="2" customFormat="1" ht="6.95" customHeight="1">
      <c r="A117" s="34"/>
      <c r="B117" s="35"/>
      <c r="C117" s="36"/>
      <c r="D117" s="36"/>
      <c r="E117" s="36"/>
      <c r="F117" s="36"/>
      <c r="G117" s="36"/>
      <c r="H117" s="36"/>
      <c r="I117" s="123"/>
      <c r="J117" s="36"/>
      <c r="K117" s="36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pans="1:65" s="2" customFormat="1" ht="25.7" customHeight="1">
      <c r="A118" s="34"/>
      <c r="B118" s="35"/>
      <c r="C118" s="29" t="s">
        <v>24</v>
      </c>
      <c r="D118" s="36"/>
      <c r="E118" s="36"/>
      <c r="F118" s="27" t="str">
        <f>E17</f>
        <v>Městys Protivanov, Náměstí 32, 798 48 Protivanov</v>
      </c>
      <c r="G118" s="36"/>
      <c r="H118" s="36"/>
      <c r="I118" s="124" t="s">
        <v>32</v>
      </c>
      <c r="J118" s="32" t="str">
        <f>E23</f>
        <v>PROMED Brno, spol. s r.o</v>
      </c>
      <c r="K118" s="36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pans="1:65" s="2" customFormat="1" ht="15.2" customHeight="1">
      <c r="A119" s="34"/>
      <c r="B119" s="35"/>
      <c r="C119" s="29" t="s">
        <v>30</v>
      </c>
      <c r="D119" s="36"/>
      <c r="E119" s="36"/>
      <c r="F119" s="27" t="str">
        <f>IF(E20="","",E20)</f>
        <v>Vyplň údaj</v>
      </c>
      <c r="G119" s="36"/>
      <c r="H119" s="36"/>
      <c r="I119" s="124" t="s">
        <v>35</v>
      </c>
      <c r="J119" s="32" t="str">
        <f>E26</f>
        <v xml:space="preserve"> </v>
      </c>
      <c r="K119" s="36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pans="1:65" s="2" customFormat="1" ht="10.35" customHeight="1">
      <c r="A120" s="34"/>
      <c r="B120" s="35"/>
      <c r="C120" s="36"/>
      <c r="D120" s="36"/>
      <c r="E120" s="36"/>
      <c r="F120" s="36"/>
      <c r="G120" s="36"/>
      <c r="H120" s="36"/>
      <c r="I120" s="123"/>
      <c r="J120" s="36"/>
      <c r="K120" s="36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pans="1:65" s="10" customFormat="1" ht="29.25" customHeight="1">
      <c r="A121" s="174"/>
      <c r="B121" s="175"/>
      <c r="C121" s="176" t="s">
        <v>171</v>
      </c>
      <c r="D121" s="177" t="s">
        <v>64</v>
      </c>
      <c r="E121" s="177" t="s">
        <v>60</v>
      </c>
      <c r="F121" s="177" t="s">
        <v>61</v>
      </c>
      <c r="G121" s="177" t="s">
        <v>172</v>
      </c>
      <c r="H121" s="177" t="s">
        <v>173</v>
      </c>
      <c r="I121" s="178" t="s">
        <v>174</v>
      </c>
      <c r="J121" s="177" t="s">
        <v>141</v>
      </c>
      <c r="K121" s="179" t="s">
        <v>175</v>
      </c>
      <c r="L121" s="180"/>
      <c r="M121" s="75" t="s">
        <v>1</v>
      </c>
      <c r="N121" s="76" t="s">
        <v>43</v>
      </c>
      <c r="O121" s="76" t="s">
        <v>176</v>
      </c>
      <c r="P121" s="76" t="s">
        <v>177</v>
      </c>
      <c r="Q121" s="76" t="s">
        <v>178</v>
      </c>
      <c r="R121" s="76" t="s">
        <v>179</v>
      </c>
      <c r="S121" s="76" t="s">
        <v>180</v>
      </c>
      <c r="T121" s="77" t="s">
        <v>181</v>
      </c>
      <c r="U121" s="174"/>
      <c r="V121" s="174"/>
      <c r="W121" s="174"/>
      <c r="X121" s="174"/>
      <c r="Y121" s="174"/>
      <c r="Z121" s="174"/>
      <c r="AA121" s="174"/>
      <c r="AB121" s="174"/>
      <c r="AC121" s="174"/>
      <c r="AD121" s="174"/>
      <c r="AE121" s="174"/>
    </row>
    <row r="122" spans="1:65" s="2" customFormat="1" ht="22.9" customHeight="1">
      <c r="A122" s="34"/>
      <c r="B122" s="35"/>
      <c r="C122" s="82" t="s">
        <v>182</v>
      </c>
      <c r="D122" s="36"/>
      <c r="E122" s="36"/>
      <c r="F122" s="36"/>
      <c r="G122" s="36"/>
      <c r="H122" s="36"/>
      <c r="I122" s="123"/>
      <c r="J122" s="181">
        <f>BK122</f>
        <v>0</v>
      </c>
      <c r="K122" s="36"/>
      <c r="L122" s="39"/>
      <c r="M122" s="78"/>
      <c r="N122" s="182"/>
      <c r="O122" s="79"/>
      <c r="P122" s="183">
        <f>P123+P131</f>
        <v>0</v>
      </c>
      <c r="Q122" s="79"/>
      <c r="R122" s="183">
        <f>R123+R131</f>
        <v>0</v>
      </c>
      <c r="S122" s="79"/>
      <c r="T122" s="184">
        <f>T123+T131</f>
        <v>0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T122" s="17" t="s">
        <v>78</v>
      </c>
      <c r="AU122" s="17" t="s">
        <v>143</v>
      </c>
      <c r="BK122" s="185">
        <f>BK123+BK131</f>
        <v>0</v>
      </c>
    </row>
    <row r="123" spans="1:65" s="11" customFormat="1" ht="25.9" customHeight="1">
      <c r="B123" s="186"/>
      <c r="C123" s="187"/>
      <c r="D123" s="188" t="s">
        <v>78</v>
      </c>
      <c r="E123" s="189" t="s">
        <v>86</v>
      </c>
      <c r="F123" s="189" t="s">
        <v>183</v>
      </c>
      <c r="G123" s="187"/>
      <c r="H123" s="187"/>
      <c r="I123" s="190"/>
      <c r="J123" s="191">
        <f>BK123</f>
        <v>0</v>
      </c>
      <c r="K123" s="187"/>
      <c r="L123" s="192"/>
      <c r="M123" s="193"/>
      <c r="N123" s="194"/>
      <c r="O123" s="194"/>
      <c r="P123" s="195">
        <f>SUM(P124:P130)</f>
        <v>0</v>
      </c>
      <c r="Q123" s="194"/>
      <c r="R123" s="195">
        <f>SUM(R124:R130)</f>
        <v>0</v>
      </c>
      <c r="S123" s="194"/>
      <c r="T123" s="196">
        <f>SUM(T124:T130)</f>
        <v>0</v>
      </c>
      <c r="AR123" s="197" t="s">
        <v>86</v>
      </c>
      <c r="AT123" s="198" t="s">
        <v>78</v>
      </c>
      <c r="AU123" s="198" t="s">
        <v>79</v>
      </c>
      <c r="AY123" s="197" t="s">
        <v>184</v>
      </c>
      <c r="BK123" s="199">
        <f>SUM(BK124:BK130)</f>
        <v>0</v>
      </c>
    </row>
    <row r="124" spans="1:65" s="2" customFormat="1" ht="16.5" customHeight="1">
      <c r="A124" s="34"/>
      <c r="B124" s="35"/>
      <c r="C124" s="200" t="s">
        <v>86</v>
      </c>
      <c r="D124" s="200" t="s">
        <v>185</v>
      </c>
      <c r="E124" s="201" t="s">
        <v>2360</v>
      </c>
      <c r="F124" s="202" t="s">
        <v>2361</v>
      </c>
      <c r="G124" s="203" t="s">
        <v>188</v>
      </c>
      <c r="H124" s="204">
        <v>45</v>
      </c>
      <c r="I124" s="205"/>
      <c r="J124" s="206">
        <f t="shared" ref="J124:J130" si="0">ROUND(I124*H124,2)</f>
        <v>0</v>
      </c>
      <c r="K124" s="202" t="s">
        <v>1</v>
      </c>
      <c r="L124" s="39"/>
      <c r="M124" s="207" t="s">
        <v>1</v>
      </c>
      <c r="N124" s="208" t="s">
        <v>45</v>
      </c>
      <c r="O124" s="71"/>
      <c r="P124" s="209">
        <f t="shared" ref="P124:P130" si="1">O124*H124</f>
        <v>0</v>
      </c>
      <c r="Q124" s="209">
        <v>0</v>
      </c>
      <c r="R124" s="209">
        <f t="shared" ref="R124:R130" si="2">Q124*H124</f>
        <v>0</v>
      </c>
      <c r="S124" s="209">
        <v>0</v>
      </c>
      <c r="T124" s="210">
        <f t="shared" ref="T124:T130" si="3"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211" t="s">
        <v>190</v>
      </c>
      <c r="AT124" s="211" t="s">
        <v>185</v>
      </c>
      <c r="AU124" s="211" t="s">
        <v>86</v>
      </c>
      <c r="AY124" s="17" t="s">
        <v>184</v>
      </c>
      <c r="BE124" s="212">
        <f t="shared" ref="BE124:BE130" si="4">IF(N124="základní",J124,0)</f>
        <v>0</v>
      </c>
      <c r="BF124" s="212">
        <f t="shared" ref="BF124:BF130" si="5">IF(N124="snížená",J124,0)</f>
        <v>0</v>
      </c>
      <c r="BG124" s="212">
        <f t="shared" ref="BG124:BG130" si="6">IF(N124="zákl. přenesená",J124,0)</f>
        <v>0</v>
      </c>
      <c r="BH124" s="212">
        <f t="shared" ref="BH124:BH130" si="7">IF(N124="sníž. přenesená",J124,0)</f>
        <v>0</v>
      </c>
      <c r="BI124" s="212">
        <f t="shared" ref="BI124:BI130" si="8">IF(N124="nulová",J124,0)</f>
        <v>0</v>
      </c>
      <c r="BJ124" s="17" t="s">
        <v>91</v>
      </c>
      <c r="BK124" s="212">
        <f t="shared" ref="BK124:BK130" si="9">ROUND(I124*H124,2)</f>
        <v>0</v>
      </c>
      <c r="BL124" s="17" t="s">
        <v>190</v>
      </c>
      <c r="BM124" s="211" t="s">
        <v>91</v>
      </c>
    </row>
    <row r="125" spans="1:65" s="2" customFormat="1" ht="16.5" customHeight="1">
      <c r="A125" s="34"/>
      <c r="B125" s="35"/>
      <c r="C125" s="200" t="s">
        <v>91</v>
      </c>
      <c r="D125" s="200" t="s">
        <v>185</v>
      </c>
      <c r="E125" s="201" t="s">
        <v>200</v>
      </c>
      <c r="F125" s="202" t="s">
        <v>201</v>
      </c>
      <c r="G125" s="203" t="s">
        <v>188</v>
      </c>
      <c r="H125" s="204">
        <v>25</v>
      </c>
      <c r="I125" s="205"/>
      <c r="J125" s="206">
        <f t="shared" si="0"/>
        <v>0</v>
      </c>
      <c r="K125" s="202" t="s">
        <v>1</v>
      </c>
      <c r="L125" s="39"/>
      <c r="M125" s="207" t="s">
        <v>1</v>
      </c>
      <c r="N125" s="208" t="s">
        <v>45</v>
      </c>
      <c r="O125" s="71"/>
      <c r="P125" s="209">
        <f t="shared" si="1"/>
        <v>0</v>
      </c>
      <c r="Q125" s="209">
        <v>0</v>
      </c>
      <c r="R125" s="209">
        <f t="shared" si="2"/>
        <v>0</v>
      </c>
      <c r="S125" s="209">
        <v>0</v>
      </c>
      <c r="T125" s="210">
        <f t="shared" si="3"/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211" t="s">
        <v>190</v>
      </c>
      <c r="AT125" s="211" t="s">
        <v>185</v>
      </c>
      <c r="AU125" s="211" t="s">
        <v>86</v>
      </c>
      <c r="AY125" s="17" t="s">
        <v>184</v>
      </c>
      <c r="BE125" s="212">
        <f t="shared" si="4"/>
        <v>0</v>
      </c>
      <c r="BF125" s="212">
        <f t="shared" si="5"/>
        <v>0</v>
      </c>
      <c r="BG125" s="212">
        <f t="shared" si="6"/>
        <v>0</v>
      </c>
      <c r="BH125" s="212">
        <f t="shared" si="7"/>
        <v>0</v>
      </c>
      <c r="BI125" s="212">
        <f t="shared" si="8"/>
        <v>0</v>
      </c>
      <c r="BJ125" s="17" t="s">
        <v>91</v>
      </c>
      <c r="BK125" s="212">
        <f t="shared" si="9"/>
        <v>0</v>
      </c>
      <c r="BL125" s="17" t="s">
        <v>190</v>
      </c>
      <c r="BM125" s="211" t="s">
        <v>190</v>
      </c>
    </row>
    <row r="126" spans="1:65" s="2" customFormat="1" ht="16.5" customHeight="1">
      <c r="A126" s="34"/>
      <c r="B126" s="35"/>
      <c r="C126" s="200" t="s">
        <v>96</v>
      </c>
      <c r="D126" s="200" t="s">
        <v>185</v>
      </c>
      <c r="E126" s="201" t="s">
        <v>1814</v>
      </c>
      <c r="F126" s="202" t="s">
        <v>1815</v>
      </c>
      <c r="G126" s="203" t="s">
        <v>188</v>
      </c>
      <c r="H126" s="204">
        <v>45</v>
      </c>
      <c r="I126" s="205"/>
      <c r="J126" s="206">
        <f t="shared" si="0"/>
        <v>0</v>
      </c>
      <c r="K126" s="202" t="s">
        <v>1</v>
      </c>
      <c r="L126" s="39"/>
      <c r="M126" s="207" t="s">
        <v>1</v>
      </c>
      <c r="N126" s="208" t="s">
        <v>45</v>
      </c>
      <c r="O126" s="71"/>
      <c r="P126" s="209">
        <f t="shared" si="1"/>
        <v>0</v>
      </c>
      <c r="Q126" s="209">
        <v>0</v>
      </c>
      <c r="R126" s="209">
        <f t="shared" si="2"/>
        <v>0</v>
      </c>
      <c r="S126" s="209">
        <v>0</v>
      </c>
      <c r="T126" s="210">
        <f t="shared" si="3"/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211" t="s">
        <v>190</v>
      </c>
      <c r="AT126" s="211" t="s">
        <v>185</v>
      </c>
      <c r="AU126" s="211" t="s">
        <v>86</v>
      </c>
      <c r="AY126" s="17" t="s">
        <v>184</v>
      </c>
      <c r="BE126" s="212">
        <f t="shared" si="4"/>
        <v>0</v>
      </c>
      <c r="BF126" s="212">
        <f t="shared" si="5"/>
        <v>0</v>
      </c>
      <c r="BG126" s="212">
        <f t="shared" si="6"/>
        <v>0</v>
      </c>
      <c r="BH126" s="212">
        <f t="shared" si="7"/>
        <v>0</v>
      </c>
      <c r="BI126" s="212">
        <f t="shared" si="8"/>
        <v>0</v>
      </c>
      <c r="BJ126" s="17" t="s">
        <v>91</v>
      </c>
      <c r="BK126" s="212">
        <f t="shared" si="9"/>
        <v>0</v>
      </c>
      <c r="BL126" s="17" t="s">
        <v>190</v>
      </c>
      <c r="BM126" s="211" t="s">
        <v>199</v>
      </c>
    </row>
    <row r="127" spans="1:65" s="2" customFormat="1" ht="16.5" customHeight="1">
      <c r="A127" s="34"/>
      <c r="B127" s="35"/>
      <c r="C127" s="200" t="s">
        <v>190</v>
      </c>
      <c r="D127" s="200" t="s">
        <v>185</v>
      </c>
      <c r="E127" s="201" t="s">
        <v>1818</v>
      </c>
      <c r="F127" s="202" t="s">
        <v>1819</v>
      </c>
      <c r="G127" s="203" t="s">
        <v>188</v>
      </c>
      <c r="H127" s="204">
        <v>25</v>
      </c>
      <c r="I127" s="205"/>
      <c r="J127" s="206">
        <f t="shared" si="0"/>
        <v>0</v>
      </c>
      <c r="K127" s="202" t="s">
        <v>1</v>
      </c>
      <c r="L127" s="39"/>
      <c r="M127" s="207" t="s">
        <v>1</v>
      </c>
      <c r="N127" s="208" t="s">
        <v>45</v>
      </c>
      <c r="O127" s="71"/>
      <c r="P127" s="209">
        <f t="shared" si="1"/>
        <v>0</v>
      </c>
      <c r="Q127" s="209">
        <v>0</v>
      </c>
      <c r="R127" s="209">
        <f t="shared" si="2"/>
        <v>0</v>
      </c>
      <c r="S127" s="209">
        <v>0</v>
      </c>
      <c r="T127" s="210">
        <f t="shared" si="3"/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211" t="s">
        <v>190</v>
      </c>
      <c r="AT127" s="211" t="s">
        <v>185</v>
      </c>
      <c r="AU127" s="211" t="s">
        <v>86</v>
      </c>
      <c r="AY127" s="17" t="s">
        <v>184</v>
      </c>
      <c r="BE127" s="212">
        <f t="shared" si="4"/>
        <v>0</v>
      </c>
      <c r="BF127" s="212">
        <f t="shared" si="5"/>
        <v>0</v>
      </c>
      <c r="BG127" s="212">
        <f t="shared" si="6"/>
        <v>0</v>
      </c>
      <c r="BH127" s="212">
        <f t="shared" si="7"/>
        <v>0</v>
      </c>
      <c r="BI127" s="212">
        <f t="shared" si="8"/>
        <v>0</v>
      </c>
      <c r="BJ127" s="17" t="s">
        <v>91</v>
      </c>
      <c r="BK127" s="212">
        <f t="shared" si="9"/>
        <v>0</v>
      </c>
      <c r="BL127" s="17" t="s">
        <v>190</v>
      </c>
      <c r="BM127" s="211" t="s">
        <v>202</v>
      </c>
    </row>
    <row r="128" spans="1:65" s="2" customFormat="1" ht="16.5" customHeight="1">
      <c r="A128" s="34"/>
      <c r="B128" s="35"/>
      <c r="C128" s="200" t="s">
        <v>208</v>
      </c>
      <c r="D128" s="200" t="s">
        <v>185</v>
      </c>
      <c r="E128" s="201" t="s">
        <v>226</v>
      </c>
      <c r="F128" s="202" t="s">
        <v>227</v>
      </c>
      <c r="G128" s="203" t="s">
        <v>188</v>
      </c>
      <c r="H128" s="204">
        <v>25</v>
      </c>
      <c r="I128" s="205"/>
      <c r="J128" s="206">
        <f t="shared" si="0"/>
        <v>0</v>
      </c>
      <c r="K128" s="202" t="s">
        <v>1</v>
      </c>
      <c r="L128" s="39"/>
      <c r="M128" s="207" t="s">
        <v>1</v>
      </c>
      <c r="N128" s="208" t="s">
        <v>45</v>
      </c>
      <c r="O128" s="71"/>
      <c r="P128" s="209">
        <f t="shared" si="1"/>
        <v>0</v>
      </c>
      <c r="Q128" s="209">
        <v>0</v>
      </c>
      <c r="R128" s="209">
        <f t="shared" si="2"/>
        <v>0</v>
      </c>
      <c r="S128" s="209">
        <v>0</v>
      </c>
      <c r="T128" s="210">
        <f t="shared" si="3"/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211" t="s">
        <v>190</v>
      </c>
      <c r="AT128" s="211" t="s">
        <v>185</v>
      </c>
      <c r="AU128" s="211" t="s">
        <v>86</v>
      </c>
      <c r="AY128" s="17" t="s">
        <v>184</v>
      </c>
      <c r="BE128" s="212">
        <f t="shared" si="4"/>
        <v>0</v>
      </c>
      <c r="BF128" s="212">
        <f t="shared" si="5"/>
        <v>0</v>
      </c>
      <c r="BG128" s="212">
        <f t="shared" si="6"/>
        <v>0</v>
      </c>
      <c r="BH128" s="212">
        <f t="shared" si="7"/>
        <v>0</v>
      </c>
      <c r="BI128" s="212">
        <f t="shared" si="8"/>
        <v>0</v>
      </c>
      <c r="BJ128" s="17" t="s">
        <v>91</v>
      </c>
      <c r="BK128" s="212">
        <f t="shared" si="9"/>
        <v>0</v>
      </c>
      <c r="BL128" s="17" t="s">
        <v>190</v>
      </c>
      <c r="BM128" s="211" t="s">
        <v>211</v>
      </c>
    </row>
    <row r="129" spans="1:65" s="2" customFormat="1" ht="16.5" customHeight="1">
      <c r="A129" s="34"/>
      <c r="B129" s="35"/>
      <c r="C129" s="200" t="s">
        <v>199</v>
      </c>
      <c r="D129" s="200" t="s">
        <v>185</v>
      </c>
      <c r="E129" s="201" t="s">
        <v>1821</v>
      </c>
      <c r="F129" s="202" t="s">
        <v>1822</v>
      </c>
      <c r="G129" s="203" t="s">
        <v>188</v>
      </c>
      <c r="H129" s="204">
        <v>20</v>
      </c>
      <c r="I129" s="205"/>
      <c r="J129" s="206">
        <f t="shared" si="0"/>
        <v>0</v>
      </c>
      <c r="K129" s="202" t="s">
        <v>1</v>
      </c>
      <c r="L129" s="39"/>
      <c r="M129" s="207" t="s">
        <v>1</v>
      </c>
      <c r="N129" s="208" t="s">
        <v>45</v>
      </c>
      <c r="O129" s="71"/>
      <c r="P129" s="209">
        <f t="shared" si="1"/>
        <v>0</v>
      </c>
      <c r="Q129" s="209">
        <v>0</v>
      </c>
      <c r="R129" s="209">
        <f t="shared" si="2"/>
        <v>0</v>
      </c>
      <c r="S129" s="209">
        <v>0</v>
      </c>
      <c r="T129" s="210">
        <f t="shared" si="3"/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211" t="s">
        <v>190</v>
      </c>
      <c r="AT129" s="211" t="s">
        <v>185</v>
      </c>
      <c r="AU129" s="211" t="s">
        <v>86</v>
      </c>
      <c r="AY129" s="17" t="s">
        <v>184</v>
      </c>
      <c r="BE129" s="212">
        <f t="shared" si="4"/>
        <v>0</v>
      </c>
      <c r="BF129" s="212">
        <f t="shared" si="5"/>
        <v>0</v>
      </c>
      <c r="BG129" s="212">
        <f t="shared" si="6"/>
        <v>0</v>
      </c>
      <c r="BH129" s="212">
        <f t="shared" si="7"/>
        <v>0</v>
      </c>
      <c r="BI129" s="212">
        <f t="shared" si="8"/>
        <v>0</v>
      </c>
      <c r="BJ129" s="17" t="s">
        <v>91</v>
      </c>
      <c r="BK129" s="212">
        <f t="shared" si="9"/>
        <v>0</v>
      </c>
      <c r="BL129" s="17" t="s">
        <v>190</v>
      </c>
      <c r="BM129" s="211" t="s">
        <v>215</v>
      </c>
    </row>
    <row r="130" spans="1:65" s="2" customFormat="1" ht="21.75" customHeight="1">
      <c r="A130" s="34"/>
      <c r="B130" s="35"/>
      <c r="C130" s="200" t="s">
        <v>216</v>
      </c>
      <c r="D130" s="200" t="s">
        <v>185</v>
      </c>
      <c r="E130" s="201" t="s">
        <v>1824</v>
      </c>
      <c r="F130" s="202" t="s">
        <v>1825</v>
      </c>
      <c r="G130" s="203" t="s">
        <v>188</v>
      </c>
      <c r="H130" s="204">
        <v>25</v>
      </c>
      <c r="I130" s="205"/>
      <c r="J130" s="206">
        <f t="shared" si="0"/>
        <v>0</v>
      </c>
      <c r="K130" s="202" t="s">
        <v>1</v>
      </c>
      <c r="L130" s="39"/>
      <c r="M130" s="207" t="s">
        <v>1</v>
      </c>
      <c r="N130" s="208" t="s">
        <v>45</v>
      </c>
      <c r="O130" s="71"/>
      <c r="P130" s="209">
        <f t="shared" si="1"/>
        <v>0</v>
      </c>
      <c r="Q130" s="209">
        <v>0</v>
      </c>
      <c r="R130" s="209">
        <f t="shared" si="2"/>
        <v>0</v>
      </c>
      <c r="S130" s="209">
        <v>0</v>
      </c>
      <c r="T130" s="210">
        <f t="shared" si="3"/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211" t="s">
        <v>190</v>
      </c>
      <c r="AT130" s="211" t="s">
        <v>185</v>
      </c>
      <c r="AU130" s="211" t="s">
        <v>86</v>
      </c>
      <c r="AY130" s="17" t="s">
        <v>184</v>
      </c>
      <c r="BE130" s="212">
        <f t="shared" si="4"/>
        <v>0</v>
      </c>
      <c r="BF130" s="212">
        <f t="shared" si="5"/>
        <v>0</v>
      </c>
      <c r="BG130" s="212">
        <f t="shared" si="6"/>
        <v>0</v>
      </c>
      <c r="BH130" s="212">
        <f t="shared" si="7"/>
        <v>0</v>
      </c>
      <c r="BI130" s="212">
        <f t="shared" si="8"/>
        <v>0</v>
      </c>
      <c r="BJ130" s="17" t="s">
        <v>91</v>
      </c>
      <c r="BK130" s="212">
        <f t="shared" si="9"/>
        <v>0</v>
      </c>
      <c r="BL130" s="17" t="s">
        <v>190</v>
      </c>
      <c r="BM130" s="211" t="s">
        <v>219</v>
      </c>
    </row>
    <row r="131" spans="1:65" s="11" customFormat="1" ht="25.9" customHeight="1">
      <c r="B131" s="186"/>
      <c r="C131" s="187"/>
      <c r="D131" s="188" t="s">
        <v>78</v>
      </c>
      <c r="E131" s="189" t="s">
        <v>1670</v>
      </c>
      <c r="F131" s="189" t="s">
        <v>1671</v>
      </c>
      <c r="G131" s="187"/>
      <c r="H131" s="187"/>
      <c r="I131" s="190"/>
      <c r="J131" s="191">
        <f>BK131</f>
        <v>0</v>
      </c>
      <c r="K131" s="187"/>
      <c r="L131" s="192"/>
      <c r="M131" s="193"/>
      <c r="N131" s="194"/>
      <c r="O131" s="194"/>
      <c r="P131" s="195">
        <f>SUM(P132:P140)</f>
        <v>0</v>
      </c>
      <c r="Q131" s="194"/>
      <c r="R131" s="195">
        <f>SUM(R132:R140)</f>
        <v>0</v>
      </c>
      <c r="S131" s="194"/>
      <c r="T131" s="196">
        <f>SUM(T132:T140)</f>
        <v>0</v>
      </c>
      <c r="AR131" s="197" t="s">
        <v>91</v>
      </c>
      <c r="AT131" s="198" t="s">
        <v>78</v>
      </c>
      <c r="AU131" s="198" t="s">
        <v>79</v>
      </c>
      <c r="AY131" s="197" t="s">
        <v>184</v>
      </c>
      <c r="BK131" s="199">
        <f>SUM(BK132:BK140)</f>
        <v>0</v>
      </c>
    </row>
    <row r="132" spans="1:65" s="2" customFormat="1" ht="16.5" customHeight="1">
      <c r="A132" s="34"/>
      <c r="B132" s="35"/>
      <c r="C132" s="200" t="s">
        <v>202</v>
      </c>
      <c r="D132" s="200" t="s">
        <v>185</v>
      </c>
      <c r="E132" s="201" t="s">
        <v>1702</v>
      </c>
      <c r="F132" s="202" t="s">
        <v>1703</v>
      </c>
      <c r="G132" s="203" t="s">
        <v>252</v>
      </c>
      <c r="H132" s="204">
        <v>65</v>
      </c>
      <c r="I132" s="205"/>
      <c r="J132" s="206">
        <f t="shared" ref="J132:J140" si="10">ROUND(I132*H132,2)</f>
        <v>0</v>
      </c>
      <c r="K132" s="202" t="s">
        <v>1</v>
      </c>
      <c r="L132" s="39"/>
      <c r="M132" s="207" t="s">
        <v>1</v>
      </c>
      <c r="N132" s="208" t="s">
        <v>45</v>
      </c>
      <c r="O132" s="71"/>
      <c r="P132" s="209">
        <f t="shared" ref="P132:P140" si="11">O132*H132</f>
        <v>0</v>
      </c>
      <c r="Q132" s="209">
        <v>0</v>
      </c>
      <c r="R132" s="209">
        <f t="shared" ref="R132:R140" si="12">Q132*H132</f>
        <v>0</v>
      </c>
      <c r="S132" s="209">
        <v>0</v>
      </c>
      <c r="T132" s="210">
        <f t="shared" ref="T132:T140" si="13"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211" t="s">
        <v>223</v>
      </c>
      <c r="AT132" s="211" t="s">
        <v>185</v>
      </c>
      <c r="AU132" s="211" t="s">
        <v>86</v>
      </c>
      <c r="AY132" s="17" t="s">
        <v>184</v>
      </c>
      <c r="BE132" s="212">
        <f t="shared" ref="BE132:BE140" si="14">IF(N132="základní",J132,0)</f>
        <v>0</v>
      </c>
      <c r="BF132" s="212">
        <f t="shared" ref="BF132:BF140" si="15">IF(N132="snížená",J132,0)</f>
        <v>0</v>
      </c>
      <c r="BG132" s="212">
        <f t="shared" ref="BG132:BG140" si="16">IF(N132="zákl. přenesená",J132,0)</f>
        <v>0</v>
      </c>
      <c r="BH132" s="212">
        <f t="shared" ref="BH132:BH140" si="17">IF(N132="sníž. přenesená",J132,0)</f>
        <v>0</v>
      </c>
      <c r="BI132" s="212">
        <f t="shared" ref="BI132:BI140" si="18">IF(N132="nulová",J132,0)</f>
        <v>0</v>
      </c>
      <c r="BJ132" s="17" t="s">
        <v>91</v>
      </c>
      <c r="BK132" s="212">
        <f t="shared" ref="BK132:BK140" si="19">ROUND(I132*H132,2)</f>
        <v>0</v>
      </c>
      <c r="BL132" s="17" t="s">
        <v>223</v>
      </c>
      <c r="BM132" s="211" t="s">
        <v>223</v>
      </c>
    </row>
    <row r="133" spans="1:65" s="2" customFormat="1" ht="16.5" customHeight="1">
      <c r="A133" s="34"/>
      <c r="B133" s="35"/>
      <c r="C133" s="200" t="s">
        <v>225</v>
      </c>
      <c r="D133" s="200" t="s">
        <v>185</v>
      </c>
      <c r="E133" s="201" t="s">
        <v>1705</v>
      </c>
      <c r="F133" s="202" t="s">
        <v>1706</v>
      </c>
      <c r="G133" s="203" t="s">
        <v>334</v>
      </c>
      <c r="H133" s="204">
        <v>65</v>
      </c>
      <c r="I133" s="205"/>
      <c r="J133" s="206">
        <f t="shared" si="10"/>
        <v>0</v>
      </c>
      <c r="K133" s="202" t="s">
        <v>1</v>
      </c>
      <c r="L133" s="39"/>
      <c r="M133" s="207" t="s">
        <v>1</v>
      </c>
      <c r="N133" s="208" t="s">
        <v>45</v>
      </c>
      <c r="O133" s="71"/>
      <c r="P133" s="209">
        <f t="shared" si="11"/>
        <v>0</v>
      </c>
      <c r="Q133" s="209">
        <v>0</v>
      </c>
      <c r="R133" s="209">
        <f t="shared" si="12"/>
        <v>0</v>
      </c>
      <c r="S133" s="209">
        <v>0</v>
      </c>
      <c r="T133" s="210">
        <f t="shared" si="13"/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211" t="s">
        <v>223</v>
      </c>
      <c r="AT133" s="211" t="s">
        <v>185</v>
      </c>
      <c r="AU133" s="211" t="s">
        <v>86</v>
      </c>
      <c r="AY133" s="17" t="s">
        <v>184</v>
      </c>
      <c r="BE133" s="212">
        <f t="shared" si="14"/>
        <v>0</v>
      </c>
      <c r="BF133" s="212">
        <f t="shared" si="15"/>
        <v>0</v>
      </c>
      <c r="BG133" s="212">
        <f t="shared" si="16"/>
        <v>0</v>
      </c>
      <c r="BH133" s="212">
        <f t="shared" si="17"/>
        <v>0</v>
      </c>
      <c r="BI133" s="212">
        <f t="shared" si="18"/>
        <v>0</v>
      </c>
      <c r="BJ133" s="17" t="s">
        <v>91</v>
      </c>
      <c r="BK133" s="212">
        <f t="shared" si="19"/>
        <v>0</v>
      </c>
      <c r="BL133" s="17" t="s">
        <v>223</v>
      </c>
      <c r="BM133" s="211" t="s">
        <v>228</v>
      </c>
    </row>
    <row r="134" spans="1:65" s="2" customFormat="1" ht="16.5" customHeight="1">
      <c r="A134" s="34"/>
      <c r="B134" s="35"/>
      <c r="C134" s="200" t="s">
        <v>211</v>
      </c>
      <c r="D134" s="200" t="s">
        <v>185</v>
      </c>
      <c r="E134" s="201" t="s">
        <v>1708</v>
      </c>
      <c r="F134" s="202" t="s">
        <v>2362</v>
      </c>
      <c r="G134" s="203" t="s">
        <v>252</v>
      </c>
      <c r="H134" s="204">
        <v>5</v>
      </c>
      <c r="I134" s="205"/>
      <c r="J134" s="206">
        <f t="shared" si="10"/>
        <v>0</v>
      </c>
      <c r="K134" s="202" t="s">
        <v>1</v>
      </c>
      <c r="L134" s="39"/>
      <c r="M134" s="207" t="s">
        <v>1</v>
      </c>
      <c r="N134" s="208" t="s">
        <v>45</v>
      </c>
      <c r="O134" s="71"/>
      <c r="P134" s="209">
        <f t="shared" si="11"/>
        <v>0</v>
      </c>
      <c r="Q134" s="209">
        <v>0</v>
      </c>
      <c r="R134" s="209">
        <f t="shared" si="12"/>
        <v>0</v>
      </c>
      <c r="S134" s="209">
        <v>0</v>
      </c>
      <c r="T134" s="210">
        <f t="shared" si="13"/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211" t="s">
        <v>223</v>
      </c>
      <c r="AT134" s="211" t="s">
        <v>185</v>
      </c>
      <c r="AU134" s="211" t="s">
        <v>86</v>
      </c>
      <c r="AY134" s="17" t="s">
        <v>184</v>
      </c>
      <c r="BE134" s="212">
        <f t="shared" si="14"/>
        <v>0</v>
      </c>
      <c r="BF134" s="212">
        <f t="shared" si="15"/>
        <v>0</v>
      </c>
      <c r="BG134" s="212">
        <f t="shared" si="16"/>
        <v>0</v>
      </c>
      <c r="BH134" s="212">
        <f t="shared" si="17"/>
        <v>0</v>
      </c>
      <c r="BI134" s="212">
        <f t="shared" si="18"/>
        <v>0</v>
      </c>
      <c r="BJ134" s="17" t="s">
        <v>91</v>
      </c>
      <c r="BK134" s="212">
        <f t="shared" si="19"/>
        <v>0</v>
      </c>
      <c r="BL134" s="17" t="s">
        <v>223</v>
      </c>
      <c r="BM134" s="211" t="s">
        <v>231</v>
      </c>
    </row>
    <row r="135" spans="1:65" s="2" customFormat="1" ht="16.5" customHeight="1">
      <c r="A135" s="34"/>
      <c r="B135" s="35"/>
      <c r="C135" s="200" t="s">
        <v>236</v>
      </c>
      <c r="D135" s="200" t="s">
        <v>185</v>
      </c>
      <c r="E135" s="201" t="s">
        <v>2363</v>
      </c>
      <c r="F135" s="202" t="s">
        <v>2364</v>
      </c>
      <c r="G135" s="203" t="s">
        <v>252</v>
      </c>
      <c r="H135" s="204">
        <v>25</v>
      </c>
      <c r="I135" s="205"/>
      <c r="J135" s="206">
        <f t="shared" si="10"/>
        <v>0</v>
      </c>
      <c r="K135" s="202" t="s">
        <v>1</v>
      </c>
      <c r="L135" s="39"/>
      <c r="M135" s="207" t="s">
        <v>1</v>
      </c>
      <c r="N135" s="208" t="s">
        <v>45</v>
      </c>
      <c r="O135" s="71"/>
      <c r="P135" s="209">
        <f t="shared" si="11"/>
        <v>0</v>
      </c>
      <c r="Q135" s="209">
        <v>0</v>
      </c>
      <c r="R135" s="209">
        <f t="shared" si="12"/>
        <v>0</v>
      </c>
      <c r="S135" s="209">
        <v>0</v>
      </c>
      <c r="T135" s="210">
        <f t="shared" si="13"/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211" t="s">
        <v>223</v>
      </c>
      <c r="AT135" s="211" t="s">
        <v>185</v>
      </c>
      <c r="AU135" s="211" t="s">
        <v>86</v>
      </c>
      <c r="AY135" s="17" t="s">
        <v>184</v>
      </c>
      <c r="BE135" s="212">
        <f t="shared" si="14"/>
        <v>0</v>
      </c>
      <c r="BF135" s="212">
        <f t="shared" si="15"/>
        <v>0</v>
      </c>
      <c r="BG135" s="212">
        <f t="shared" si="16"/>
        <v>0</v>
      </c>
      <c r="BH135" s="212">
        <f t="shared" si="17"/>
        <v>0</v>
      </c>
      <c r="BI135" s="212">
        <f t="shared" si="18"/>
        <v>0</v>
      </c>
      <c r="BJ135" s="17" t="s">
        <v>91</v>
      </c>
      <c r="BK135" s="212">
        <f t="shared" si="19"/>
        <v>0</v>
      </c>
      <c r="BL135" s="17" t="s">
        <v>223</v>
      </c>
      <c r="BM135" s="211" t="s">
        <v>239</v>
      </c>
    </row>
    <row r="136" spans="1:65" s="2" customFormat="1" ht="16.5" customHeight="1">
      <c r="A136" s="34"/>
      <c r="B136" s="35"/>
      <c r="C136" s="200" t="s">
        <v>215</v>
      </c>
      <c r="D136" s="200" t="s">
        <v>185</v>
      </c>
      <c r="E136" s="201" t="s">
        <v>2365</v>
      </c>
      <c r="F136" s="202" t="s">
        <v>2366</v>
      </c>
      <c r="G136" s="203" t="s">
        <v>252</v>
      </c>
      <c r="H136" s="204">
        <v>40</v>
      </c>
      <c r="I136" s="205"/>
      <c r="J136" s="206">
        <f t="shared" si="10"/>
        <v>0</v>
      </c>
      <c r="K136" s="202" t="s">
        <v>1</v>
      </c>
      <c r="L136" s="39"/>
      <c r="M136" s="207" t="s">
        <v>1</v>
      </c>
      <c r="N136" s="208" t="s">
        <v>45</v>
      </c>
      <c r="O136" s="71"/>
      <c r="P136" s="209">
        <f t="shared" si="11"/>
        <v>0</v>
      </c>
      <c r="Q136" s="209">
        <v>0</v>
      </c>
      <c r="R136" s="209">
        <f t="shared" si="12"/>
        <v>0</v>
      </c>
      <c r="S136" s="209">
        <v>0</v>
      </c>
      <c r="T136" s="210">
        <f t="shared" si="13"/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211" t="s">
        <v>223</v>
      </c>
      <c r="AT136" s="211" t="s">
        <v>185</v>
      </c>
      <c r="AU136" s="211" t="s">
        <v>86</v>
      </c>
      <c r="AY136" s="17" t="s">
        <v>184</v>
      </c>
      <c r="BE136" s="212">
        <f t="shared" si="14"/>
        <v>0</v>
      </c>
      <c r="BF136" s="212">
        <f t="shared" si="15"/>
        <v>0</v>
      </c>
      <c r="BG136" s="212">
        <f t="shared" si="16"/>
        <v>0</v>
      </c>
      <c r="BH136" s="212">
        <f t="shared" si="17"/>
        <v>0</v>
      </c>
      <c r="BI136" s="212">
        <f t="shared" si="18"/>
        <v>0</v>
      </c>
      <c r="BJ136" s="17" t="s">
        <v>91</v>
      </c>
      <c r="BK136" s="212">
        <f t="shared" si="19"/>
        <v>0</v>
      </c>
      <c r="BL136" s="17" t="s">
        <v>223</v>
      </c>
      <c r="BM136" s="211" t="s">
        <v>247</v>
      </c>
    </row>
    <row r="137" spans="1:65" s="2" customFormat="1" ht="16.5" customHeight="1">
      <c r="A137" s="34"/>
      <c r="B137" s="35"/>
      <c r="C137" s="200" t="s">
        <v>249</v>
      </c>
      <c r="D137" s="200" t="s">
        <v>185</v>
      </c>
      <c r="E137" s="201" t="s">
        <v>2367</v>
      </c>
      <c r="F137" s="202" t="s">
        <v>2368</v>
      </c>
      <c r="G137" s="203" t="s">
        <v>252</v>
      </c>
      <c r="H137" s="204">
        <v>65</v>
      </c>
      <c r="I137" s="205"/>
      <c r="J137" s="206">
        <f t="shared" si="10"/>
        <v>0</v>
      </c>
      <c r="K137" s="202" t="s">
        <v>1</v>
      </c>
      <c r="L137" s="39"/>
      <c r="M137" s="207" t="s">
        <v>1</v>
      </c>
      <c r="N137" s="208" t="s">
        <v>45</v>
      </c>
      <c r="O137" s="71"/>
      <c r="P137" s="209">
        <f t="shared" si="11"/>
        <v>0</v>
      </c>
      <c r="Q137" s="209">
        <v>0</v>
      </c>
      <c r="R137" s="209">
        <f t="shared" si="12"/>
        <v>0</v>
      </c>
      <c r="S137" s="209">
        <v>0</v>
      </c>
      <c r="T137" s="210">
        <f t="shared" si="13"/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211" t="s">
        <v>223</v>
      </c>
      <c r="AT137" s="211" t="s">
        <v>185</v>
      </c>
      <c r="AU137" s="211" t="s">
        <v>86</v>
      </c>
      <c r="AY137" s="17" t="s">
        <v>184</v>
      </c>
      <c r="BE137" s="212">
        <f t="shared" si="14"/>
        <v>0</v>
      </c>
      <c r="BF137" s="212">
        <f t="shared" si="15"/>
        <v>0</v>
      </c>
      <c r="BG137" s="212">
        <f t="shared" si="16"/>
        <v>0</v>
      </c>
      <c r="BH137" s="212">
        <f t="shared" si="17"/>
        <v>0</v>
      </c>
      <c r="BI137" s="212">
        <f t="shared" si="18"/>
        <v>0</v>
      </c>
      <c r="BJ137" s="17" t="s">
        <v>91</v>
      </c>
      <c r="BK137" s="212">
        <f t="shared" si="19"/>
        <v>0</v>
      </c>
      <c r="BL137" s="17" t="s">
        <v>223</v>
      </c>
      <c r="BM137" s="211" t="s">
        <v>253</v>
      </c>
    </row>
    <row r="138" spans="1:65" s="2" customFormat="1" ht="16.5" customHeight="1">
      <c r="A138" s="34"/>
      <c r="B138" s="35"/>
      <c r="C138" s="200" t="s">
        <v>219</v>
      </c>
      <c r="D138" s="200" t="s">
        <v>185</v>
      </c>
      <c r="E138" s="201" t="s">
        <v>2369</v>
      </c>
      <c r="F138" s="202" t="s">
        <v>2370</v>
      </c>
      <c r="G138" s="203" t="s">
        <v>252</v>
      </c>
      <c r="H138" s="204">
        <v>65</v>
      </c>
      <c r="I138" s="205"/>
      <c r="J138" s="206">
        <f t="shared" si="10"/>
        <v>0</v>
      </c>
      <c r="K138" s="202" t="s">
        <v>1</v>
      </c>
      <c r="L138" s="39"/>
      <c r="M138" s="207" t="s">
        <v>1</v>
      </c>
      <c r="N138" s="208" t="s">
        <v>45</v>
      </c>
      <c r="O138" s="71"/>
      <c r="P138" s="209">
        <f t="shared" si="11"/>
        <v>0</v>
      </c>
      <c r="Q138" s="209">
        <v>0</v>
      </c>
      <c r="R138" s="209">
        <f t="shared" si="12"/>
        <v>0</v>
      </c>
      <c r="S138" s="209">
        <v>0</v>
      </c>
      <c r="T138" s="210">
        <f t="shared" si="13"/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11" t="s">
        <v>223</v>
      </c>
      <c r="AT138" s="211" t="s">
        <v>185</v>
      </c>
      <c r="AU138" s="211" t="s">
        <v>86</v>
      </c>
      <c r="AY138" s="17" t="s">
        <v>184</v>
      </c>
      <c r="BE138" s="212">
        <f t="shared" si="14"/>
        <v>0</v>
      </c>
      <c r="BF138" s="212">
        <f t="shared" si="15"/>
        <v>0</v>
      </c>
      <c r="BG138" s="212">
        <f t="shared" si="16"/>
        <v>0</v>
      </c>
      <c r="BH138" s="212">
        <f t="shared" si="17"/>
        <v>0</v>
      </c>
      <c r="BI138" s="212">
        <f t="shared" si="18"/>
        <v>0</v>
      </c>
      <c r="BJ138" s="17" t="s">
        <v>91</v>
      </c>
      <c r="BK138" s="212">
        <f t="shared" si="19"/>
        <v>0</v>
      </c>
      <c r="BL138" s="17" t="s">
        <v>223</v>
      </c>
      <c r="BM138" s="211" t="s">
        <v>257</v>
      </c>
    </row>
    <row r="139" spans="1:65" s="2" customFormat="1" ht="16.5" customHeight="1">
      <c r="A139" s="34"/>
      <c r="B139" s="35"/>
      <c r="C139" s="200" t="s">
        <v>8</v>
      </c>
      <c r="D139" s="200" t="s">
        <v>185</v>
      </c>
      <c r="E139" s="201" t="s">
        <v>1711</v>
      </c>
      <c r="F139" s="202" t="s">
        <v>1709</v>
      </c>
      <c r="G139" s="203" t="s">
        <v>939</v>
      </c>
      <c r="H139" s="204">
        <v>1</v>
      </c>
      <c r="I139" s="205"/>
      <c r="J139" s="206">
        <f t="shared" si="10"/>
        <v>0</v>
      </c>
      <c r="K139" s="202" t="s">
        <v>1</v>
      </c>
      <c r="L139" s="39"/>
      <c r="M139" s="207" t="s">
        <v>1</v>
      </c>
      <c r="N139" s="208" t="s">
        <v>45</v>
      </c>
      <c r="O139" s="71"/>
      <c r="P139" s="209">
        <f t="shared" si="11"/>
        <v>0</v>
      </c>
      <c r="Q139" s="209">
        <v>0</v>
      </c>
      <c r="R139" s="209">
        <f t="shared" si="12"/>
        <v>0</v>
      </c>
      <c r="S139" s="209">
        <v>0</v>
      </c>
      <c r="T139" s="210">
        <f t="shared" si="13"/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211" t="s">
        <v>223</v>
      </c>
      <c r="AT139" s="211" t="s">
        <v>185</v>
      </c>
      <c r="AU139" s="211" t="s">
        <v>86</v>
      </c>
      <c r="AY139" s="17" t="s">
        <v>184</v>
      </c>
      <c r="BE139" s="212">
        <f t="shared" si="14"/>
        <v>0</v>
      </c>
      <c r="BF139" s="212">
        <f t="shared" si="15"/>
        <v>0</v>
      </c>
      <c r="BG139" s="212">
        <f t="shared" si="16"/>
        <v>0</v>
      </c>
      <c r="BH139" s="212">
        <f t="shared" si="17"/>
        <v>0</v>
      </c>
      <c r="BI139" s="212">
        <f t="shared" si="18"/>
        <v>0</v>
      </c>
      <c r="BJ139" s="17" t="s">
        <v>91</v>
      </c>
      <c r="BK139" s="212">
        <f t="shared" si="19"/>
        <v>0</v>
      </c>
      <c r="BL139" s="17" t="s">
        <v>223</v>
      </c>
      <c r="BM139" s="211" t="s">
        <v>260</v>
      </c>
    </row>
    <row r="140" spans="1:65" s="2" customFormat="1" ht="16.5" customHeight="1">
      <c r="A140" s="34"/>
      <c r="B140" s="35"/>
      <c r="C140" s="200" t="s">
        <v>223</v>
      </c>
      <c r="D140" s="200" t="s">
        <v>185</v>
      </c>
      <c r="E140" s="201" t="s">
        <v>1717</v>
      </c>
      <c r="F140" s="202" t="s">
        <v>1718</v>
      </c>
      <c r="G140" s="203" t="s">
        <v>2371</v>
      </c>
      <c r="H140" s="265"/>
      <c r="I140" s="205"/>
      <c r="J140" s="206">
        <f t="shared" si="10"/>
        <v>0</v>
      </c>
      <c r="K140" s="202" t="s">
        <v>1</v>
      </c>
      <c r="L140" s="39"/>
      <c r="M140" s="257" t="s">
        <v>1</v>
      </c>
      <c r="N140" s="258" t="s">
        <v>45</v>
      </c>
      <c r="O140" s="259"/>
      <c r="P140" s="260">
        <f t="shared" si="11"/>
        <v>0</v>
      </c>
      <c r="Q140" s="260">
        <v>0</v>
      </c>
      <c r="R140" s="260">
        <f t="shared" si="12"/>
        <v>0</v>
      </c>
      <c r="S140" s="260">
        <v>0</v>
      </c>
      <c r="T140" s="261">
        <f t="shared" si="13"/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11" t="s">
        <v>223</v>
      </c>
      <c r="AT140" s="211" t="s">
        <v>185</v>
      </c>
      <c r="AU140" s="211" t="s">
        <v>86</v>
      </c>
      <c r="AY140" s="17" t="s">
        <v>184</v>
      </c>
      <c r="BE140" s="212">
        <f t="shared" si="14"/>
        <v>0</v>
      </c>
      <c r="BF140" s="212">
        <f t="shared" si="15"/>
        <v>0</v>
      </c>
      <c r="BG140" s="212">
        <f t="shared" si="16"/>
        <v>0</v>
      </c>
      <c r="BH140" s="212">
        <f t="shared" si="17"/>
        <v>0</v>
      </c>
      <c r="BI140" s="212">
        <f t="shared" si="18"/>
        <v>0</v>
      </c>
      <c r="BJ140" s="17" t="s">
        <v>91</v>
      </c>
      <c r="BK140" s="212">
        <f t="shared" si="19"/>
        <v>0</v>
      </c>
      <c r="BL140" s="17" t="s">
        <v>223</v>
      </c>
      <c r="BM140" s="211" t="s">
        <v>264</v>
      </c>
    </row>
    <row r="141" spans="1:65" s="2" customFormat="1" ht="6.95" customHeight="1">
      <c r="A141" s="34"/>
      <c r="B141" s="54"/>
      <c r="C141" s="55"/>
      <c r="D141" s="55"/>
      <c r="E141" s="55"/>
      <c r="F141" s="55"/>
      <c r="G141" s="55"/>
      <c r="H141" s="55"/>
      <c r="I141" s="158"/>
      <c r="J141" s="55"/>
      <c r="K141" s="55"/>
      <c r="L141" s="39"/>
      <c r="M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</row>
  </sheetData>
  <sheetProtection algorithmName="SHA-512" hashValue="1DpwMFN0vpa6bsARyPgnKoWTD2RALT5WOKVxeUuyNEVDfETIh0YC6xDbojSIG+op/2DhtV5Pl2GDULt+hBAXbw==" saltValue="dpksYzTef66cX9v8EiS0VcE6IW0mdVFR7BdjjCtaQo0jCP7SEFo1IysFoqoBIHfnUNbA8KOmapMLnO+tK9ZOQQ==" spinCount="100000" sheet="1" objects="1" scenarios="1" formatColumns="0" formatRows="0" autoFilter="0"/>
  <autoFilter ref="C121:K140"/>
  <mergeCells count="12">
    <mergeCell ref="E114:H114"/>
    <mergeCell ref="L2:V2"/>
    <mergeCell ref="E85:H85"/>
    <mergeCell ref="E87:H87"/>
    <mergeCell ref="E89:H89"/>
    <mergeCell ref="E110:H110"/>
    <mergeCell ref="E112:H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192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15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5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AT2" s="17" t="s">
        <v>121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8"/>
      <c r="J3" s="117"/>
      <c r="K3" s="117"/>
      <c r="L3" s="20"/>
      <c r="AT3" s="17" t="s">
        <v>86</v>
      </c>
    </row>
    <row r="4" spans="1:46" s="1" customFormat="1" ht="24.95" customHeight="1">
      <c r="B4" s="20"/>
      <c r="D4" s="119" t="s">
        <v>132</v>
      </c>
      <c r="I4" s="115"/>
      <c r="L4" s="20"/>
      <c r="M4" s="120" t="s">
        <v>10</v>
      </c>
      <c r="AT4" s="17" t="s">
        <v>4</v>
      </c>
    </row>
    <row r="5" spans="1:46" s="1" customFormat="1" ht="6.95" customHeight="1">
      <c r="B5" s="20"/>
      <c r="I5" s="115"/>
      <c r="L5" s="20"/>
    </row>
    <row r="6" spans="1:46" s="1" customFormat="1" ht="12" customHeight="1">
      <c r="B6" s="20"/>
      <c r="D6" s="121" t="s">
        <v>16</v>
      </c>
      <c r="I6" s="115"/>
      <c r="L6" s="20"/>
    </row>
    <row r="7" spans="1:46" s="1" customFormat="1" ht="16.5" customHeight="1">
      <c r="B7" s="20"/>
      <c r="E7" s="322" t="str">
        <f>'Rekapitulace stavby'!K6</f>
        <v>NOVOSTAVBA SOCIÁLNÍCH BYTŮ NA PARC. Č. 789/2</v>
      </c>
      <c r="F7" s="323"/>
      <c r="G7" s="323"/>
      <c r="H7" s="323"/>
      <c r="I7" s="115"/>
      <c r="L7" s="20"/>
    </row>
    <row r="8" spans="1:46" s="1" customFormat="1" ht="12" customHeight="1">
      <c r="B8" s="20"/>
      <c r="D8" s="121" t="s">
        <v>133</v>
      </c>
      <c r="I8" s="115"/>
      <c r="L8" s="20"/>
    </row>
    <row r="9" spans="1:46" s="2" customFormat="1" ht="16.5" customHeight="1">
      <c r="A9" s="34"/>
      <c r="B9" s="39"/>
      <c r="C9" s="34"/>
      <c r="D9" s="34"/>
      <c r="E9" s="322" t="s">
        <v>134</v>
      </c>
      <c r="F9" s="325"/>
      <c r="G9" s="325"/>
      <c r="H9" s="325"/>
      <c r="I9" s="123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pans="1:46" s="2" customFormat="1" ht="12" customHeight="1">
      <c r="A10" s="34"/>
      <c r="B10" s="39"/>
      <c r="C10" s="34"/>
      <c r="D10" s="121" t="s">
        <v>135</v>
      </c>
      <c r="E10" s="34"/>
      <c r="F10" s="34"/>
      <c r="G10" s="34"/>
      <c r="H10" s="34"/>
      <c r="I10" s="123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pans="1:46" s="2" customFormat="1" ht="16.5" customHeight="1">
      <c r="A11" s="34"/>
      <c r="B11" s="39"/>
      <c r="C11" s="34"/>
      <c r="D11" s="34"/>
      <c r="E11" s="326" t="s">
        <v>2372</v>
      </c>
      <c r="F11" s="325"/>
      <c r="G11" s="325"/>
      <c r="H11" s="325"/>
      <c r="I11" s="123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46" s="2" customFormat="1" ht="11.25">
      <c r="A12" s="34"/>
      <c r="B12" s="39"/>
      <c r="C12" s="34"/>
      <c r="D12" s="34"/>
      <c r="E12" s="34"/>
      <c r="F12" s="34"/>
      <c r="G12" s="34"/>
      <c r="H12" s="34"/>
      <c r="I12" s="123"/>
      <c r="J12" s="34"/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pans="1:46" s="2" customFormat="1" ht="12" customHeight="1">
      <c r="A13" s="34"/>
      <c r="B13" s="39"/>
      <c r="C13" s="34"/>
      <c r="D13" s="121" t="s">
        <v>18</v>
      </c>
      <c r="E13" s="34"/>
      <c r="F13" s="109" t="s">
        <v>1</v>
      </c>
      <c r="G13" s="34"/>
      <c r="H13" s="34"/>
      <c r="I13" s="124" t="s">
        <v>19</v>
      </c>
      <c r="J13" s="109" t="s">
        <v>1</v>
      </c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pans="1:46" s="2" customFormat="1" ht="12" customHeight="1">
      <c r="A14" s="34"/>
      <c r="B14" s="39"/>
      <c r="C14" s="34"/>
      <c r="D14" s="121" t="s">
        <v>20</v>
      </c>
      <c r="E14" s="34"/>
      <c r="F14" s="109" t="s">
        <v>21</v>
      </c>
      <c r="G14" s="34"/>
      <c r="H14" s="34"/>
      <c r="I14" s="124" t="s">
        <v>22</v>
      </c>
      <c r="J14" s="125" t="str">
        <f>'Rekapitulace stavby'!AN8</f>
        <v>11. 12. 2019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46" s="2" customFormat="1" ht="10.9" customHeight="1">
      <c r="A15" s="34"/>
      <c r="B15" s="39"/>
      <c r="C15" s="34"/>
      <c r="D15" s="34"/>
      <c r="E15" s="34"/>
      <c r="F15" s="34"/>
      <c r="G15" s="34"/>
      <c r="H15" s="34"/>
      <c r="I15" s="123"/>
      <c r="J15" s="34"/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46" s="2" customFormat="1" ht="12" customHeight="1">
      <c r="A16" s="34"/>
      <c r="B16" s="39"/>
      <c r="C16" s="34"/>
      <c r="D16" s="121" t="s">
        <v>24</v>
      </c>
      <c r="E16" s="34"/>
      <c r="F16" s="34"/>
      <c r="G16" s="34"/>
      <c r="H16" s="34"/>
      <c r="I16" s="124" t="s">
        <v>25</v>
      </c>
      <c r="J16" s="109" t="s">
        <v>26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2" customFormat="1" ht="18" customHeight="1">
      <c r="A17" s="34"/>
      <c r="B17" s="39"/>
      <c r="C17" s="34"/>
      <c r="D17" s="34"/>
      <c r="E17" s="109" t="s">
        <v>27</v>
      </c>
      <c r="F17" s="34"/>
      <c r="G17" s="34"/>
      <c r="H17" s="34"/>
      <c r="I17" s="124" t="s">
        <v>28</v>
      </c>
      <c r="J17" s="109" t="s">
        <v>29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2" customFormat="1" ht="6.95" customHeight="1">
      <c r="A18" s="34"/>
      <c r="B18" s="39"/>
      <c r="C18" s="34"/>
      <c r="D18" s="34"/>
      <c r="E18" s="34"/>
      <c r="F18" s="34"/>
      <c r="G18" s="34"/>
      <c r="H18" s="34"/>
      <c r="I18" s="123"/>
      <c r="J18" s="34"/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2" customFormat="1" ht="12" customHeight="1">
      <c r="A19" s="34"/>
      <c r="B19" s="39"/>
      <c r="C19" s="34"/>
      <c r="D19" s="121" t="s">
        <v>30</v>
      </c>
      <c r="E19" s="34"/>
      <c r="F19" s="34"/>
      <c r="G19" s="34"/>
      <c r="H19" s="34"/>
      <c r="I19" s="124" t="s">
        <v>25</v>
      </c>
      <c r="J19" s="30" t="str">
        <f>'Rekapitulace stavby'!AN13</f>
        <v>Vyplň údaj</v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2" customFormat="1" ht="18" customHeight="1">
      <c r="A20" s="34"/>
      <c r="B20" s="39"/>
      <c r="C20" s="34"/>
      <c r="D20" s="34"/>
      <c r="E20" s="327" t="str">
        <f>'Rekapitulace stavby'!E14</f>
        <v>Vyplň údaj</v>
      </c>
      <c r="F20" s="328"/>
      <c r="G20" s="328"/>
      <c r="H20" s="328"/>
      <c r="I20" s="124" t="s">
        <v>28</v>
      </c>
      <c r="J20" s="30" t="str">
        <f>'Rekapitulace stavby'!AN14</f>
        <v>Vyplň údaj</v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2" customFormat="1" ht="6.95" customHeight="1">
      <c r="A21" s="34"/>
      <c r="B21" s="39"/>
      <c r="C21" s="34"/>
      <c r="D21" s="34"/>
      <c r="E21" s="34"/>
      <c r="F21" s="34"/>
      <c r="G21" s="34"/>
      <c r="H21" s="34"/>
      <c r="I21" s="123"/>
      <c r="J21" s="34"/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2" customFormat="1" ht="12" customHeight="1">
      <c r="A22" s="34"/>
      <c r="B22" s="39"/>
      <c r="C22" s="34"/>
      <c r="D22" s="121" t="s">
        <v>32</v>
      </c>
      <c r="E22" s="34"/>
      <c r="F22" s="34"/>
      <c r="G22" s="34"/>
      <c r="H22" s="34"/>
      <c r="I22" s="124" t="s">
        <v>25</v>
      </c>
      <c r="J22" s="109" t="s">
        <v>1</v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2" customFormat="1" ht="18" customHeight="1">
      <c r="A23" s="34"/>
      <c r="B23" s="39"/>
      <c r="C23" s="34"/>
      <c r="D23" s="34"/>
      <c r="E23" s="109" t="s">
        <v>33</v>
      </c>
      <c r="F23" s="34"/>
      <c r="G23" s="34"/>
      <c r="H23" s="34"/>
      <c r="I23" s="124" t="s">
        <v>28</v>
      </c>
      <c r="J23" s="109" t="s">
        <v>1</v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2" customFormat="1" ht="6.95" customHeight="1">
      <c r="A24" s="34"/>
      <c r="B24" s="39"/>
      <c r="C24" s="34"/>
      <c r="D24" s="34"/>
      <c r="E24" s="34"/>
      <c r="F24" s="34"/>
      <c r="G24" s="34"/>
      <c r="H24" s="34"/>
      <c r="I24" s="123"/>
      <c r="J24" s="34"/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s="2" customFormat="1" ht="12" customHeight="1">
      <c r="A25" s="34"/>
      <c r="B25" s="39"/>
      <c r="C25" s="34"/>
      <c r="D25" s="121" t="s">
        <v>35</v>
      </c>
      <c r="E25" s="34"/>
      <c r="F25" s="34"/>
      <c r="G25" s="34"/>
      <c r="H25" s="34"/>
      <c r="I25" s="124" t="s">
        <v>25</v>
      </c>
      <c r="J25" s="109" t="str">
        <f>IF('Rekapitulace stavby'!AN19="","",'Rekapitulace stavby'!AN19)</f>
        <v/>
      </c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pans="1:31" s="2" customFormat="1" ht="18" customHeight="1">
      <c r="A26" s="34"/>
      <c r="B26" s="39"/>
      <c r="C26" s="34"/>
      <c r="D26" s="34"/>
      <c r="E26" s="109" t="str">
        <f>IF('Rekapitulace stavby'!E20="","",'Rekapitulace stavby'!E20)</f>
        <v xml:space="preserve"> </v>
      </c>
      <c r="F26" s="34"/>
      <c r="G26" s="34"/>
      <c r="H26" s="34"/>
      <c r="I26" s="124" t="s">
        <v>28</v>
      </c>
      <c r="J26" s="109" t="str">
        <f>IF('Rekapitulace stavby'!AN20="","",'Rekapitulace stavby'!AN20)</f>
        <v/>
      </c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s="2" customFormat="1" ht="6.95" customHeight="1">
      <c r="A27" s="34"/>
      <c r="B27" s="39"/>
      <c r="C27" s="34"/>
      <c r="D27" s="34"/>
      <c r="E27" s="34"/>
      <c r="F27" s="34"/>
      <c r="G27" s="34"/>
      <c r="H27" s="34"/>
      <c r="I27" s="123"/>
      <c r="J27" s="34"/>
      <c r="K27" s="34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pans="1:31" s="2" customFormat="1" ht="12" customHeight="1">
      <c r="A28" s="34"/>
      <c r="B28" s="39"/>
      <c r="C28" s="34"/>
      <c r="D28" s="121" t="s">
        <v>37</v>
      </c>
      <c r="E28" s="34"/>
      <c r="F28" s="34"/>
      <c r="G28" s="34"/>
      <c r="H28" s="34"/>
      <c r="I28" s="123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pans="1:31" s="8" customFormat="1" ht="16.5" customHeight="1">
      <c r="A29" s="126"/>
      <c r="B29" s="127"/>
      <c r="C29" s="126"/>
      <c r="D29" s="126"/>
      <c r="E29" s="329" t="s">
        <v>1</v>
      </c>
      <c r="F29" s="329"/>
      <c r="G29" s="329"/>
      <c r="H29" s="329"/>
      <c r="I29" s="128"/>
      <c r="J29" s="126"/>
      <c r="K29" s="126"/>
      <c r="L29" s="129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6"/>
      <c r="AE29" s="126"/>
    </row>
    <row r="30" spans="1:31" s="2" customFormat="1" ht="6.95" customHeight="1">
      <c r="A30" s="34"/>
      <c r="B30" s="39"/>
      <c r="C30" s="34"/>
      <c r="D30" s="34"/>
      <c r="E30" s="34"/>
      <c r="F30" s="34"/>
      <c r="G30" s="34"/>
      <c r="H30" s="34"/>
      <c r="I30" s="123"/>
      <c r="J30" s="34"/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1:31" s="2" customFormat="1" ht="6.95" customHeight="1">
      <c r="A31" s="34"/>
      <c r="B31" s="39"/>
      <c r="C31" s="34"/>
      <c r="D31" s="130"/>
      <c r="E31" s="130"/>
      <c r="F31" s="130"/>
      <c r="G31" s="130"/>
      <c r="H31" s="130"/>
      <c r="I31" s="131"/>
      <c r="J31" s="130"/>
      <c r="K31" s="130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pans="1:31" s="2" customFormat="1" ht="25.35" customHeight="1">
      <c r="A32" s="34"/>
      <c r="B32" s="39"/>
      <c r="C32" s="34"/>
      <c r="D32" s="132" t="s">
        <v>39</v>
      </c>
      <c r="E32" s="34"/>
      <c r="F32" s="34"/>
      <c r="G32" s="34"/>
      <c r="H32" s="34"/>
      <c r="I32" s="123"/>
      <c r="J32" s="133">
        <f>ROUND(J132,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2" customFormat="1" ht="6.95" customHeight="1">
      <c r="A33" s="34"/>
      <c r="B33" s="39"/>
      <c r="C33" s="34"/>
      <c r="D33" s="130"/>
      <c r="E33" s="130"/>
      <c r="F33" s="130"/>
      <c r="G33" s="130"/>
      <c r="H33" s="130"/>
      <c r="I33" s="131"/>
      <c r="J33" s="130"/>
      <c r="K33" s="130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2" customFormat="1" ht="14.45" customHeight="1">
      <c r="A34" s="34"/>
      <c r="B34" s="39"/>
      <c r="C34" s="34"/>
      <c r="D34" s="34"/>
      <c r="E34" s="34"/>
      <c r="F34" s="134" t="s">
        <v>41</v>
      </c>
      <c r="G34" s="34"/>
      <c r="H34" s="34"/>
      <c r="I34" s="135" t="s">
        <v>40</v>
      </c>
      <c r="J34" s="134" t="s">
        <v>42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s="2" customFormat="1" ht="14.45" customHeight="1">
      <c r="A35" s="34"/>
      <c r="B35" s="39"/>
      <c r="C35" s="34"/>
      <c r="D35" s="122" t="s">
        <v>43</v>
      </c>
      <c r="E35" s="121" t="s">
        <v>44</v>
      </c>
      <c r="F35" s="136">
        <f>ROUND((SUM(BE132:BE191)),  2)</f>
        <v>0</v>
      </c>
      <c r="G35" s="34"/>
      <c r="H35" s="34"/>
      <c r="I35" s="137">
        <v>0.21</v>
      </c>
      <c r="J35" s="136">
        <f>ROUND(((SUM(BE132:BE191))*I35),  2)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 s="2" customFormat="1" ht="14.45" customHeight="1">
      <c r="A36" s="34"/>
      <c r="B36" s="39"/>
      <c r="C36" s="34"/>
      <c r="D36" s="34"/>
      <c r="E36" s="121" t="s">
        <v>45</v>
      </c>
      <c r="F36" s="136">
        <f>ROUND((SUM(BF132:BF191)),  2)</f>
        <v>0</v>
      </c>
      <c r="G36" s="34"/>
      <c r="H36" s="34"/>
      <c r="I36" s="137">
        <v>0.15</v>
      </c>
      <c r="J36" s="136">
        <f>ROUND(((SUM(BF132:BF191))*I36),  2)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 s="2" customFormat="1" ht="14.45" hidden="1" customHeight="1">
      <c r="A37" s="34"/>
      <c r="B37" s="39"/>
      <c r="C37" s="34"/>
      <c r="D37" s="34"/>
      <c r="E37" s="121" t="s">
        <v>46</v>
      </c>
      <c r="F37" s="136">
        <f>ROUND((SUM(BG132:BG191)),  2)</f>
        <v>0</v>
      </c>
      <c r="G37" s="34"/>
      <c r="H37" s="34"/>
      <c r="I37" s="137">
        <v>0.21</v>
      </c>
      <c r="J37" s="136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 s="2" customFormat="1" ht="14.45" hidden="1" customHeight="1">
      <c r="A38" s="34"/>
      <c r="B38" s="39"/>
      <c r="C38" s="34"/>
      <c r="D38" s="34"/>
      <c r="E38" s="121" t="s">
        <v>47</v>
      </c>
      <c r="F38" s="136">
        <f>ROUND((SUM(BH132:BH191)),  2)</f>
        <v>0</v>
      </c>
      <c r="G38" s="34"/>
      <c r="H38" s="34"/>
      <c r="I38" s="137">
        <v>0.15</v>
      </c>
      <c r="J38" s="136">
        <f>0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 s="2" customFormat="1" ht="14.45" hidden="1" customHeight="1">
      <c r="A39" s="34"/>
      <c r="B39" s="39"/>
      <c r="C39" s="34"/>
      <c r="D39" s="34"/>
      <c r="E39" s="121" t="s">
        <v>48</v>
      </c>
      <c r="F39" s="136">
        <f>ROUND((SUM(BI132:BI191)),  2)</f>
        <v>0</v>
      </c>
      <c r="G39" s="34"/>
      <c r="H39" s="34"/>
      <c r="I39" s="137">
        <v>0</v>
      </c>
      <c r="J39" s="136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 s="2" customFormat="1" ht="6.95" customHeight="1">
      <c r="A40" s="34"/>
      <c r="B40" s="39"/>
      <c r="C40" s="34"/>
      <c r="D40" s="34"/>
      <c r="E40" s="34"/>
      <c r="F40" s="34"/>
      <c r="G40" s="34"/>
      <c r="H40" s="34"/>
      <c r="I40" s="123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 s="2" customFormat="1" ht="25.35" customHeight="1">
      <c r="A41" s="34"/>
      <c r="B41" s="39"/>
      <c r="C41" s="138"/>
      <c r="D41" s="139" t="s">
        <v>49</v>
      </c>
      <c r="E41" s="140"/>
      <c r="F41" s="140"/>
      <c r="G41" s="141" t="s">
        <v>50</v>
      </c>
      <c r="H41" s="142" t="s">
        <v>51</v>
      </c>
      <c r="I41" s="143"/>
      <c r="J41" s="144">
        <f>SUM(J32:J39)</f>
        <v>0</v>
      </c>
      <c r="K41" s="145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pans="1:31" s="2" customFormat="1" ht="14.45" customHeight="1">
      <c r="A42" s="34"/>
      <c r="B42" s="39"/>
      <c r="C42" s="34"/>
      <c r="D42" s="34"/>
      <c r="E42" s="34"/>
      <c r="F42" s="34"/>
      <c r="G42" s="34"/>
      <c r="H42" s="34"/>
      <c r="I42" s="123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pans="1:31" s="1" customFormat="1" ht="14.45" customHeight="1">
      <c r="B43" s="20"/>
      <c r="I43" s="115"/>
      <c r="L43" s="20"/>
    </row>
    <row r="44" spans="1:31" s="1" customFormat="1" ht="14.45" customHeight="1">
      <c r="B44" s="20"/>
      <c r="I44" s="115"/>
      <c r="L44" s="20"/>
    </row>
    <row r="45" spans="1:31" s="1" customFormat="1" ht="14.45" customHeight="1">
      <c r="B45" s="20"/>
      <c r="I45" s="115"/>
      <c r="L45" s="20"/>
    </row>
    <row r="46" spans="1:31" s="1" customFormat="1" ht="14.45" customHeight="1">
      <c r="B46" s="20"/>
      <c r="I46" s="115"/>
      <c r="L46" s="20"/>
    </row>
    <row r="47" spans="1:31" s="1" customFormat="1" ht="14.45" customHeight="1">
      <c r="B47" s="20"/>
      <c r="I47" s="115"/>
      <c r="L47" s="20"/>
    </row>
    <row r="48" spans="1:31" s="1" customFormat="1" ht="14.45" customHeight="1">
      <c r="B48" s="20"/>
      <c r="I48" s="115"/>
      <c r="L48" s="20"/>
    </row>
    <row r="49" spans="1:31" s="1" customFormat="1" ht="14.45" customHeight="1">
      <c r="B49" s="20"/>
      <c r="I49" s="115"/>
      <c r="L49" s="20"/>
    </row>
    <row r="50" spans="1:31" s="2" customFormat="1" ht="14.45" customHeight="1">
      <c r="B50" s="51"/>
      <c r="D50" s="146" t="s">
        <v>52</v>
      </c>
      <c r="E50" s="147"/>
      <c r="F50" s="147"/>
      <c r="G50" s="146" t="s">
        <v>53</v>
      </c>
      <c r="H50" s="147"/>
      <c r="I50" s="148"/>
      <c r="J50" s="147"/>
      <c r="K50" s="147"/>
      <c r="L50" s="51"/>
    </row>
    <row r="51" spans="1:31" ht="11.25">
      <c r="B51" s="20"/>
      <c r="L51" s="20"/>
    </row>
    <row r="52" spans="1:31" ht="11.25">
      <c r="B52" s="20"/>
      <c r="L52" s="20"/>
    </row>
    <row r="53" spans="1:31" ht="11.25">
      <c r="B53" s="20"/>
      <c r="L53" s="20"/>
    </row>
    <row r="54" spans="1:31" ht="11.25">
      <c r="B54" s="20"/>
      <c r="L54" s="20"/>
    </row>
    <row r="55" spans="1:31" ht="11.25">
      <c r="B55" s="20"/>
      <c r="L55" s="20"/>
    </row>
    <row r="56" spans="1:31" ht="11.25">
      <c r="B56" s="20"/>
      <c r="L56" s="20"/>
    </row>
    <row r="57" spans="1:31" ht="11.25">
      <c r="B57" s="20"/>
      <c r="L57" s="20"/>
    </row>
    <row r="58" spans="1:31" ht="11.25">
      <c r="B58" s="20"/>
      <c r="L58" s="20"/>
    </row>
    <row r="59" spans="1:31" ht="11.25">
      <c r="B59" s="20"/>
      <c r="L59" s="20"/>
    </row>
    <row r="60" spans="1:31" ht="11.25">
      <c r="B60" s="20"/>
      <c r="L60" s="20"/>
    </row>
    <row r="61" spans="1:31" s="2" customFormat="1" ht="12.75">
      <c r="A61" s="34"/>
      <c r="B61" s="39"/>
      <c r="C61" s="34"/>
      <c r="D61" s="149" t="s">
        <v>54</v>
      </c>
      <c r="E61" s="150"/>
      <c r="F61" s="151" t="s">
        <v>55</v>
      </c>
      <c r="G61" s="149" t="s">
        <v>54</v>
      </c>
      <c r="H61" s="150"/>
      <c r="I61" s="152"/>
      <c r="J61" s="153" t="s">
        <v>55</v>
      </c>
      <c r="K61" s="150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1:31" ht="11.25">
      <c r="B62" s="20"/>
      <c r="L62" s="20"/>
    </row>
    <row r="63" spans="1:31" ht="11.25">
      <c r="B63" s="20"/>
      <c r="L63" s="20"/>
    </row>
    <row r="64" spans="1:31" ht="11.25">
      <c r="B64" s="20"/>
      <c r="L64" s="20"/>
    </row>
    <row r="65" spans="1:31" s="2" customFormat="1" ht="12.75">
      <c r="A65" s="34"/>
      <c r="B65" s="39"/>
      <c r="C65" s="34"/>
      <c r="D65" s="146" t="s">
        <v>56</v>
      </c>
      <c r="E65" s="154"/>
      <c r="F65" s="154"/>
      <c r="G65" s="146" t="s">
        <v>57</v>
      </c>
      <c r="H65" s="154"/>
      <c r="I65" s="155"/>
      <c r="J65" s="154"/>
      <c r="K65" s="154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1:31" ht="11.25">
      <c r="B66" s="20"/>
      <c r="L66" s="20"/>
    </row>
    <row r="67" spans="1:31" ht="11.25">
      <c r="B67" s="20"/>
      <c r="L67" s="20"/>
    </row>
    <row r="68" spans="1:31" ht="11.25">
      <c r="B68" s="20"/>
      <c r="L68" s="20"/>
    </row>
    <row r="69" spans="1:31" ht="11.25">
      <c r="B69" s="20"/>
      <c r="L69" s="20"/>
    </row>
    <row r="70" spans="1:31" ht="11.25">
      <c r="B70" s="20"/>
      <c r="L70" s="20"/>
    </row>
    <row r="71" spans="1:31" ht="11.25">
      <c r="B71" s="20"/>
      <c r="L71" s="20"/>
    </row>
    <row r="72" spans="1:31" ht="11.25">
      <c r="B72" s="20"/>
      <c r="L72" s="20"/>
    </row>
    <row r="73" spans="1:31" ht="11.25">
      <c r="B73" s="20"/>
      <c r="L73" s="20"/>
    </row>
    <row r="74" spans="1:31" ht="11.25">
      <c r="B74" s="20"/>
      <c r="L74" s="20"/>
    </row>
    <row r="75" spans="1:31" ht="11.25">
      <c r="B75" s="20"/>
      <c r="L75" s="20"/>
    </row>
    <row r="76" spans="1:31" s="2" customFormat="1" ht="12.75">
      <c r="A76" s="34"/>
      <c r="B76" s="39"/>
      <c r="C76" s="34"/>
      <c r="D76" s="149" t="s">
        <v>54</v>
      </c>
      <c r="E76" s="150"/>
      <c r="F76" s="151" t="s">
        <v>55</v>
      </c>
      <c r="G76" s="149" t="s">
        <v>54</v>
      </c>
      <c r="H76" s="150"/>
      <c r="I76" s="152"/>
      <c r="J76" s="153" t="s">
        <v>55</v>
      </c>
      <c r="K76" s="150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s="2" customFormat="1" ht="14.45" customHeight="1">
      <c r="A77" s="34"/>
      <c r="B77" s="156"/>
      <c r="C77" s="157"/>
      <c r="D77" s="157"/>
      <c r="E77" s="157"/>
      <c r="F77" s="157"/>
      <c r="G77" s="157"/>
      <c r="H77" s="157"/>
      <c r="I77" s="158"/>
      <c r="J77" s="157"/>
      <c r="K77" s="1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pans="1:31" s="2" customFormat="1" ht="6.95" customHeight="1">
      <c r="A81" s="34"/>
      <c r="B81" s="159"/>
      <c r="C81" s="160"/>
      <c r="D81" s="160"/>
      <c r="E81" s="160"/>
      <c r="F81" s="160"/>
      <c r="G81" s="160"/>
      <c r="H81" s="160"/>
      <c r="I81" s="161"/>
      <c r="J81" s="160"/>
      <c r="K81" s="160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1:31" s="2" customFormat="1" ht="24.95" customHeight="1">
      <c r="A82" s="34"/>
      <c r="B82" s="35"/>
      <c r="C82" s="23" t="s">
        <v>139</v>
      </c>
      <c r="D82" s="36"/>
      <c r="E82" s="36"/>
      <c r="F82" s="36"/>
      <c r="G82" s="36"/>
      <c r="H82" s="36"/>
      <c r="I82" s="123"/>
      <c r="J82" s="36"/>
      <c r="K82" s="36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31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123"/>
      <c r="J83" s="36"/>
      <c r="K83" s="36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31" s="2" customFormat="1" ht="12" customHeight="1">
      <c r="A84" s="34"/>
      <c r="B84" s="35"/>
      <c r="C84" s="29" t="s">
        <v>16</v>
      </c>
      <c r="D84" s="36"/>
      <c r="E84" s="36"/>
      <c r="F84" s="36"/>
      <c r="G84" s="36"/>
      <c r="H84" s="36"/>
      <c r="I84" s="123"/>
      <c r="J84" s="36"/>
      <c r="K84" s="36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31" s="2" customFormat="1" ht="16.5" customHeight="1">
      <c r="A85" s="34"/>
      <c r="B85" s="35"/>
      <c r="C85" s="36"/>
      <c r="D85" s="36"/>
      <c r="E85" s="330" t="str">
        <f>E7</f>
        <v>NOVOSTAVBA SOCIÁLNÍCH BYTŮ NA PARC. Č. 789/2</v>
      </c>
      <c r="F85" s="331"/>
      <c r="G85" s="331"/>
      <c r="H85" s="331"/>
      <c r="I85" s="123"/>
      <c r="J85" s="36"/>
      <c r="K85" s="36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31" s="1" customFormat="1" ht="12" customHeight="1">
      <c r="B86" s="21"/>
      <c r="C86" s="29" t="s">
        <v>133</v>
      </c>
      <c r="D86" s="22"/>
      <c r="E86" s="22"/>
      <c r="F86" s="22"/>
      <c r="G86" s="22"/>
      <c r="H86" s="22"/>
      <c r="I86" s="115"/>
      <c r="J86" s="22"/>
      <c r="K86" s="22"/>
      <c r="L86" s="20"/>
    </row>
    <row r="87" spans="1:31" s="2" customFormat="1" ht="16.5" customHeight="1">
      <c r="A87" s="34"/>
      <c r="B87" s="35"/>
      <c r="C87" s="36"/>
      <c r="D87" s="36"/>
      <c r="E87" s="330" t="s">
        <v>134</v>
      </c>
      <c r="F87" s="333"/>
      <c r="G87" s="333"/>
      <c r="H87" s="333"/>
      <c r="I87" s="123"/>
      <c r="J87" s="36"/>
      <c r="K87" s="36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pans="1:31" s="2" customFormat="1" ht="12" customHeight="1">
      <c r="A88" s="34"/>
      <c r="B88" s="35"/>
      <c r="C88" s="29" t="s">
        <v>135</v>
      </c>
      <c r="D88" s="36"/>
      <c r="E88" s="36"/>
      <c r="F88" s="36"/>
      <c r="G88" s="36"/>
      <c r="H88" s="36"/>
      <c r="I88" s="123"/>
      <c r="J88" s="36"/>
      <c r="K88" s="36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pans="1:31" s="2" customFormat="1" ht="16.5" customHeight="1">
      <c r="A89" s="34"/>
      <c r="B89" s="35"/>
      <c r="C89" s="36"/>
      <c r="D89" s="36"/>
      <c r="E89" s="281" t="str">
        <f>E11</f>
        <v>SO 06 - PŘÍJEZDOVÁ KOMUNIKACE A CHODNÍK</v>
      </c>
      <c r="F89" s="333"/>
      <c r="G89" s="333"/>
      <c r="H89" s="333"/>
      <c r="I89" s="123"/>
      <c r="J89" s="36"/>
      <c r="K89" s="36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1:31" s="2" customFormat="1" ht="6.95" customHeight="1">
      <c r="A90" s="34"/>
      <c r="B90" s="35"/>
      <c r="C90" s="36"/>
      <c r="D90" s="36"/>
      <c r="E90" s="36"/>
      <c r="F90" s="36"/>
      <c r="G90" s="36"/>
      <c r="H90" s="36"/>
      <c r="I90" s="123"/>
      <c r="J90" s="36"/>
      <c r="K90" s="36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1:31" s="2" customFormat="1" ht="12" customHeight="1">
      <c r="A91" s="34"/>
      <c r="B91" s="35"/>
      <c r="C91" s="29" t="s">
        <v>20</v>
      </c>
      <c r="D91" s="36"/>
      <c r="E91" s="36"/>
      <c r="F91" s="27" t="str">
        <f>F14</f>
        <v>Protivanov, ul.Na Balkáně</v>
      </c>
      <c r="G91" s="36"/>
      <c r="H91" s="36"/>
      <c r="I91" s="124" t="s">
        <v>22</v>
      </c>
      <c r="J91" s="66" t="str">
        <f>IF(J14="","",J14)</f>
        <v>11. 12. 2019</v>
      </c>
      <c r="K91" s="36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1:31" s="2" customFormat="1" ht="6.95" customHeight="1">
      <c r="A92" s="34"/>
      <c r="B92" s="35"/>
      <c r="C92" s="36"/>
      <c r="D92" s="36"/>
      <c r="E92" s="36"/>
      <c r="F92" s="36"/>
      <c r="G92" s="36"/>
      <c r="H92" s="36"/>
      <c r="I92" s="123"/>
      <c r="J92" s="36"/>
      <c r="K92" s="3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1:31" s="2" customFormat="1" ht="25.7" customHeight="1">
      <c r="A93" s="34"/>
      <c r="B93" s="35"/>
      <c r="C93" s="29" t="s">
        <v>24</v>
      </c>
      <c r="D93" s="36"/>
      <c r="E93" s="36"/>
      <c r="F93" s="27" t="str">
        <f>E17</f>
        <v>Městys Protivanov, Náměstí 32, 798 48 Protivanov</v>
      </c>
      <c r="G93" s="36"/>
      <c r="H93" s="36"/>
      <c r="I93" s="124" t="s">
        <v>32</v>
      </c>
      <c r="J93" s="32" t="str">
        <f>E23</f>
        <v>PROMED Brno, spol. s r.o</v>
      </c>
      <c r="K93" s="36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1:31" s="2" customFormat="1" ht="15.2" customHeight="1">
      <c r="A94" s="34"/>
      <c r="B94" s="35"/>
      <c r="C94" s="29" t="s">
        <v>30</v>
      </c>
      <c r="D94" s="36"/>
      <c r="E94" s="36"/>
      <c r="F94" s="27" t="str">
        <f>IF(E20="","",E20)</f>
        <v>Vyplň údaj</v>
      </c>
      <c r="G94" s="36"/>
      <c r="H94" s="36"/>
      <c r="I94" s="124" t="s">
        <v>35</v>
      </c>
      <c r="J94" s="32" t="str">
        <f>E26</f>
        <v xml:space="preserve"> </v>
      </c>
      <c r="K94" s="36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pans="1:31" s="2" customFormat="1" ht="10.35" customHeight="1">
      <c r="A95" s="34"/>
      <c r="B95" s="35"/>
      <c r="C95" s="36"/>
      <c r="D95" s="36"/>
      <c r="E95" s="36"/>
      <c r="F95" s="36"/>
      <c r="G95" s="36"/>
      <c r="H95" s="36"/>
      <c r="I95" s="123"/>
      <c r="J95" s="36"/>
      <c r="K95" s="36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pans="1:31" s="2" customFormat="1" ht="29.25" customHeight="1">
      <c r="A96" s="34"/>
      <c r="B96" s="35"/>
      <c r="C96" s="162" t="s">
        <v>140</v>
      </c>
      <c r="D96" s="163"/>
      <c r="E96" s="163"/>
      <c r="F96" s="163"/>
      <c r="G96" s="163"/>
      <c r="H96" s="163"/>
      <c r="I96" s="164"/>
      <c r="J96" s="165" t="s">
        <v>141</v>
      </c>
      <c r="K96" s="163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pans="1:47" s="2" customFormat="1" ht="10.35" customHeight="1">
      <c r="A97" s="34"/>
      <c r="B97" s="35"/>
      <c r="C97" s="36"/>
      <c r="D97" s="36"/>
      <c r="E97" s="36"/>
      <c r="F97" s="36"/>
      <c r="G97" s="36"/>
      <c r="H97" s="36"/>
      <c r="I97" s="123"/>
      <c r="J97" s="36"/>
      <c r="K97" s="36"/>
      <c r="L97" s="51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pans="1:47" s="2" customFormat="1" ht="22.9" customHeight="1">
      <c r="A98" s="34"/>
      <c r="B98" s="35"/>
      <c r="C98" s="166" t="s">
        <v>142</v>
      </c>
      <c r="D98" s="36"/>
      <c r="E98" s="36"/>
      <c r="F98" s="36"/>
      <c r="G98" s="36"/>
      <c r="H98" s="36"/>
      <c r="I98" s="123"/>
      <c r="J98" s="84">
        <f>J132</f>
        <v>0</v>
      </c>
      <c r="K98" s="36"/>
      <c r="L98" s="51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U98" s="17" t="s">
        <v>143</v>
      </c>
    </row>
    <row r="99" spans="1:47" s="9" customFormat="1" ht="24.95" customHeight="1">
      <c r="B99" s="167"/>
      <c r="C99" s="168"/>
      <c r="D99" s="169" t="s">
        <v>2299</v>
      </c>
      <c r="E99" s="170"/>
      <c r="F99" s="170"/>
      <c r="G99" s="170"/>
      <c r="H99" s="170"/>
      <c r="I99" s="171"/>
      <c r="J99" s="172">
        <f>J133</f>
        <v>0</v>
      </c>
      <c r="K99" s="168"/>
      <c r="L99" s="173"/>
    </row>
    <row r="100" spans="1:47" s="9" customFormat="1" ht="24.95" customHeight="1">
      <c r="B100" s="167"/>
      <c r="C100" s="168"/>
      <c r="D100" s="169" t="s">
        <v>2373</v>
      </c>
      <c r="E100" s="170"/>
      <c r="F100" s="170"/>
      <c r="G100" s="170"/>
      <c r="H100" s="170"/>
      <c r="I100" s="171"/>
      <c r="J100" s="172">
        <f>J137</f>
        <v>0</v>
      </c>
      <c r="K100" s="168"/>
      <c r="L100" s="173"/>
    </row>
    <row r="101" spans="1:47" s="9" customFormat="1" ht="24.95" customHeight="1">
      <c r="B101" s="167"/>
      <c r="C101" s="168"/>
      <c r="D101" s="169" t="s">
        <v>2374</v>
      </c>
      <c r="E101" s="170"/>
      <c r="F101" s="170"/>
      <c r="G101" s="170"/>
      <c r="H101" s="170"/>
      <c r="I101" s="171"/>
      <c r="J101" s="172">
        <f>J140</f>
        <v>0</v>
      </c>
      <c r="K101" s="168"/>
      <c r="L101" s="173"/>
    </row>
    <row r="102" spans="1:47" s="9" customFormat="1" ht="24.95" customHeight="1">
      <c r="B102" s="167"/>
      <c r="C102" s="168"/>
      <c r="D102" s="169" t="s">
        <v>2375</v>
      </c>
      <c r="E102" s="170"/>
      <c r="F102" s="170"/>
      <c r="G102" s="170"/>
      <c r="H102" s="170"/>
      <c r="I102" s="171"/>
      <c r="J102" s="172">
        <f>J143</f>
        <v>0</v>
      </c>
      <c r="K102" s="168"/>
      <c r="L102" s="173"/>
    </row>
    <row r="103" spans="1:47" s="9" customFormat="1" ht="24.95" customHeight="1">
      <c r="B103" s="167"/>
      <c r="C103" s="168"/>
      <c r="D103" s="169" t="s">
        <v>2376</v>
      </c>
      <c r="E103" s="170"/>
      <c r="F103" s="170"/>
      <c r="G103" s="170"/>
      <c r="H103" s="170"/>
      <c r="I103" s="171"/>
      <c r="J103" s="172">
        <f>J145</f>
        <v>0</v>
      </c>
      <c r="K103" s="168"/>
      <c r="L103" s="173"/>
    </row>
    <row r="104" spans="1:47" s="9" customFormat="1" ht="24.95" customHeight="1">
      <c r="B104" s="167"/>
      <c r="C104" s="168"/>
      <c r="D104" s="169" t="s">
        <v>2377</v>
      </c>
      <c r="E104" s="170"/>
      <c r="F104" s="170"/>
      <c r="G104" s="170"/>
      <c r="H104" s="170"/>
      <c r="I104" s="171"/>
      <c r="J104" s="172">
        <f>J150</f>
        <v>0</v>
      </c>
      <c r="K104" s="168"/>
      <c r="L104" s="173"/>
    </row>
    <row r="105" spans="1:47" s="9" customFormat="1" ht="24.95" customHeight="1">
      <c r="B105" s="167"/>
      <c r="C105" s="168"/>
      <c r="D105" s="169" t="s">
        <v>2378</v>
      </c>
      <c r="E105" s="170"/>
      <c r="F105" s="170"/>
      <c r="G105" s="170"/>
      <c r="H105" s="170"/>
      <c r="I105" s="171"/>
      <c r="J105" s="172">
        <f>J153</f>
        <v>0</v>
      </c>
      <c r="K105" s="168"/>
      <c r="L105" s="173"/>
    </row>
    <row r="106" spans="1:47" s="9" customFormat="1" ht="24.95" customHeight="1">
      <c r="B106" s="167"/>
      <c r="C106" s="168"/>
      <c r="D106" s="169" t="s">
        <v>2379</v>
      </c>
      <c r="E106" s="170"/>
      <c r="F106" s="170"/>
      <c r="G106" s="170"/>
      <c r="H106" s="170"/>
      <c r="I106" s="171"/>
      <c r="J106" s="172">
        <f>J156</f>
        <v>0</v>
      </c>
      <c r="K106" s="168"/>
      <c r="L106" s="173"/>
    </row>
    <row r="107" spans="1:47" s="9" customFormat="1" ht="24.95" customHeight="1">
      <c r="B107" s="167"/>
      <c r="C107" s="168"/>
      <c r="D107" s="169" t="s">
        <v>2380</v>
      </c>
      <c r="E107" s="170"/>
      <c r="F107" s="170"/>
      <c r="G107" s="170"/>
      <c r="H107" s="170"/>
      <c r="I107" s="171"/>
      <c r="J107" s="172">
        <f>J163</f>
        <v>0</v>
      </c>
      <c r="K107" s="168"/>
      <c r="L107" s="173"/>
    </row>
    <row r="108" spans="1:47" s="9" customFormat="1" ht="24.95" customHeight="1">
      <c r="B108" s="167"/>
      <c r="C108" s="168"/>
      <c r="D108" s="169" t="s">
        <v>2381</v>
      </c>
      <c r="E108" s="170"/>
      <c r="F108" s="170"/>
      <c r="G108" s="170"/>
      <c r="H108" s="170"/>
      <c r="I108" s="171"/>
      <c r="J108" s="172">
        <f>J166</f>
        <v>0</v>
      </c>
      <c r="K108" s="168"/>
      <c r="L108" s="173"/>
    </row>
    <row r="109" spans="1:47" s="9" customFormat="1" ht="24.95" customHeight="1">
      <c r="B109" s="167"/>
      <c r="C109" s="168"/>
      <c r="D109" s="169" t="s">
        <v>2382</v>
      </c>
      <c r="E109" s="170"/>
      <c r="F109" s="170"/>
      <c r="G109" s="170"/>
      <c r="H109" s="170"/>
      <c r="I109" s="171"/>
      <c r="J109" s="172">
        <f>J174</f>
        <v>0</v>
      </c>
      <c r="K109" s="168"/>
      <c r="L109" s="173"/>
    </row>
    <row r="110" spans="1:47" s="9" customFormat="1" ht="24.95" customHeight="1">
      <c r="B110" s="167"/>
      <c r="C110" s="168"/>
      <c r="D110" s="169" t="s">
        <v>2383</v>
      </c>
      <c r="E110" s="170"/>
      <c r="F110" s="170"/>
      <c r="G110" s="170"/>
      <c r="H110" s="170"/>
      <c r="I110" s="171"/>
      <c r="J110" s="172">
        <f>J187</f>
        <v>0</v>
      </c>
      <c r="K110" s="168"/>
      <c r="L110" s="173"/>
    </row>
    <row r="111" spans="1:47" s="2" customFormat="1" ht="21.75" customHeight="1">
      <c r="A111" s="34"/>
      <c r="B111" s="35"/>
      <c r="C111" s="36"/>
      <c r="D111" s="36"/>
      <c r="E111" s="36"/>
      <c r="F111" s="36"/>
      <c r="G111" s="36"/>
      <c r="H111" s="36"/>
      <c r="I111" s="123"/>
      <c r="J111" s="36"/>
      <c r="K111" s="36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pans="1:47" s="2" customFormat="1" ht="6.95" customHeight="1">
      <c r="A112" s="34"/>
      <c r="B112" s="54"/>
      <c r="C112" s="55"/>
      <c r="D112" s="55"/>
      <c r="E112" s="55"/>
      <c r="F112" s="55"/>
      <c r="G112" s="55"/>
      <c r="H112" s="55"/>
      <c r="I112" s="158"/>
      <c r="J112" s="55"/>
      <c r="K112" s="55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6" spans="1:31" s="2" customFormat="1" ht="6.95" customHeight="1">
      <c r="A116" s="34"/>
      <c r="B116" s="56"/>
      <c r="C116" s="57"/>
      <c r="D116" s="57"/>
      <c r="E116" s="57"/>
      <c r="F116" s="57"/>
      <c r="G116" s="57"/>
      <c r="H116" s="57"/>
      <c r="I116" s="161"/>
      <c r="J116" s="57"/>
      <c r="K116" s="57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pans="1:31" s="2" customFormat="1" ht="24.95" customHeight="1">
      <c r="A117" s="34"/>
      <c r="B117" s="35"/>
      <c r="C117" s="23" t="s">
        <v>170</v>
      </c>
      <c r="D117" s="36"/>
      <c r="E117" s="36"/>
      <c r="F117" s="36"/>
      <c r="G117" s="36"/>
      <c r="H117" s="36"/>
      <c r="I117" s="123"/>
      <c r="J117" s="36"/>
      <c r="K117" s="36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pans="1:31" s="2" customFormat="1" ht="6.95" customHeight="1">
      <c r="A118" s="34"/>
      <c r="B118" s="35"/>
      <c r="C118" s="36"/>
      <c r="D118" s="36"/>
      <c r="E118" s="36"/>
      <c r="F118" s="36"/>
      <c r="G118" s="36"/>
      <c r="H118" s="36"/>
      <c r="I118" s="123"/>
      <c r="J118" s="36"/>
      <c r="K118" s="36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pans="1:31" s="2" customFormat="1" ht="12" customHeight="1">
      <c r="A119" s="34"/>
      <c r="B119" s="35"/>
      <c r="C119" s="29" t="s">
        <v>16</v>
      </c>
      <c r="D119" s="36"/>
      <c r="E119" s="36"/>
      <c r="F119" s="36"/>
      <c r="G119" s="36"/>
      <c r="H119" s="36"/>
      <c r="I119" s="123"/>
      <c r="J119" s="36"/>
      <c r="K119" s="36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pans="1:31" s="2" customFormat="1" ht="16.5" customHeight="1">
      <c r="A120" s="34"/>
      <c r="B120" s="35"/>
      <c r="C120" s="36"/>
      <c r="D120" s="36"/>
      <c r="E120" s="330" t="str">
        <f>E7</f>
        <v>NOVOSTAVBA SOCIÁLNÍCH BYTŮ NA PARC. Č. 789/2</v>
      </c>
      <c r="F120" s="331"/>
      <c r="G120" s="331"/>
      <c r="H120" s="331"/>
      <c r="I120" s="123"/>
      <c r="J120" s="36"/>
      <c r="K120" s="36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pans="1:31" s="1" customFormat="1" ht="12" customHeight="1">
      <c r="B121" s="21"/>
      <c r="C121" s="29" t="s">
        <v>133</v>
      </c>
      <c r="D121" s="22"/>
      <c r="E121" s="22"/>
      <c r="F121" s="22"/>
      <c r="G121" s="22"/>
      <c r="H121" s="22"/>
      <c r="I121" s="115"/>
      <c r="J121" s="22"/>
      <c r="K121" s="22"/>
      <c r="L121" s="20"/>
    </row>
    <row r="122" spans="1:31" s="2" customFormat="1" ht="16.5" customHeight="1">
      <c r="A122" s="34"/>
      <c r="B122" s="35"/>
      <c r="C122" s="36"/>
      <c r="D122" s="36"/>
      <c r="E122" s="330" t="s">
        <v>134</v>
      </c>
      <c r="F122" s="333"/>
      <c r="G122" s="333"/>
      <c r="H122" s="333"/>
      <c r="I122" s="123"/>
      <c r="J122" s="36"/>
      <c r="K122" s="36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pans="1:31" s="2" customFormat="1" ht="12" customHeight="1">
      <c r="A123" s="34"/>
      <c r="B123" s="35"/>
      <c r="C123" s="29" t="s">
        <v>135</v>
      </c>
      <c r="D123" s="36"/>
      <c r="E123" s="36"/>
      <c r="F123" s="36"/>
      <c r="G123" s="36"/>
      <c r="H123" s="36"/>
      <c r="I123" s="123"/>
      <c r="J123" s="36"/>
      <c r="K123" s="36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pans="1:31" s="2" customFormat="1" ht="16.5" customHeight="1">
      <c r="A124" s="34"/>
      <c r="B124" s="35"/>
      <c r="C124" s="36"/>
      <c r="D124" s="36"/>
      <c r="E124" s="281" t="str">
        <f>E11</f>
        <v>SO 06 - PŘÍJEZDOVÁ KOMUNIKACE A CHODNÍK</v>
      </c>
      <c r="F124" s="333"/>
      <c r="G124" s="333"/>
      <c r="H124" s="333"/>
      <c r="I124" s="123"/>
      <c r="J124" s="36"/>
      <c r="K124" s="36"/>
      <c r="L124" s="51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pans="1:31" s="2" customFormat="1" ht="6.95" customHeight="1">
      <c r="A125" s="34"/>
      <c r="B125" s="35"/>
      <c r="C125" s="36"/>
      <c r="D125" s="36"/>
      <c r="E125" s="36"/>
      <c r="F125" s="36"/>
      <c r="G125" s="36"/>
      <c r="H125" s="36"/>
      <c r="I125" s="123"/>
      <c r="J125" s="36"/>
      <c r="K125" s="36"/>
      <c r="L125" s="51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pans="1:31" s="2" customFormat="1" ht="12" customHeight="1">
      <c r="A126" s="34"/>
      <c r="B126" s="35"/>
      <c r="C126" s="29" t="s">
        <v>20</v>
      </c>
      <c r="D126" s="36"/>
      <c r="E126" s="36"/>
      <c r="F126" s="27" t="str">
        <f>F14</f>
        <v>Protivanov, ul.Na Balkáně</v>
      </c>
      <c r="G126" s="36"/>
      <c r="H126" s="36"/>
      <c r="I126" s="124" t="s">
        <v>22</v>
      </c>
      <c r="J126" s="66" t="str">
        <f>IF(J14="","",J14)</f>
        <v>11. 12. 2019</v>
      </c>
      <c r="K126" s="36"/>
      <c r="L126" s="51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pans="1:31" s="2" customFormat="1" ht="6.95" customHeight="1">
      <c r="A127" s="34"/>
      <c r="B127" s="35"/>
      <c r="C127" s="36"/>
      <c r="D127" s="36"/>
      <c r="E127" s="36"/>
      <c r="F127" s="36"/>
      <c r="G127" s="36"/>
      <c r="H127" s="36"/>
      <c r="I127" s="123"/>
      <c r="J127" s="36"/>
      <c r="K127" s="36"/>
      <c r="L127" s="51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pans="1:31" s="2" customFormat="1" ht="25.7" customHeight="1">
      <c r="A128" s="34"/>
      <c r="B128" s="35"/>
      <c r="C128" s="29" t="s">
        <v>24</v>
      </c>
      <c r="D128" s="36"/>
      <c r="E128" s="36"/>
      <c r="F128" s="27" t="str">
        <f>E17</f>
        <v>Městys Protivanov, Náměstí 32, 798 48 Protivanov</v>
      </c>
      <c r="G128" s="36"/>
      <c r="H128" s="36"/>
      <c r="I128" s="124" t="s">
        <v>32</v>
      </c>
      <c r="J128" s="32" t="str">
        <f>E23</f>
        <v>PROMED Brno, spol. s r.o</v>
      </c>
      <c r="K128" s="36"/>
      <c r="L128" s="51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pans="1:65" s="2" customFormat="1" ht="15.2" customHeight="1">
      <c r="A129" s="34"/>
      <c r="B129" s="35"/>
      <c r="C129" s="29" t="s">
        <v>30</v>
      </c>
      <c r="D129" s="36"/>
      <c r="E129" s="36"/>
      <c r="F129" s="27" t="str">
        <f>IF(E20="","",E20)</f>
        <v>Vyplň údaj</v>
      </c>
      <c r="G129" s="36"/>
      <c r="H129" s="36"/>
      <c r="I129" s="124" t="s">
        <v>35</v>
      </c>
      <c r="J129" s="32" t="str">
        <f>E26</f>
        <v xml:space="preserve"> </v>
      </c>
      <c r="K129" s="36"/>
      <c r="L129" s="51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pans="1:65" s="2" customFormat="1" ht="10.35" customHeight="1">
      <c r="A130" s="34"/>
      <c r="B130" s="35"/>
      <c r="C130" s="36"/>
      <c r="D130" s="36"/>
      <c r="E130" s="36"/>
      <c r="F130" s="36"/>
      <c r="G130" s="36"/>
      <c r="H130" s="36"/>
      <c r="I130" s="123"/>
      <c r="J130" s="36"/>
      <c r="K130" s="36"/>
      <c r="L130" s="51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</row>
    <row r="131" spans="1:65" s="10" customFormat="1" ht="29.25" customHeight="1">
      <c r="A131" s="174"/>
      <c r="B131" s="175"/>
      <c r="C131" s="176" t="s">
        <v>171</v>
      </c>
      <c r="D131" s="177" t="s">
        <v>64</v>
      </c>
      <c r="E131" s="177" t="s">
        <v>60</v>
      </c>
      <c r="F131" s="177" t="s">
        <v>61</v>
      </c>
      <c r="G131" s="177" t="s">
        <v>172</v>
      </c>
      <c r="H131" s="177" t="s">
        <v>173</v>
      </c>
      <c r="I131" s="178" t="s">
        <v>174</v>
      </c>
      <c r="J131" s="177" t="s">
        <v>141</v>
      </c>
      <c r="K131" s="179" t="s">
        <v>175</v>
      </c>
      <c r="L131" s="180"/>
      <c r="M131" s="75" t="s">
        <v>1</v>
      </c>
      <c r="N131" s="76" t="s">
        <v>43</v>
      </c>
      <c r="O131" s="76" t="s">
        <v>176</v>
      </c>
      <c r="P131" s="76" t="s">
        <v>177</v>
      </c>
      <c r="Q131" s="76" t="s">
        <v>178</v>
      </c>
      <c r="R131" s="76" t="s">
        <v>179</v>
      </c>
      <c r="S131" s="76" t="s">
        <v>180</v>
      </c>
      <c r="T131" s="77" t="s">
        <v>181</v>
      </c>
      <c r="U131" s="174"/>
      <c r="V131" s="174"/>
      <c r="W131" s="174"/>
      <c r="X131" s="174"/>
      <c r="Y131" s="174"/>
      <c r="Z131" s="174"/>
      <c r="AA131" s="174"/>
      <c r="AB131" s="174"/>
      <c r="AC131" s="174"/>
      <c r="AD131" s="174"/>
      <c r="AE131" s="174"/>
    </row>
    <row r="132" spans="1:65" s="2" customFormat="1" ht="22.9" customHeight="1">
      <c r="A132" s="34"/>
      <c r="B132" s="35"/>
      <c r="C132" s="82" t="s">
        <v>182</v>
      </c>
      <c r="D132" s="36"/>
      <c r="E132" s="36"/>
      <c r="F132" s="36"/>
      <c r="G132" s="36"/>
      <c r="H132" s="36"/>
      <c r="I132" s="123"/>
      <c r="J132" s="181">
        <f>BK132</f>
        <v>0</v>
      </c>
      <c r="K132" s="36"/>
      <c r="L132" s="39"/>
      <c r="M132" s="78"/>
      <c r="N132" s="182"/>
      <c r="O132" s="79"/>
      <c r="P132" s="183">
        <f>P133+P137+P140+P143+P145+P150+P153+P156+P163+P166+P174+P187</f>
        <v>0</v>
      </c>
      <c r="Q132" s="79"/>
      <c r="R132" s="183">
        <f>R133+R137+R140+R143+R145+R150+R153+R156+R163+R166+R174+R187</f>
        <v>0</v>
      </c>
      <c r="S132" s="79"/>
      <c r="T132" s="184">
        <f>T133+T137+T140+T143+T145+T150+T153+T156+T163+T166+T174+T187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T132" s="17" t="s">
        <v>78</v>
      </c>
      <c r="AU132" s="17" t="s">
        <v>143</v>
      </c>
      <c r="BK132" s="185">
        <f>BK133+BK137+BK140+BK143+BK145+BK150+BK153+BK156+BK163+BK166+BK174+BK187</f>
        <v>0</v>
      </c>
    </row>
    <row r="133" spans="1:65" s="11" customFormat="1" ht="25.9" customHeight="1">
      <c r="B133" s="186"/>
      <c r="C133" s="187"/>
      <c r="D133" s="188" t="s">
        <v>78</v>
      </c>
      <c r="E133" s="189" t="s">
        <v>236</v>
      </c>
      <c r="F133" s="189" t="s">
        <v>2317</v>
      </c>
      <c r="G133" s="187"/>
      <c r="H133" s="187"/>
      <c r="I133" s="190"/>
      <c r="J133" s="191">
        <f>BK133</f>
        <v>0</v>
      </c>
      <c r="K133" s="187"/>
      <c r="L133" s="192"/>
      <c r="M133" s="193"/>
      <c r="N133" s="194"/>
      <c r="O133" s="194"/>
      <c r="P133" s="195">
        <f>SUM(P134:P136)</f>
        <v>0</v>
      </c>
      <c r="Q133" s="194"/>
      <c r="R133" s="195">
        <f>SUM(R134:R136)</f>
        <v>0</v>
      </c>
      <c r="S133" s="194"/>
      <c r="T133" s="196">
        <f>SUM(T134:T136)</f>
        <v>0</v>
      </c>
      <c r="AR133" s="197" t="s">
        <v>86</v>
      </c>
      <c r="AT133" s="198" t="s">
        <v>78</v>
      </c>
      <c r="AU133" s="198" t="s">
        <v>79</v>
      </c>
      <c r="AY133" s="197" t="s">
        <v>184</v>
      </c>
      <c r="BK133" s="199">
        <f>SUM(BK134:BK136)</f>
        <v>0</v>
      </c>
    </row>
    <row r="134" spans="1:65" s="2" customFormat="1" ht="16.5" customHeight="1">
      <c r="A134" s="34"/>
      <c r="B134" s="35"/>
      <c r="C134" s="200" t="s">
        <v>86</v>
      </c>
      <c r="D134" s="200" t="s">
        <v>185</v>
      </c>
      <c r="E134" s="201" t="s">
        <v>2384</v>
      </c>
      <c r="F134" s="202" t="s">
        <v>2385</v>
      </c>
      <c r="G134" s="203" t="s">
        <v>188</v>
      </c>
      <c r="H134" s="204">
        <v>136.41300000000001</v>
      </c>
      <c r="I134" s="205"/>
      <c r="J134" s="206">
        <f>ROUND(I134*H134,2)</f>
        <v>0</v>
      </c>
      <c r="K134" s="202" t="s">
        <v>2386</v>
      </c>
      <c r="L134" s="39"/>
      <c r="M134" s="207" t="s">
        <v>1</v>
      </c>
      <c r="N134" s="208" t="s">
        <v>45</v>
      </c>
      <c r="O134" s="71"/>
      <c r="P134" s="209">
        <f>O134*H134</f>
        <v>0</v>
      </c>
      <c r="Q134" s="209">
        <v>0</v>
      </c>
      <c r="R134" s="209">
        <f>Q134*H134</f>
        <v>0</v>
      </c>
      <c r="S134" s="209">
        <v>0</v>
      </c>
      <c r="T134" s="210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211" t="s">
        <v>190</v>
      </c>
      <c r="AT134" s="211" t="s">
        <v>185</v>
      </c>
      <c r="AU134" s="211" t="s">
        <v>86</v>
      </c>
      <c r="AY134" s="17" t="s">
        <v>184</v>
      </c>
      <c r="BE134" s="212">
        <f>IF(N134="základní",J134,0)</f>
        <v>0</v>
      </c>
      <c r="BF134" s="212">
        <f>IF(N134="snížená",J134,0)</f>
        <v>0</v>
      </c>
      <c r="BG134" s="212">
        <f>IF(N134="zákl. přenesená",J134,0)</f>
        <v>0</v>
      </c>
      <c r="BH134" s="212">
        <f>IF(N134="sníž. přenesená",J134,0)</f>
        <v>0</v>
      </c>
      <c r="BI134" s="212">
        <f>IF(N134="nulová",J134,0)</f>
        <v>0</v>
      </c>
      <c r="BJ134" s="17" t="s">
        <v>91</v>
      </c>
      <c r="BK134" s="212">
        <f>ROUND(I134*H134,2)</f>
        <v>0</v>
      </c>
      <c r="BL134" s="17" t="s">
        <v>190</v>
      </c>
      <c r="BM134" s="211" t="s">
        <v>91</v>
      </c>
    </row>
    <row r="135" spans="1:65" s="2" customFormat="1" ht="16.5" customHeight="1">
      <c r="A135" s="34"/>
      <c r="B135" s="35"/>
      <c r="C135" s="266" t="s">
        <v>91</v>
      </c>
      <c r="D135" s="266" t="s">
        <v>2078</v>
      </c>
      <c r="E135" s="267" t="s">
        <v>2387</v>
      </c>
      <c r="F135" s="268" t="s">
        <v>2388</v>
      </c>
      <c r="G135" s="269" t="s">
        <v>246</v>
      </c>
      <c r="H135" s="270">
        <v>5.46</v>
      </c>
      <c r="I135" s="271"/>
      <c r="J135" s="272">
        <f>ROUND(I135*H135,2)</f>
        <v>0</v>
      </c>
      <c r="K135" s="268" t="s">
        <v>2386</v>
      </c>
      <c r="L135" s="273"/>
      <c r="M135" s="274" t="s">
        <v>1</v>
      </c>
      <c r="N135" s="275" t="s">
        <v>45</v>
      </c>
      <c r="O135" s="71"/>
      <c r="P135" s="209">
        <f>O135*H135</f>
        <v>0</v>
      </c>
      <c r="Q135" s="209">
        <v>0</v>
      </c>
      <c r="R135" s="209">
        <f>Q135*H135</f>
        <v>0</v>
      </c>
      <c r="S135" s="209">
        <v>0</v>
      </c>
      <c r="T135" s="210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211" t="s">
        <v>202</v>
      </c>
      <c r="AT135" s="211" t="s">
        <v>2078</v>
      </c>
      <c r="AU135" s="211" t="s">
        <v>86</v>
      </c>
      <c r="AY135" s="17" t="s">
        <v>184</v>
      </c>
      <c r="BE135" s="212">
        <f>IF(N135="základní",J135,0)</f>
        <v>0</v>
      </c>
      <c r="BF135" s="212">
        <f>IF(N135="snížená",J135,0)</f>
        <v>0</v>
      </c>
      <c r="BG135" s="212">
        <f>IF(N135="zákl. přenesená",J135,0)</f>
        <v>0</v>
      </c>
      <c r="BH135" s="212">
        <f>IF(N135="sníž. přenesená",J135,0)</f>
        <v>0</v>
      </c>
      <c r="BI135" s="212">
        <f>IF(N135="nulová",J135,0)</f>
        <v>0</v>
      </c>
      <c r="BJ135" s="17" t="s">
        <v>91</v>
      </c>
      <c r="BK135" s="212">
        <f>ROUND(I135*H135,2)</f>
        <v>0</v>
      </c>
      <c r="BL135" s="17" t="s">
        <v>190</v>
      </c>
      <c r="BM135" s="211" t="s">
        <v>190</v>
      </c>
    </row>
    <row r="136" spans="1:65" s="2" customFormat="1" ht="16.5" customHeight="1">
      <c r="A136" s="34"/>
      <c r="B136" s="35"/>
      <c r="C136" s="200" t="s">
        <v>96</v>
      </c>
      <c r="D136" s="200" t="s">
        <v>185</v>
      </c>
      <c r="E136" s="201" t="s">
        <v>2389</v>
      </c>
      <c r="F136" s="202" t="s">
        <v>2390</v>
      </c>
      <c r="G136" s="203" t="s">
        <v>222</v>
      </c>
      <c r="H136" s="204">
        <v>7.3</v>
      </c>
      <c r="I136" s="205"/>
      <c r="J136" s="206">
        <f>ROUND(I136*H136,2)</f>
        <v>0</v>
      </c>
      <c r="K136" s="202" t="s">
        <v>2386</v>
      </c>
      <c r="L136" s="39"/>
      <c r="M136" s="207" t="s">
        <v>1</v>
      </c>
      <c r="N136" s="208" t="s">
        <v>45</v>
      </c>
      <c r="O136" s="71"/>
      <c r="P136" s="209">
        <f>O136*H136</f>
        <v>0</v>
      </c>
      <c r="Q136" s="209">
        <v>0</v>
      </c>
      <c r="R136" s="209">
        <f>Q136*H136</f>
        <v>0</v>
      </c>
      <c r="S136" s="209">
        <v>0</v>
      </c>
      <c r="T136" s="210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211" t="s">
        <v>190</v>
      </c>
      <c r="AT136" s="211" t="s">
        <v>185</v>
      </c>
      <c r="AU136" s="211" t="s">
        <v>86</v>
      </c>
      <c r="AY136" s="17" t="s">
        <v>184</v>
      </c>
      <c r="BE136" s="212">
        <f>IF(N136="základní",J136,0)</f>
        <v>0</v>
      </c>
      <c r="BF136" s="212">
        <f>IF(N136="snížená",J136,0)</f>
        <v>0</v>
      </c>
      <c r="BG136" s="212">
        <f>IF(N136="zákl. přenesená",J136,0)</f>
        <v>0</v>
      </c>
      <c r="BH136" s="212">
        <f>IF(N136="sníž. přenesená",J136,0)</f>
        <v>0</v>
      </c>
      <c r="BI136" s="212">
        <f>IF(N136="nulová",J136,0)</f>
        <v>0</v>
      </c>
      <c r="BJ136" s="17" t="s">
        <v>91</v>
      </c>
      <c r="BK136" s="212">
        <f>ROUND(I136*H136,2)</f>
        <v>0</v>
      </c>
      <c r="BL136" s="17" t="s">
        <v>190</v>
      </c>
      <c r="BM136" s="211" t="s">
        <v>199</v>
      </c>
    </row>
    <row r="137" spans="1:65" s="11" customFormat="1" ht="25.9" customHeight="1">
      <c r="B137" s="186"/>
      <c r="C137" s="187"/>
      <c r="D137" s="188" t="s">
        <v>78</v>
      </c>
      <c r="E137" s="189" t="s">
        <v>215</v>
      </c>
      <c r="F137" s="189" t="s">
        <v>2391</v>
      </c>
      <c r="G137" s="187"/>
      <c r="H137" s="187"/>
      <c r="I137" s="190"/>
      <c r="J137" s="191">
        <f>BK137</f>
        <v>0</v>
      </c>
      <c r="K137" s="187"/>
      <c r="L137" s="192"/>
      <c r="M137" s="193"/>
      <c r="N137" s="194"/>
      <c r="O137" s="194"/>
      <c r="P137" s="195">
        <f>SUM(P138:P139)</f>
        <v>0</v>
      </c>
      <c r="Q137" s="194"/>
      <c r="R137" s="195">
        <f>SUM(R138:R139)</f>
        <v>0</v>
      </c>
      <c r="S137" s="194"/>
      <c r="T137" s="196">
        <f>SUM(T138:T139)</f>
        <v>0</v>
      </c>
      <c r="AR137" s="197" t="s">
        <v>86</v>
      </c>
      <c r="AT137" s="198" t="s">
        <v>78</v>
      </c>
      <c r="AU137" s="198" t="s">
        <v>79</v>
      </c>
      <c r="AY137" s="197" t="s">
        <v>184</v>
      </c>
      <c r="BK137" s="199">
        <f>SUM(BK138:BK139)</f>
        <v>0</v>
      </c>
    </row>
    <row r="138" spans="1:65" s="2" customFormat="1" ht="16.5" customHeight="1">
      <c r="A138" s="34"/>
      <c r="B138" s="35"/>
      <c r="C138" s="200" t="s">
        <v>190</v>
      </c>
      <c r="D138" s="200" t="s">
        <v>185</v>
      </c>
      <c r="E138" s="201" t="s">
        <v>2392</v>
      </c>
      <c r="F138" s="202" t="s">
        <v>2393</v>
      </c>
      <c r="G138" s="203" t="s">
        <v>188</v>
      </c>
      <c r="H138" s="204">
        <v>108.16</v>
      </c>
      <c r="I138" s="205"/>
      <c r="J138" s="206">
        <f>ROUND(I138*H138,2)</f>
        <v>0</v>
      </c>
      <c r="K138" s="202" t="s">
        <v>2386</v>
      </c>
      <c r="L138" s="39"/>
      <c r="M138" s="207" t="s">
        <v>1</v>
      </c>
      <c r="N138" s="208" t="s">
        <v>45</v>
      </c>
      <c r="O138" s="71"/>
      <c r="P138" s="209">
        <f>O138*H138</f>
        <v>0</v>
      </c>
      <c r="Q138" s="209">
        <v>0</v>
      </c>
      <c r="R138" s="209">
        <f>Q138*H138</f>
        <v>0</v>
      </c>
      <c r="S138" s="209">
        <v>0</v>
      </c>
      <c r="T138" s="210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11" t="s">
        <v>190</v>
      </c>
      <c r="AT138" s="211" t="s">
        <v>185</v>
      </c>
      <c r="AU138" s="211" t="s">
        <v>86</v>
      </c>
      <c r="AY138" s="17" t="s">
        <v>184</v>
      </c>
      <c r="BE138" s="212">
        <f>IF(N138="základní",J138,0)</f>
        <v>0</v>
      </c>
      <c r="BF138" s="212">
        <f>IF(N138="snížená",J138,0)</f>
        <v>0</v>
      </c>
      <c r="BG138" s="212">
        <f>IF(N138="zákl. přenesená",J138,0)</f>
        <v>0</v>
      </c>
      <c r="BH138" s="212">
        <f>IF(N138="sníž. přenesená",J138,0)</f>
        <v>0</v>
      </c>
      <c r="BI138" s="212">
        <f>IF(N138="nulová",J138,0)</f>
        <v>0</v>
      </c>
      <c r="BJ138" s="17" t="s">
        <v>91</v>
      </c>
      <c r="BK138" s="212">
        <f>ROUND(I138*H138,2)</f>
        <v>0</v>
      </c>
      <c r="BL138" s="17" t="s">
        <v>190</v>
      </c>
      <c r="BM138" s="211" t="s">
        <v>202</v>
      </c>
    </row>
    <row r="139" spans="1:65" s="2" customFormat="1" ht="16.5" customHeight="1">
      <c r="A139" s="34"/>
      <c r="B139" s="35"/>
      <c r="C139" s="200" t="s">
        <v>208</v>
      </c>
      <c r="D139" s="200" t="s">
        <v>185</v>
      </c>
      <c r="E139" s="201" t="s">
        <v>2394</v>
      </c>
      <c r="F139" s="202" t="s">
        <v>2395</v>
      </c>
      <c r="G139" s="203" t="s">
        <v>188</v>
      </c>
      <c r="H139" s="204">
        <v>3.8</v>
      </c>
      <c r="I139" s="205"/>
      <c r="J139" s="206">
        <f>ROUND(I139*H139,2)</f>
        <v>0</v>
      </c>
      <c r="K139" s="202" t="s">
        <v>2386</v>
      </c>
      <c r="L139" s="39"/>
      <c r="M139" s="207" t="s">
        <v>1</v>
      </c>
      <c r="N139" s="208" t="s">
        <v>45</v>
      </c>
      <c r="O139" s="71"/>
      <c r="P139" s="209">
        <f>O139*H139</f>
        <v>0</v>
      </c>
      <c r="Q139" s="209">
        <v>0</v>
      </c>
      <c r="R139" s="209">
        <f>Q139*H139</f>
        <v>0</v>
      </c>
      <c r="S139" s="209">
        <v>0</v>
      </c>
      <c r="T139" s="210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211" t="s">
        <v>190</v>
      </c>
      <c r="AT139" s="211" t="s">
        <v>185</v>
      </c>
      <c r="AU139" s="211" t="s">
        <v>86</v>
      </c>
      <c r="AY139" s="17" t="s">
        <v>184</v>
      </c>
      <c r="BE139" s="212">
        <f>IF(N139="základní",J139,0)</f>
        <v>0</v>
      </c>
      <c r="BF139" s="212">
        <f>IF(N139="snížená",J139,0)</f>
        <v>0</v>
      </c>
      <c r="BG139" s="212">
        <f>IF(N139="zákl. přenesená",J139,0)</f>
        <v>0</v>
      </c>
      <c r="BH139" s="212">
        <f>IF(N139="sníž. přenesená",J139,0)</f>
        <v>0</v>
      </c>
      <c r="BI139" s="212">
        <f>IF(N139="nulová",J139,0)</f>
        <v>0</v>
      </c>
      <c r="BJ139" s="17" t="s">
        <v>91</v>
      </c>
      <c r="BK139" s="212">
        <f>ROUND(I139*H139,2)</f>
        <v>0</v>
      </c>
      <c r="BL139" s="17" t="s">
        <v>190</v>
      </c>
      <c r="BM139" s="211" t="s">
        <v>211</v>
      </c>
    </row>
    <row r="140" spans="1:65" s="11" customFormat="1" ht="25.9" customHeight="1">
      <c r="B140" s="186"/>
      <c r="C140" s="187"/>
      <c r="D140" s="188" t="s">
        <v>78</v>
      </c>
      <c r="E140" s="189" t="s">
        <v>223</v>
      </c>
      <c r="F140" s="189" t="s">
        <v>2396</v>
      </c>
      <c r="G140" s="187"/>
      <c r="H140" s="187"/>
      <c r="I140" s="190"/>
      <c r="J140" s="191">
        <f>BK140</f>
        <v>0</v>
      </c>
      <c r="K140" s="187"/>
      <c r="L140" s="192"/>
      <c r="M140" s="193"/>
      <c r="N140" s="194"/>
      <c r="O140" s="194"/>
      <c r="P140" s="195">
        <f>SUM(P141:P142)</f>
        <v>0</v>
      </c>
      <c r="Q140" s="194"/>
      <c r="R140" s="195">
        <f>SUM(R141:R142)</f>
        <v>0</v>
      </c>
      <c r="S140" s="194"/>
      <c r="T140" s="196">
        <f>SUM(T141:T142)</f>
        <v>0</v>
      </c>
      <c r="AR140" s="197" t="s">
        <v>86</v>
      </c>
      <c r="AT140" s="198" t="s">
        <v>78</v>
      </c>
      <c r="AU140" s="198" t="s">
        <v>79</v>
      </c>
      <c r="AY140" s="197" t="s">
        <v>184</v>
      </c>
      <c r="BK140" s="199">
        <f>SUM(BK141:BK142)</f>
        <v>0</v>
      </c>
    </row>
    <row r="141" spans="1:65" s="2" customFormat="1" ht="16.5" customHeight="1">
      <c r="A141" s="34"/>
      <c r="B141" s="35"/>
      <c r="C141" s="200" t="s">
        <v>216</v>
      </c>
      <c r="D141" s="200" t="s">
        <v>185</v>
      </c>
      <c r="E141" s="201" t="s">
        <v>2397</v>
      </c>
      <c r="F141" s="202" t="s">
        <v>2398</v>
      </c>
      <c r="G141" s="203" t="s">
        <v>188</v>
      </c>
      <c r="H141" s="204">
        <v>116.61</v>
      </c>
      <c r="I141" s="205"/>
      <c r="J141" s="206">
        <f>ROUND(I141*H141,2)</f>
        <v>0</v>
      </c>
      <c r="K141" s="202" t="s">
        <v>2386</v>
      </c>
      <c r="L141" s="39"/>
      <c r="M141" s="207" t="s">
        <v>1</v>
      </c>
      <c r="N141" s="208" t="s">
        <v>45</v>
      </c>
      <c r="O141" s="71"/>
      <c r="P141" s="209">
        <f>O141*H141</f>
        <v>0</v>
      </c>
      <c r="Q141" s="209">
        <v>0</v>
      </c>
      <c r="R141" s="209">
        <f>Q141*H141</f>
        <v>0</v>
      </c>
      <c r="S141" s="209">
        <v>0</v>
      </c>
      <c r="T141" s="210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211" t="s">
        <v>190</v>
      </c>
      <c r="AT141" s="211" t="s">
        <v>185</v>
      </c>
      <c r="AU141" s="211" t="s">
        <v>86</v>
      </c>
      <c r="AY141" s="17" t="s">
        <v>184</v>
      </c>
      <c r="BE141" s="212">
        <f>IF(N141="základní",J141,0)</f>
        <v>0</v>
      </c>
      <c r="BF141" s="212">
        <f>IF(N141="snížená",J141,0)</f>
        <v>0</v>
      </c>
      <c r="BG141" s="212">
        <f>IF(N141="zákl. přenesená",J141,0)</f>
        <v>0</v>
      </c>
      <c r="BH141" s="212">
        <f>IF(N141="sníž. přenesená",J141,0)</f>
        <v>0</v>
      </c>
      <c r="BI141" s="212">
        <f>IF(N141="nulová",J141,0)</f>
        <v>0</v>
      </c>
      <c r="BJ141" s="17" t="s">
        <v>91</v>
      </c>
      <c r="BK141" s="212">
        <f>ROUND(I141*H141,2)</f>
        <v>0</v>
      </c>
      <c r="BL141" s="17" t="s">
        <v>190</v>
      </c>
      <c r="BM141" s="211" t="s">
        <v>219</v>
      </c>
    </row>
    <row r="142" spans="1:65" s="2" customFormat="1" ht="16.5" customHeight="1">
      <c r="A142" s="34"/>
      <c r="B142" s="35"/>
      <c r="C142" s="200" t="s">
        <v>202</v>
      </c>
      <c r="D142" s="200" t="s">
        <v>185</v>
      </c>
      <c r="E142" s="201" t="s">
        <v>2399</v>
      </c>
      <c r="F142" s="202" t="s">
        <v>2400</v>
      </c>
      <c r="G142" s="203" t="s">
        <v>188</v>
      </c>
      <c r="H142" s="204">
        <v>116.61</v>
      </c>
      <c r="I142" s="205"/>
      <c r="J142" s="206">
        <f>ROUND(I142*H142,2)</f>
        <v>0</v>
      </c>
      <c r="K142" s="202" t="s">
        <v>2386</v>
      </c>
      <c r="L142" s="39"/>
      <c r="M142" s="207" t="s">
        <v>1</v>
      </c>
      <c r="N142" s="208" t="s">
        <v>45</v>
      </c>
      <c r="O142" s="71"/>
      <c r="P142" s="209">
        <f>O142*H142</f>
        <v>0</v>
      </c>
      <c r="Q142" s="209">
        <v>0</v>
      </c>
      <c r="R142" s="209">
        <f>Q142*H142</f>
        <v>0</v>
      </c>
      <c r="S142" s="209">
        <v>0</v>
      </c>
      <c r="T142" s="210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1" t="s">
        <v>190</v>
      </c>
      <c r="AT142" s="211" t="s">
        <v>185</v>
      </c>
      <c r="AU142" s="211" t="s">
        <v>86</v>
      </c>
      <c r="AY142" s="17" t="s">
        <v>184</v>
      </c>
      <c r="BE142" s="212">
        <f>IF(N142="základní",J142,0)</f>
        <v>0</v>
      </c>
      <c r="BF142" s="212">
        <f>IF(N142="snížená",J142,0)</f>
        <v>0</v>
      </c>
      <c r="BG142" s="212">
        <f>IF(N142="zákl. přenesená",J142,0)</f>
        <v>0</v>
      </c>
      <c r="BH142" s="212">
        <f>IF(N142="sníž. přenesená",J142,0)</f>
        <v>0</v>
      </c>
      <c r="BI142" s="212">
        <f>IF(N142="nulová",J142,0)</f>
        <v>0</v>
      </c>
      <c r="BJ142" s="17" t="s">
        <v>91</v>
      </c>
      <c r="BK142" s="212">
        <f>ROUND(I142*H142,2)</f>
        <v>0</v>
      </c>
      <c r="BL142" s="17" t="s">
        <v>190</v>
      </c>
      <c r="BM142" s="211" t="s">
        <v>223</v>
      </c>
    </row>
    <row r="143" spans="1:65" s="11" customFormat="1" ht="25.9" customHeight="1">
      <c r="B143" s="186"/>
      <c r="C143" s="187"/>
      <c r="D143" s="188" t="s">
        <v>78</v>
      </c>
      <c r="E143" s="189" t="s">
        <v>265</v>
      </c>
      <c r="F143" s="189" t="s">
        <v>2401</v>
      </c>
      <c r="G143" s="187"/>
      <c r="H143" s="187"/>
      <c r="I143" s="190"/>
      <c r="J143" s="191">
        <f>BK143</f>
        <v>0</v>
      </c>
      <c r="K143" s="187"/>
      <c r="L143" s="192"/>
      <c r="M143" s="193"/>
      <c r="N143" s="194"/>
      <c r="O143" s="194"/>
      <c r="P143" s="195">
        <f>P144</f>
        <v>0</v>
      </c>
      <c r="Q143" s="194"/>
      <c r="R143" s="195">
        <f>R144</f>
        <v>0</v>
      </c>
      <c r="S143" s="194"/>
      <c r="T143" s="196">
        <f>T144</f>
        <v>0</v>
      </c>
      <c r="AR143" s="197" t="s">
        <v>86</v>
      </c>
      <c r="AT143" s="198" t="s">
        <v>78</v>
      </c>
      <c r="AU143" s="198" t="s">
        <v>79</v>
      </c>
      <c r="AY143" s="197" t="s">
        <v>184</v>
      </c>
      <c r="BK143" s="199">
        <f>BK144</f>
        <v>0</v>
      </c>
    </row>
    <row r="144" spans="1:65" s="2" customFormat="1" ht="16.5" customHeight="1">
      <c r="A144" s="34"/>
      <c r="B144" s="35"/>
      <c r="C144" s="200" t="s">
        <v>225</v>
      </c>
      <c r="D144" s="200" t="s">
        <v>185</v>
      </c>
      <c r="E144" s="201" t="s">
        <v>1818</v>
      </c>
      <c r="F144" s="202" t="s">
        <v>2402</v>
      </c>
      <c r="G144" s="203" t="s">
        <v>188</v>
      </c>
      <c r="H144" s="204">
        <v>116.61</v>
      </c>
      <c r="I144" s="205"/>
      <c r="J144" s="206">
        <f>ROUND(I144*H144,2)</f>
        <v>0</v>
      </c>
      <c r="K144" s="202" t="s">
        <v>2386</v>
      </c>
      <c r="L144" s="39"/>
      <c r="M144" s="207" t="s">
        <v>1</v>
      </c>
      <c r="N144" s="208" t="s">
        <v>45</v>
      </c>
      <c r="O144" s="71"/>
      <c r="P144" s="209">
        <f>O144*H144</f>
        <v>0</v>
      </c>
      <c r="Q144" s="209">
        <v>0</v>
      </c>
      <c r="R144" s="209">
        <f>Q144*H144</f>
        <v>0</v>
      </c>
      <c r="S144" s="209">
        <v>0</v>
      </c>
      <c r="T144" s="210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11" t="s">
        <v>190</v>
      </c>
      <c r="AT144" s="211" t="s">
        <v>185</v>
      </c>
      <c r="AU144" s="211" t="s">
        <v>86</v>
      </c>
      <c r="AY144" s="17" t="s">
        <v>184</v>
      </c>
      <c r="BE144" s="212">
        <f>IF(N144="základní",J144,0)</f>
        <v>0</v>
      </c>
      <c r="BF144" s="212">
        <f>IF(N144="snížená",J144,0)</f>
        <v>0</v>
      </c>
      <c r="BG144" s="212">
        <f>IF(N144="zákl. přenesená",J144,0)</f>
        <v>0</v>
      </c>
      <c r="BH144" s="212">
        <f>IF(N144="sníž. přenesená",J144,0)</f>
        <v>0</v>
      </c>
      <c r="BI144" s="212">
        <f>IF(N144="nulová",J144,0)</f>
        <v>0</v>
      </c>
      <c r="BJ144" s="17" t="s">
        <v>91</v>
      </c>
      <c r="BK144" s="212">
        <f>ROUND(I144*H144,2)</f>
        <v>0</v>
      </c>
      <c r="BL144" s="17" t="s">
        <v>190</v>
      </c>
      <c r="BM144" s="211" t="s">
        <v>228</v>
      </c>
    </row>
    <row r="145" spans="1:65" s="11" customFormat="1" ht="25.9" customHeight="1">
      <c r="B145" s="186"/>
      <c r="C145" s="187"/>
      <c r="D145" s="188" t="s">
        <v>78</v>
      </c>
      <c r="E145" s="189" t="s">
        <v>228</v>
      </c>
      <c r="F145" s="189" t="s">
        <v>2403</v>
      </c>
      <c r="G145" s="187"/>
      <c r="H145" s="187"/>
      <c r="I145" s="190"/>
      <c r="J145" s="191">
        <f>BK145</f>
        <v>0</v>
      </c>
      <c r="K145" s="187"/>
      <c r="L145" s="192"/>
      <c r="M145" s="193"/>
      <c r="N145" s="194"/>
      <c r="O145" s="194"/>
      <c r="P145" s="195">
        <f>SUM(P146:P149)</f>
        <v>0</v>
      </c>
      <c r="Q145" s="194"/>
      <c r="R145" s="195">
        <f>SUM(R146:R149)</f>
        <v>0</v>
      </c>
      <c r="S145" s="194"/>
      <c r="T145" s="196">
        <f>SUM(T146:T149)</f>
        <v>0</v>
      </c>
      <c r="AR145" s="197" t="s">
        <v>86</v>
      </c>
      <c r="AT145" s="198" t="s">
        <v>78</v>
      </c>
      <c r="AU145" s="198" t="s">
        <v>79</v>
      </c>
      <c r="AY145" s="197" t="s">
        <v>184</v>
      </c>
      <c r="BK145" s="199">
        <f>SUM(BK146:BK149)</f>
        <v>0</v>
      </c>
    </row>
    <row r="146" spans="1:65" s="2" customFormat="1" ht="16.5" customHeight="1">
      <c r="A146" s="34"/>
      <c r="B146" s="35"/>
      <c r="C146" s="200" t="s">
        <v>211</v>
      </c>
      <c r="D146" s="200" t="s">
        <v>185</v>
      </c>
      <c r="E146" s="201" t="s">
        <v>2404</v>
      </c>
      <c r="F146" s="202" t="s">
        <v>2405</v>
      </c>
      <c r="G146" s="203" t="s">
        <v>222</v>
      </c>
      <c r="H146" s="204">
        <v>441.32</v>
      </c>
      <c r="I146" s="205"/>
      <c r="J146" s="206">
        <f>ROUND(I146*H146,2)</f>
        <v>0</v>
      </c>
      <c r="K146" s="202" t="s">
        <v>2386</v>
      </c>
      <c r="L146" s="39"/>
      <c r="M146" s="207" t="s">
        <v>1</v>
      </c>
      <c r="N146" s="208" t="s">
        <v>45</v>
      </c>
      <c r="O146" s="71"/>
      <c r="P146" s="209">
        <f>O146*H146</f>
        <v>0</v>
      </c>
      <c r="Q146" s="209">
        <v>0</v>
      </c>
      <c r="R146" s="209">
        <f>Q146*H146</f>
        <v>0</v>
      </c>
      <c r="S146" s="209">
        <v>0</v>
      </c>
      <c r="T146" s="210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11" t="s">
        <v>190</v>
      </c>
      <c r="AT146" s="211" t="s">
        <v>185</v>
      </c>
      <c r="AU146" s="211" t="s">
        <v>86</v>
      </c>
      <c r="AY146" s="17" t="s">
        <v>184</v>
      </c>
      <c r="BE146" s="212">
        <f>IF(N146="základní",J146,0)</f>
        <v>0</v>
      </c>
      <c r="BF146" s="212">
        <f>IF(N146="snížená",J146,0)</f>
        <v>0</v>
      </c>
      <c r="BG146" s="212">
        <f>IF(N146="zákl. přenesená",J146,0)</f>
        <v>0</v>
      </c>
      <c r="BH146" s="212">
        <f>IF(N146="sníž. přenesená",J146,0)</f>
        <v>0</v>
      </c>
      <c r="BI146" s="212">
        <f>IF(N146="nulová",J146,0)</f>
        <v>0</v>
      </c>
      <c r="BJ146" s="17" t="s">
        <v>91</v>
      </c>
      <c r="BK146" s="212">
        <f>ROUND(I146*H146,2)</f>
        <v>0</v>
      </c>
      <c r="BL146" s="17" t="s">
        <v>190</v>
      </c>
      <c r="BM146" s="211" t="s">
        <v>231</v>
      </c>
    </row>
    <row r="147" spans="1:65" s="2" customFormat="1" ht="16.5" customHeight="1">
      <c r="A147" s="34"/>
      <c r="B147" s="35"/>
      <c r="C147" s="200" t="s">
        <v>236</v>
      </c>
      <c r="D147" s="200" t="s">
        <v>185</v>
      </c>
      <c r="E147" s="201" t="s">
        <v>2406</v>
      </c>
      <c r="F147" s="202" t="s">
        <v>2407</v>
      </c>
      <c r="G147" s="203" t="s">
        <v>222</v>
      </c>
      <c r="H147" s="204">
        <v>543.4</v>
      </c>
      <c r="I147" s="205"/>
      <c r="J147" s="206">
        <f>ROUND(I147*H147,2)</f>
        <v>0</v>
      </c>
      <c r="K147" s="202" t="s">
        <v>2386</v>
      </c>
      <c r="L147" s="39"/>
      <c r="M147" s="207" t="s">
        <v>1</v>
      </c>
      <c r="N147" s="208" t="s">
        <v>45</v>
      </c>
      <c r="O147" s="71"/>
      <c r="P147" s="209">
        <f>O147*H147</f>
        <v>0</v>
      </c>
      <c r="Q147" s="209">
        <v>0</v>
      </c>
      <c r="R147" s="209">
        <f>Q147*H147</f>
        <v>0</v>
      </c>
      <c r="S147" s="209">
        <v>0</v>
      </c>
      <c r="T147" s="210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211" t="s">
        <v>190</v>
      </c>
      <c r="AT147" s="211" t="s">
        <v>185</v>
      </c>
      <c r="AU147" s="211" t="s">
        <v>86</v>
      </c>
      <c r="AY147" s="17" t="s">
        <v>184</v>
      </c>
      <c r="BE147" s="212">
        <f>IF(N147="základní",J147,0)</f>
        <v>0</v>
      </c>
      <c r="BF147" s="212">
        <f>IF(N147="snížená",J147,0)</f>
        <v>0</v>
      </c>
      <c r="BG147" s="212">
        <f>IF(N147="zákl. přenesená",J147,0)</f>
        <v>0</v>
      </c>
      <c r="BH147" s="212">
        <f>IF(N147="sníž. přenesená",J147,0)</f>
        <v>0</v>
      </c>
      <c r="BI147" s="212">
        <f>IF(N147="nulová",J147,0)</f>
        <v>0</v>
      </c>
      <c r="BJ147" s="17" t="s">
        <v>91</v>
      </c>
      <c r="BK147" s="212">
        <f>ROUND(I147*H147,2)</f>
        <v>0</v>
      </c>
      <c r="BL147" s="17" t="s">
        <v>190</v>
      </c>
      <c r="BM147" s="211" t="s">
        <v>239</v>
      </c>
    </row>
    <row r="148" spans="1:65" s="2" customFormat="1" ht="16.5" customHeight="1">
      <c r="A148" s="34"/>
      <c r="B148" s="35"/>
      <c r="C148" s="200" t="s">
        <v>215</v>
      </c>
      <c r="D148" s="200" t="s">
        <v>185</v>
      </c>
      <c r="E148" s="201" t="s">
        <v>2408</v>
      </c>
      <c r="F148" s="202" t="s">
        <v>2409</v>
      </c>
      <c r="G148" s="203" t="s">
        <v>222</v>
      </c>
      <c r="H148" s="204">
        <v>543.4</v>
      </c>
      <c r="I148" s="205"/>
      <c r="J148" s="206">
        <f>ROUND(I148*H148,2)</f>
        <v>0</v>
      </c>
      <c r="K148" s="202" t="s">
        <v>2386</v>
      </c>
      <c r="L148" s="39"/>
      <c r="M148" s="207" t="s">
        <v>1</v>
      </c>
      <c r="N148" s="208" t="s">
        <v>45</v>
      </c>
      <c r="O148" s="71"/>
      <c r="P148" s="209">
        <f>O148*H148</f>
        <v>0</v>
      </c>
      <c r="Q148" s="209">
        <v>0</v>
      </c>
      <c r="R148" s="209">
        <f>Q148*H148</f>
        <v>0</v>
      </c>
      <c r="S148" s="209">
        <v>0</v>
      </c>
      <c r="T148" s="210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11" t="s">
        <v>190</v>
      </c>
      <c r="AT148" s="211" t="s">
        <v>185</v>
      </c>
      <c r="AU148" s="211" t="s">
        <v>86</v>
      </c>
      <c r="AY148" s="17" t="s">
        <v>184</v>
      </c>
      <c r="BE148" s="212">
        <f>IF(N148="základní",J148,0)</f>
        <v>0</v>
      </c>
      <c r="BF148" s="212">
        <f>IF(N148="snížená",J148,0)</f>
        <v>0</v>
      </c>
      <c r="BG148" s="212">
        <f>IF(N148="zákl. přenesená",J148,0)</f>
        <v>0</v>
      </c>
      <c r="BH148" s="212">
        <f>IF(N148="sníž. přenesená",J148,0)</f>
        <v>0</v>
      </c>
      <c r="BI148" s="212">
        <f>IF(N148="nulová",J148,0)</f>
        <v>0</v>
      </c>
      <c r="BJ148" s="17" t="s">
        <v>91</v>
      </c>
      <c r="BK148" s="212">
        <f>ROUND(I148*H148,2)</f>
        <v>0</v>
      </c>
      <c r="BL148" s="17" t="s">
        <v>190</v>
      </c>
      <c r="BM148" s="211" t="s">
        <v>247</v>
      </c>
    </row>
    <row r="149" spans="1:65" s="2" customFormat="1" ht="16.5" customHeight="1">
      <c r="A149" s="34"/>
      <c r="B149" s="35"/>
      <c r="C149" s="266" t="s">
        <v>249</v>
      </c>
      <c r="D149" s="266" t="s">
        <v>2078</v>
      </c>
      <c r="E149" s="267" t="s">
        <v>2410</v>
      </c>
      <c r="F149" s="268" t="s">
        <v>2411</v>
      </c>
      <c r="G149" s="269" t="s">
        <v>1333</v>
      </c>
      <c r="H149" s="270">
        <v>16.7911</v>
      </c>
      <c r="I149" s="271"/>
      <c r="J149" s="272">
        <f>ROUND(I149*H149,2)</f>
        <v>0</v>
      </c>
      <c r="K149" s="268" t="s">
        <v>2386</v>
      </c>
      <c r="L149" s="273"/>
      <c r="M149" s="274" t="s">
        <v>1</v>
      </c>
      <c r="N149" s="275" t="s">
        <v>45</v>
      </c>
      <c r="O149" s="71"/>
      <c r="P149" s="209">
        <f>O149*H149</f>
        <v>0</v>
      </c>
      <c r="Q149" s="209">
        <v>0</v>
      </c>
      <c r="R149" s="209">
        <f>Q149*H149</f>
        <v>0</v>
      </c>
      <c r="S149" s="209">
        <v>0</v>
      </c>
      <c r="T149" s="210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211" t="s">
        <v>202</v>
      </c>
      <c r="AT149" s="211" t="s">
        <v>2078</v>
      </c>
      <c r="AU149" s="211" t="s">
        <v>86</v>
      </c>
      <c r="AY149" s="17" t="s">
        <v>184</v>
      </c>
      <c r="BE149" s="212">
        <f>IF(N149="základní",J149,0)</f>
        <v>0</v>
      </c>
      <c r="BF149" s="212">
        <f>IF(N149="snížená",J149,0)</f>
        <v>0</v>
      </c>
      <c r="BG149" s="212">
        <f>IF(N149="zákl. přenesená",J149,0)</f>
        <v>0</v>
      </c>
      <c r="BH149" s="212">
        <f>IF(N149="sníž. přenesená",J149,0)</f>
        <v>0</v>
      </c>
      <c r="BI149" s="212">
        <f>IF(N149="nulová",J149,0)</f>
        <v>0</v>
      </c>
      <c r="BJ149" s="17" t="s">
        <v>91</v>
      </c>
      <c r="BK149" s="212">
        <f>ROUND(I149*H149,2)</f>
        <v>0</v>
      </c>
      <c r="BL149" s="17" t="s">
        <v>190</v>
      </c>
      <c r="BM149" s="211" t="s">
        <v>253</v>
      </c>
    </row>
    <row r="150" spans="1:65" s="11" customFormat="1" ht="25.9" customHeight="1">
      <c r="B150" s="186"/>
      <c r="C150" s="187"/>
      <c r="D150" s="188" t="s">
        <v>78</v>
      </c>
      <c r="E150" s="189" t="s">
        <v>7</v>
      </c>
      <c r="F150" s="189" t="s">
        <v>2412</v>
      </c>
      <c r="G150" s="187"/>
      <c r="H150" s="187"/>
      <c r="I150" s="190"/>
      <c r="J150" s="191">
        <f>BK150</f>
        <v>0</v>
      </c>
      <c r="K150" s="187"/>
      <c r="L150" s="192"/>
      <c r="M150" s="193"/>
      <c r="N150" s="194"/>
      <c r="O150" s="194"/>
      <c r="P150" s="195">
        <f>SUM(P151:P152)</f>
        <v>0</v>
      </c>
      <c r="Q150" s="194"/>
      <c r="R150" s="195">
        <f>SUM(R151:R152)</f>
        <v>0</v>
      </c>
      <c r="S150" s="194"/>
      <c r="T150" s="196">
        <f>SUM(T151:T152)</f>
        <v>0</v>
      </c>
      <c r="AR150" s="197" t="s">
        <v>86</v>
      </c>
      <c r="AT150" s="198" t="s">
        <v>78</v>
      </c>
      <c r="AU150" s="198" t="s">
        <v>79</v>
      </c>
      <c r="AY150" s="197" t="s">
        <v>184</v>
      </c>
      <c r="BK150" s="199">
        <f>SUM(BK151:BK152)</f>
        <v>0</v>
      </c>
    </row>
    <row r="151" spans="1:65" s="2" customFormat="1" ht="16.5" customHeight="1">
      <c r="A151" s="34"/>
      <c r="B151" s="35"/>
      <c r="C151" s="200" t="s">
        <v>219</v>
      </c>
      <c r="D151" s="200" t="s">
        <v>185</v>
      </c>
      <c r="E151" s="201" t="s">
        <v>2413</v>
      </c>
      <c r="F151" s="202" t="s">
        <v>2414</v>
      </c>
      <c r="G151" s="203" t="s">
        <v>252</v>
      </c>
      <c r="H151" s="204">
        <v>31</v>
      </c>
      <c r="I151" s="205"/>
      <c r="J151" s="206">
        <f>ROUND(I151*H151,2)</f>
        <v>0</v>
      </c>
      <c r="K151" s="202" t="s">
        <v>2415</v>
      </c>
      <c r="L151" s="39"/>
      <c r="M151" s="207" t="s">
        <v>1</v>
      </c>
      <c r="N151" s="208" t="s">
        <v>45</v>
      </c>
      <c r="O151" s="71"/>
      <c r="P151" s="209">
        <f>O151*H151</f>
        <v>0</v>
      </c>
      <c r="Q151" s="209">
        <v>0</v>
      </c>
      <c r="R151" s="209">
        <f>Q151*H151</f>
        <v>0</v>
      </c>
      <c r="S151" s="209">
        <v>0</v>
      </c>
      <c r="T151" s="210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211" t="s">
        <v>190</v>
      </c>
      <c r="AT151" s="211" t="s">
        <v>185</v>
      </c>
      <c r="AU151" s="211" t="s">
        <v>86</v>
      </c>
      <c r="AY151" s="17" t="s">
        <v>184</v>
      </c>
      <c r="BE151" s="212">
        <f>IF(N151="základní",J151,0)</f>
        <v>0</v>
      </c>
      <c r="BF151" s="212">
        <f>IF(N151="snížená",J151,0)</f>
        <v>0</v>
      </c>
      <c r="BG151" s="212">
        <f>IF(N151="zákl. přenesená",J151,0)</f>
        <v>0</v>
      </c>
      <c r="BH151" s="212">
        <f>IF(N151="sníž. přenesená",J151,0)</f>
        <v>0</v>
      </c>
      <c r="BI151" s="212">
        <f>IF(N151="nulová",J151,0)</f>
        <v>0</v>
      </c>
      <c r="BJ151" s="17" t="s">
        <v>91</v>
      </c>
      <c r="BK151" s="212">
        <f>ROUND(I151*H151,2)</f>
        <v>0</v>
      </c>
      <c r="BL151" s="17" t="s">
        <v>190</v>
      </c>
      <c r="BM151" s="211" t="s">
        <v>257</v>
      </c>
    </row>
    <row r="152" spans="1:65" s="2" customFormat="1" ht="16.5" customHeight="1">
      <c r="A152" s="34"/>
      <c r="B152" s="35"/>
      <c r="C152" s="266" t="s">
        <v>8</v>
      </c>
      <c r="D152" s="266" t="s">
        <v>2078</v>
      </c>
      <c r="E152" s="267" t="s">
        <v>2416</v>
      </c>
      <c r="F152" s="268" t="s">
        <v>2417</v>
      </c>
      <c r="G152" s="269" t="s">
        <v>252</v>
      </c>
      <c r="H152" s="270">
        <v>31</v>
      </c>
      <c r="I152" s="271"/>
      <c r="J152" s="272">
        <f>ROUND(I152*H152,2)</f>
        <v>0</v>
      </c>
      <c r="K152" s="268" t="s">
        <v>2386</v>
      </c>
      <c r="L152" s="273"/>
      <c r="M152" s="274" t="s">
        <v>1</v>
      </c>
      <c r="N152" s="275" t="s">
        <v>45</v>
      </c>
      <c r="O152" s="71"/>
      <c r="P152" s="209">
        <f>O152*H152</f>
        <v>0</v>
      </c>
      <c r="Q152" s="209">
        <v>0</v>
      </c>
      <c r="R152" s="209">
        <f>Q152*H152</f>
        <v>0</v>
      </c>
      <c r="S152" s="209">
        <v>0</v>
      </c>
      <c r="T152" s="210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211" t="s">
        <v>202</v>
      </c>
      <c r="AT152" s="211" t="s">
        <v>2078</v>
      </c>
      <c r="AU152" s="211" t="s">
        <v>86</v>
      </c>
      <c r="AY152" s="17" t="s">
        <v>184</v>
      </c>
      <c r="BE152" s="212">
        <f>IF(N152="základní",J152,0)</f>
        <v>0</v>
      </c>
      <c r="BF152" s="212">
        <f>IF(N152="snížená",J152,0)</f>
        <v>0</v>
      </c>
      <c r="BG152" s="212">
        <f>IF(N152="zákl. přenesená",J152,0)</f>
        <v>0</v>
      </c>
      <c r="BH152" s="212">
        <f>IF(N152="sníž. přenesená",J152,0)</f>
        <v>0</v>
      </c>
      <c r="BI152" s="212">
        <f>IF(N152="nulová",J152,0)</f>
        <v>0</v>
      </c>
      <c r="BJ152" s="17" t="s">
        <v>91</v>
      </c>
      <c r="BK152" s="212">
        <f>ROUND(I152*H152,2)</f>
        <v>0</v>
      </c>
      <c r="BL152" s="17" t="s">
        <v>190</v>
      </c>
      <c r="BM152" s="211" t="s">
        <v>260</v>
      </c>
    </row>
    <row r="153" spans="1:65" s="11" customFormat="1" ht="25.9" customHeight="1">
      <c r="B153" s="186"/>
      <c r="C153" s="187"/>
      <c r="D153" s="188" t="s">
        <v>78</v>
      </c>
      <c r="E153" s="189" t="s">
        <v>257</v>
      </c>
      <c r="F153" s="189" t="s">
        <v>2418</v>
      </c>
      <c r="G153" s="187"/>
      <c r="H153" s="187"/>
      <c r="I153" s="190"/>
      <c r="J153" s="191">
        <f>BK153</f>
        <v>0</v>
      </c>
      <c r="K153" s="187"/>
      <c r="L153" s="192"/>
      <c r="M153" s="193"/>
      <c r="N153" s="194"/>
      <c r="O153" s="194"/>
      <c r="P153" s="195">
        <f>SUM(P154:P155)</f>
        <v>0</v>
      </c>
      <c r="Q153" s="194"/>
      <c r="R153" s="195">
        <f>SUM(R154:R155)</f>
        <v>0</v>
      </c>
      <c r="S153" s="194"/>
      <c r="T153" s="196">
        <f>SUM(T154:T155)</f>
        <v>0</v>
      </c>
      <c r="AR153" s="197" t="s">
        <v>86</v>
      </c>
      <c r="AT153" s="198" t="s">
        <v>78</v>
      </c>
      <c r="AU153" s="198" t="s">
        <v>79</v>
      </c>
      <c r="AY153" s="197" t="s">
        <v>184</v>
      </c>
      <c r="BK153" s="199">
        <f>SUM(BK154:BK155)</f>
        <v>0</v>
      </c>
    </row>
    <row r="154" spans="1:65" s="2" customFormat="1" ht="16.5" customHeight="1">
      <c r="A154" s="34"/>
      <c r="B154" s="35"/>
      <c r="C154" s="200" t="s">
        <v>223</v>
      </c>
      <c r="D154" s="200" t="s">
        <v>185</v>
      </c>
      <c r="E154" s="201" t="s">
        <v>2419</v>
      </c>
      <c r="F154" s="202" t="s">
        <v>2420</v>
      </c>
      <c r="G154" s="203" t="s">
        <v>222</v>
      </c>
      <c r="H154" s="204">
        <v>263.42</v>
      </c>
      <c r="I154" s="205"/>
      <c r="J154" s="206">
        <f>ROUND(I154*H154,2)</f>
        <v>0</v>
      </c>
      <c r="K154" s="202" t="s">
        <v>2386</v>
      </c>
      <c r="L154" s="39"/>
      <c r="M154" s="207" t="s">
        <v>1</v>
      </c>
      <c r="N154" s="208" t="s">
        <v>45</v>
      </c>
      <c r="O154" s="71"/>
      <c r="P154" s="209">
        <f>O154*H154</f>
        <v>0</v>
      </c>
      <c r="Q154" s="209">
        <v>0</v>
      </c>
      <c r="R154" s="209">
        <f>Q154*H154</f>
        <v>0</v>
      </c>
      <c r="S154" s="209">
        <v>0</v>
      </c>
      <c r="T154" s="210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211" t="s">
        <v>190</v>
      </c>
      <c r="AT154" s="211" t="s">
        <v>185</v>
      </c>
      <c r="AU154" s="211" t="s">
        <v>86</v>
      </c>
      <c r="AY154" s="17" t="s">
        <v>184</v>
      </c>
      <c r="BE154" s="212">
        <f>IF(N154="základní",J154,0)</f>
        <v>0</v>
      </c>
      <c r="BF154" s="212">
        <f>IF(N154="snížená",J154,0)</f>
        <v>0</v>
      </c>
      <c r="BG154" s="212">
        <f>IF(N154="zákl. přenesená",J154,0)</f>
        <v>0</v>
      </c>
      <c r="BH154" s="212">
        <f>IF(N154="sníž. přenesená",J154,0)</f>
        <v>0</v>
      </c>
      <c r="BI154" s="212">
        <f>IF(N154="nulová",J154,0)</f>
        <v>0</v>
      </c>
      <c r="BJ154" s="17" t="s">
        <v>91</v>
      </c>
      <c r="BK154" s="212">
        <f>ROUND(I154*H154,2)</f>
        <v>0</v>
      </c>
      <c r="BL154" s="17" t="s">
        <v>190</v>
      </c>
      <c r="BM154" s="211" t="s">
        <v>264</v>
      </c>
    </row>
    <row r="155" spans="1:65" s="2" customFormat="1" ht="16.5" customHeight="1">
      <c r="A155" s="34"/>
      <c r="B155" s="35"/>
      <c r="C155" s="266" t="s">
        <v>265</v>
      </c>
      <c r="D155" s="266" t="s">
        <v>2078</v>
      </c>
      <c r="E155" s="267" t="s">
        <v>2421</v>
      </c>
      <c r="F155" s="268" t="s">
        <v>2422</v>
      </c>
      <c r="G155" s="269" t="s">
        <v>222</v>
      </c>
      <c r="H155" s="270">
        <v>263.42</v>
      </c>
      <c r="I155" s="271"/>
      <c r="J155" s="272">
        <f>ROUND(I155*H155,2)</f>
        <v>0</v>
      </c>
      <c r="K155" s="268" t="s">
        <v>2386</v>
      </c>
      <c r="L155" s="273"/>
      <c r="M155" s="274" t="s">
        <v>1</v>
      </c>
      <c r="N155" s="275" t="s">
        <v>45</v>
      </c>
      <c r="O155" s="71"/>
      <c r="P155" s="209">
        <f>O155*H155</f>
        <v>0</v>
      </c>
      <c r="Q155" s="209">
        <v>0</v>
      </c>
      <c r="R155" s="209">
        <f>Q155*H155</f>
        <v>0</v>
      </c>
      <c r="S155" s="209">
        <v>0</v>
      </c>
      <c r="T155" s="210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211" t="s">
        <v>202</v>
      </c>
      <c r="AT155" s="211" t="s">
        <v>2078</v>
      </c>
      <c r="AU155" s="211" t="s">
        <v>86</v>
      </c>
      <c r="AY155" s="17" t="s">
        <v>184</v>
      </c>
      <c r="BE155" s="212">
        <f>IF(N155="základní",J155,0)</f>
        <v>0</v>
      </c>
      <c r="BF155" s="212">
        <f>IF(N155="snížená",J155,0)</f>
        <v>0</v>
      </c>
      <c r="BG155" s="212">
        <f>IF(N155="zákl. přenesená",J155,0)</f>
        <v>0</v>
      </c>
      <c r="BH155" s="212">
        <f>IF(N155="sníž. přenesená",J155,0)</f>
        <v>0</v>
      </c>
      <c r="BI155" s="212">
        <f>IF(N155="nulová",J155,0)</f>
        <v>0</v>
      </c>
      <c r="BJ155" s="17" t="s">
        <v>91</v>
      </c>
      <c r="BK155" s="212">
        <f>ROUND(I155*H155,2)</f>
        <v>0</v>
      </c>
      <c r="BL155" s="17" t="s">
        <v>190</v>
      </c>
      <c r="BM155" s="211" t="s">
        <v>268</v>
      </c>
    </row>
    <row r="156" spans="1:65" s="11" customFormat="1" ht="25.9" customHeight="1">
      <c r="B156" s="186"/>
      <c r="C156" s="187"/>
      <c r="D156" s="188" t="s">
        <v>78</v>
      </c>
      <c r="E156" s="189" t="s">
        <v>338</v>
      </c>
      <c r="F156" s="189" t="s">
        <v>2423</v>
      </c>
      <c r="G156" s="187"/>
      <c r="H156" s="187"/>
      <c r="I156" s="190"/>
      <c r="J156" s="191">
        <f>BK156</f>
        <v>0</v>
      </c>
      <c r="K156" s="187"/>
      <c r="L156" s="192"/>
      <c r="M156" s="193"/>
      <c r="N156" s="194"/>
      <c r="O156" s="194"/>
      <c r="P156" s="195">
        <f>SUM(P157:P162)</f>
        <v>0</v>
      </c>
      <c r="Q156" s="194"/>
      <c r="R156" s="195">
        <f>SUM(R157:R162)</f>
        <v>0</v>
      </c>
      <c r="S156" s="194"/>
      <c r="T156" s="196">
        <f>SUM(T157:T162)</f>
        <v>0</v>
      </c>
      <c r="AR156" s="197" t="s">
        <v>86</v>
      </c>
      <c r="AT156" s="198" t="s">
        <v>78</v>
      </c>
      <c r="AU156" s="198" t="s">
        <v>79</v>
      </c>
      <c r="AY156" s="197" t="s">
        <v>184</v>
      </c>
      <c r="BK156" s="199">
        <f>SUM(BK157:BK162)</f>
        <v>0</v>
      </c>
    </row>
    <row r="157" spans="1:65" s="2" customFormat="1" ht="16.5" customHeight="1">
      <c r="A157" s="34"/>
      <c r="B157" s="35"/>
      <c r="C157" s="200" t="s">
        <v>228</v>
      </c>
      <c r="D157" s="200" t="s">
        <v>185</v>
      </c>
      <c r="E157" s="201" t="s">
        <v>2424</v>
      </c>
      <c r="F157" s="202" t="s">
        <v>2425</v>
      </c>
      <c r="G157" s="203" t="s">
        <v>222</v>
      </c>
      <c r="H157" s="204">
        <v>177.9</v>
      </c>
      <c r="I157" s="205"/>
      <c r="J157" s="206">
        <f t="shared" ref="J157:J162" si="0">ROUND(I157*H157,2)</f>
        <v>0</v>
      </c>
      <c r="K157" s="202" t="s">
        <v>2386</v>
      </c>
      <c r="L157" s="39"/>
      <c r="M157" s="207" t="s">
        <v>1</v>
      </c>
      <c r="N157" s="208" t="s">
        <v>45</v>
      </c>
      <c r="O157" s="71"/>
      <c r="P157" s="209">
        <f t="shared" ref="P157:P162" si="1">O157*H157</f>
        <v>0</v>
      </c>
      <c r="Q157" s="209">
        <v>0</v>
      </c>
      <c r="R157" s="209">
        <f t="shared" ref="R157:R162" si="2">Q157*H157</f>
        <v>0</v>
      </c>
      <c r="S157" s="209">
        <v>0</v>
      </c>
      <c r="T157" s="210">
        <f t="shared" ref="T157:T162" si="3"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211" t="s">
        <v>190</v>
      </c>
      <c r="AT157" s="211" t="s">
        <v>185</v>
      </c>
      <c r="AU157" s="211" t="s">
        <v>86</v>
      </c>
      <c r="AY157" s="17" t="s">
        <v>184</v>
      </c>
      <c r="BE157" s="212">
        <f t="shared" ref="BE157:BE162" si="4">IF(N157="základní",J157,0)</f>
        <v>0</v>
      </c>
      <c r="BF157" s="212">
        <f t="shared" ref="BF157:BF162" si="5">IF(N157="snížená",J157,0)</f>
        <v>0</v>
      </c>
      <c r="BG157" s="212">
        <f t="shared" ref="BG157:BG162" si="6">IF(N157="zákl. přenesená",J157,0)</f>
        <v>0</v>
      </c>
      <c r="BH157" s="212">
        <f t="shared" ref="BH157:BH162" si="7">IF(N157="sníž. přenesená",J157,0)</f>
        <v>0</v>
      </c>
      <c r="BI157" s="212">
        <f t="shared" ref="BI157:BI162" si="8">IF(N157="nulová",J157,0)</f>
        <v>0</v>
      </c>
      <c r="BJ157" s="17" t="s">
        <v>91</v>
      </c>
      <c r="BK157" s="212">
        <f t="shared" ref="BK157:BK162" si="9">ROUND(I157*H157,2)</f>
        <v>0</v>
      </c>
      <c r="BL157" s="17" t="s">
        <v>190</v>
      </c>
      <c r="BM157" s="211" t="s">
        <v>273</v>
      </c>
    </row>
    <row r="158" spans="1:65" s="2" customFormat="1" ht="16.5" customHeight="1">
      <c r="A158" s="34"/>
      <c r="B158" s="35"/>
      <c r="C158" s="200" t="s">
        <v>279</v>
      </c>
      <c r="D158" s="200" t="s">
        <v>185</v>
      </c>
      <c r="E158" s="201" t="s">
        <v>2426</v>
      </c>
      <c r="F158" s="202" t="s">
        <v>2427</v>
      </c>
      <c r="G158" s="203" t="s">
        <v>222</v>
      </c>
      <c r="H158" s="204">
        <v>263.42</v>
      </c>
      <c r="I158" s="205"/>
      <c r="J158" s="206">
        <f t="shared" si="0"/>
        <v>0</v>
      </c>
      <c r="K158" s="202" t="s">
        <v>2386</v>
      </c>
      <c r="L158" s="39"/>
      <c r="M158" s="207" t="s">
        <v>1</v>
      </c>
      <c r="N158" s="208" t="s">
        <v>45</v>
      </c>
      <c r="O158" s="71"/>
      <c r="P158" s="209">
        <f t="shared" si="1"/>
        <v>0</v>
      </c>
      <c r="Q158" s="209">
        <v>0</v>
      </c>
      <c r="R158" s="209">
        <f t="shared" si="2"/>
        <v>0</v>
      </c>
      <c r="S158" s="209">
        <v>0</v>
      </c>
      <c r="T158" s="210">
        <f t="shared" si="3"/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211" t="s">
        <v>190</v>
      </c>
      <c r="AT158" s="211" t="s">
        <v>185</v>
      </c>
      <c r="AU158" s="211" t="s">
        <v>86</v>
      </c>
      <c r="AY158" s="17" t="s">
        <v>184</v>
      </c>
      <c r="BE158" s="212">
        <f t="shared" si="4"/>
        <v>0</v>
      </c>
      <c r="BF158" s="212">
        <f t="shared" si="5"/>
        <v>0</v>
      </c>
      <c r="BG158" s="212">
        <f t="shared" si="6"/>
        <v>0</v>
      </c>
      <c r="BH158" s="212">
        <f t="shared" si="7"/>
        <v>0</v>
      </c>
      <c r="BI158" s="212">
        <f t="shared" si="8"/>
        <v>0</v>
      </c>
      <c r="BJ158" s="17" t="s">
        <v>91</v>
      </c>
      <c r="BK158" s="212">
        <f t="shared" si="9"/>
        <v>0</v>
      </c>
      <c r="BL158" s="17" t="s">
        <v>190</v>
      </c>
      <c r="BM158" s="211" t="s">
        <v>282</v>
      </c>
    </row>
    <row r="159" spans="1:65" s="2" customFormat="1" ht="16.5" customHeight="1">
      <c r="A159" s="34"/>
      <c r="B159" s="35"/>
      <c r="C159" s="200" t="s">
        <v>231</v>
      </c>
      <c r="D159" s="200" t="s">
        <v>185</v>
      </c>
      <c r="E159" s="201" t="s">
        <v>2428</v>
      </c>
      <c r="F159" s="202" t="s">
        <v>2429</v>
      </c>
      <c r="G159" s="203" t="s">
        <v>222</v>
      </c>
      <c r="H159" s="204">
        <v>240.71</v>
      </c>
      <c r="I159" s="205"/>
      <c r="J159" s="206">
        <f t="shared" si="0"/>
        <v>0</v>
      </c>
      <c r="K159" s="202" t="s">
        <v>2386</v>
      </c>
      <c r="L159" s="39"/>
      <c r="M159" s="207" t="s">
        <v>1</v>
      </c>
      <c r="N159" s="208" t="s">
        <v>45</v>
      </c>
      <c r="O159" s="71"/>
      <c r="P159" s="209">
        <f t="shared" si="1"/>
        <v>0</v>
      </c>
      <c r="Q159" s="209">
        <v>0</v>
      </c>
      <c r="R159" s="209">
        <f t="shared" si="2"/>
        <v>0</v>
      </c>
      <c r="S159" s="209">
        <v>0</v>
      </c>
      <c r="T159" s="210">
        <f t="shared" si="3"/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11" t="s">
        <v>190</v>
      </c>
      <c r="AT159" s="211" t="s">
        <v>185</v>
      </c>
      <c r="AU159" s="211" t="s">
        <v>86</v>
      </c>
      <c r="AY159" s="17" t="s">
        <v>184</v>
      </c>
      <c r="BE159" s="212">
        <f t="shared" si="4"/>
        <v>0</v>
      </c>
      <c r="BF159" s="212">
        <f t="shared" si="5"/>
        <v>0</v>
      </c>
      <c r="BG159" s="212">
        <f t="shared" si="6"/>
        <v>0</v>
      </c>
      <c r="BH159" s="212">
        <f t="shared" si="7"/>
        <v>0</v>
      </c>
      <c r="BI159" s="212">
        <f t="shared" si="8"/>
        <v>0</v>
      </c>
      <c r="BJ159" s="17" t="s">
        <v>91</v>
      </c>
      <c r="BK159" s="212">
        <f t="shared" si="9"/>
        <v>0</v>
      </c>
      <c r="BL159" s="17" t="s">
        <v>190</v>
      </c>
      <c r="BM159" s="211" t="s">
        <v>289</v>
      </c>
    </row>
    <row r="160" spans="1:65" s="2" customFormat="1" ht="16.5" customHeight="1">
      <c r="A160" s="34"/>
      <c r="B160" s="35"/>
      <c r="C160" s="200" t="s">
        <v>7</v>
      </c>
      <c r="D160" s="200" t="s">
        <v>185</v>
      </c>
      <c r="E160" s="201" t="s">
        <v>2430</v>
      </c>
      <c r="F160" s="202" t="s">
        <v>2431</v>
      </c>
      <c r="G160" s="203" t="s">
        <v>222</v>
      </c>
      <c r="H160" s="204">
        <v>4.38</v>
      </c>
      <c r="I160" s="205"/>
      <c r="J160" s="206">
        <f t="shared" si="0"/>
        <v>0</v>
      </c>
      <c r="K160" s="202" t="s">
        <v>2386</v>
      </c>
      <c r="L160" s="39"/>
      <c r="M160" s="207" t="s">
        <v>1</v>
      </c>
      <c r="N160" s="208" t="s">
        <v>45</v>
      </c>
      <c r="O160" s="71"/>
      <c r="P160" s="209">
        <f t="shared" si="1"/>
        <v>0</v>
      </c>
      <c r="Q160" s="209">
        <v>0</v>
      </c>
      <c r="R160" s="209">
        <f t="shared" si="2"/>
        <v>0</v>
      </c>
      <c r="S160" s="209">
        <v>0</v>
      </c>
      <c r="T160" s="210">
        <f t="shared" si="3"/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211" t="s">
        <v>190</v>
      </c>
      <c r="AT160" s="211" t="s">
        <v>185</v>
      </c>
      <c r="AU160" s="211" t="s">
        <v>86</v>
      </c>
      <c r="AY160" s="17" t="s">
        <v>184</v>
      </c>
      <c r="BE160" s="212">
        <f t="shared" si="4"/>
        <v>0</v>
      </c>
      <c r="BF160" s="212">
        <f t="shared" si="5"/>
        <v>0</v>
      </c>
      <c r="BG160" s="212">
        <f t="shared" si="6"/>
        <v>0</v>
      </c>
      <c r="BH160" s="212">
        <f t="shared" si="7"/>
        <v>0</v>
      </c>
      <c r="BI160" s="212">
        <f t="shared" si="8"/>
        <v>0</v>
      </c>
      <c r="BJ160" s="17" t="s">
        <v>91</v>
      </c>
      <c r="BK160" s="212">
        <f t="shared" si="9"/>
        <v>0</v>
      </c>
      <c r="BL160" s="17" t="s">
        <v>190</v>
      </c>
      <c r="BM160" s="211" t="s">
        <v>292</v>
      </c>
    </row>
    <row r="161" spans="1:65" s="2" customFormat="1" ht="16.5" customHeight="1">
      <c r="A161" s="34"/>
      <c r="B161" s="35"/>
      <c r="C161" s="200" t="s">
        <v>239</v>
      </c>
      <c r="D161" s="200" t="s">
        <v>185</v>
      </c>
      <c r="E161" s="201" t="s">
        <v>2432</v>
      </c>
      <c r="F161" s="202" t="s">
        <v>2433</v>
      </c>
      <c r="G161" s="203" t="s">
        <v>222</v>
      </c>
      <c r="H161" s="204">
        <v>7.3</v>
      </c>
      <c r="I161" s="205"/>
      <c r="J161" s="206">
        <f t="shared" si="0"/>
        <v>0</v>
      </c>
      <c r="K161" s="202" t="s">
        <v>2386</v>
      </c>
      <c r="L161" s="39"/>
      <c r="M161" s="207" t="s">
        <v>1</v>
      </c>
      <c r="N161" s="208" t="s">
        <v>45</v>
      </c>
      <c r="O161" s="71"/>
      <c r="P161" s="209">
        <f t="shared" si="1"/>
        <v>0</v>
      </c>
      <c r="Q161" s="209">
        <v>0</v>
      </c>
      <c r="R161" s="209">
        <f t="shared" si="2"/>
        <v>0</v>
      </c>
      <c r="S161" s="209">
        <v>0</v>
      </c>
      <c r="T161" s="210">
        <f t="shared" si="3"/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211" t="s">
        <v>190</v>
      </c>
      <c r="AT161" s="211" t="s">
        <v>185</v>
      </c>
      <c r="AU161" s="211" t="s">
        <v>86</v>
      </c>
      <c r="AY161" s="17" t="s">
        <v>184</v>
      </c>
      <c r="BE161" s="212">
        <f t="shared" si="4"/>
        <v>0</v>
      </c>
      <c r="BF161" s="212">
        <f t="shared" si="5"/>
        <v>0</v>
      </c>
      <c r="BG161" s="212">
        <f t="shared" si="6"/>
        <v>0</v>
      </c>
      <c r="BH161" s="212">
        <f t="shared" si="7"/>
        <v>0</v>
      </c>
      <c r="BI161" s="212">
        <f t="shared" si="8"/>
        <v>0</v>
      </c>
      <c r="BJ161" s="17" t="s">
        <v>91</v>
      </c>
      <c r="BK161" s="212">
        <f t="shared" si="9"/>
        <v>0</v>
      </c>
      <c r="BL161" s="17" t="s">
        <v>190</v>
      </c>
      <c r="BM161" s="211" t="s">
        <v>298</v>
      </c>
    </row>
    <row r="162" spans="1:65" s="2" customFormat="1" ht="16.5" customHeight="1">
      <c r="A162" s="34"/>
      <c r="B162" s="35"/>
      <c r="C162" s="200" t="s">
        <v>301</v>
      </c>
      <c r="D162" s="200" t="s">
        <v>185</v>
      </c>
      <c r="E162" s="201" t="s">
        <v>2434</v>
      </c>
      <c r="F162" s="202" t="s">
        <v>2435</v>
      </c>
      <c r="G162" s="203" t="s">
        <v>188</v>
      </c>
      <c r="H162" s="204">
        <v>17.55</v>
      </c>
      <c r="I162" s="205"/>
      <c r="J162" s="206">
        <f t="shared" si="0"/>
        <v>0</v>
      </c>
      <c r="K162" s="202" t="s">
        <v>2386</v>
      </c>
      <c r="L162" s="39"/>
      <c r="M162" s="207" t="s">
        <v>1</v>
      </c>
      <c r="N162" s="208" t="s">
        <v>45</v>
      </c>
      <c r="O162" s="71"/>
      <c r="P162" s="209">
        <f t="shared" si="1"/>
        <v>0</v>
      </c>
      <c r="Q162" s="209">
        <v>0</v>
      </c>
      <c r="R162" s="209">
        <f t="shared" si="2"/>
        <v>0</v>
      </c>
      <c r="S162" s="209">
        <v>0</v>
      </c>
      <c r="T162" s="210">
        <f t="shared" si="3"/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211" t="s">
        <v>190</v>
      </c>
      <c r="AT162" s="211" t="s">
        <v>185</v>
      </c>
      <c r="AU162" s="211" t="s">
        <v>86</v>
      </c>
      <c r="AY162" s="17" t="s">
        <v>184</v>
      </c>
      <c r="BE162" s="212">
        <f t="shared" si="4"/>
        <v>0</v>
      </c>
      <c r="BF162" s="212">
        <f t="shared" si="5"/>
        <v>0</v>
      </c>
      <c r="BG162" s="212">
        <f t="shared" si="6"/>
        <v>0</v>
      </c>
      <c r="BH162" s="212">
        <f t="shared" si="7"/>
        <v>0</v>
      </c>
      <c r="BI162" s="212">
        <f t="shared" si="8"/>
        <v>0</v>
      </c>
      <c r="BJ162" s="17" t="s">
        <v>91</v>
      </c>
      <c r="BK162" s="212">
        <f t="shared" si="9"/>
        <v>0</v>
      </c>
      <c r="BL162" s="17" t="s">
        <v>190</v>
      </c>
      <c r="BM162" s="211" t="s">
        <v>304</v>
      </c>
    </row>
    <row r="163" spans="1:65" s="11" customFormat="1" ht="25.9" customHeight="1">
      <c r="B163" s="186"/>
      <c r="C163" s="187"/>
      <c r="D163" s="188" t="s">
        <v>78</v>
      </c>
      <c r="E163" s="189" t="s">
        <v>502</v>
      </c>
      <c r="F163" s="189" t="s">
        <v>2436</v>
      </c>
      <c r="G163" s="187"/>
      <c r="H163" s="187"/>
      <c r="I163" s="190"/>
      <c r="J163" s="191">
        <f>BK163</f>
        <v>0</v>
      </c>
      <c r="K163" s="187"/>
      <c r="L163" s="192"/>
      <c r="M163" s="193"/>
      <c r="N163" s="194"/>
      <c r="O163" s="194"/>
      <c r="P163" s="195">
        <f>SUM(P164:P165)</f>
        <v>0</v>
      </c>
      <c r="Q163" s="194"/>
      <c r="R163" s="195">
        <f>SUM(R164:R165)</f>
        <v>0</v>
      </c>
      <c r="S163" s="194"/>
      <c r="T163" s="196">
        <f>SUM(T164:T165)</f>
        <v>0</v>
      </c>
      <c r="AR163" s="197" t="s">
        <v>86</v>
      </c>
      <c r="AT163" s="198" t="s">
        <v>78</v>
      </c>
      <c r="AU163" s="198" t="s">
        <v>79</v>
      </c>
      <c r="AY163" s="197" t="s">
        <v>184</v>
      </c>
      <c r="BK163" s="199">
        <f>SUM(BK164:BK165)</f>
        <v>0</v>
      </c>
    </row>
    <row r="164" spans="1:65" s="2" customFormat="1" ht="16.5" customHeight="1">
      <c r="A164" s="34"/>
      <c r="B164" s="35"/>
      <c r="C164" s="200" t="s">
        <v>247</v>
      </c>
      <c r="D164" s="200" t="s">
        <v>185</v>
      </c>
      <c r="E164" s="201" t="s">
        <v>2437</v>
      </c>
      <c r="F164" s="202" t="s">
        <v>2438</v>
      </c>
      <c r="G164" s="203" t="s">
        <v>222</v>
      </c>
      <c r="H164" s="204">
        <v>7.3</v>
      </c>
      <c r="I164" s="205"/>
      <c r="J164" s="206">
        <f>ROUND(I164*H164,2)</f>
        <v>0</v>
      </c>
      <c r="K164" s="202" t="s">
        <v>2386</v>
      </c>
      <c r="L164" s="39"/>
      <c r="M164" s="207" t="s">
        <v>1</v>
      </c>
      <c r="N164" s="208" t="s">
        <v>45</v>
      </c>
      <c r="O164" s="71"/>
      <c r="P164" s="209">
        <f>O164*H164</f>
        <v>0</v>
      </c>
      <c r="Q164" s="209">
        <v>0</v>
      </c>
      <c r="R164" s="209">
        <f>Q164*H164</f>
        <v>0</v>
      </c>
      <c r="S164" s="209">
        <v>0</v>
      </c>
      <c r="T164" s="210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211" t="s">
        <v>190</v>
      </c>
      <c r="AT164" s="211" t="s">
        <v>185</v>
      </c>
      <c r="AU164" s="211" t="s">
        <v>86</v>
      </c>
      <c r="AY164" s="17" t="s">
        <v>184</v>
      </c>
      <c r="BE164" s="212">
        <f>IF(N164="základní",J164,0)</f>
        <v>0</v>
      </c>
      <c r="BF164" s="212">
        <f>IF(N164="snížená",J164,0)</f>
        <v>0</v>
      </c>
      <c r="BG164" s="212">
        <f>IF(N164="zákl. přenesená",J164,0)</f>
        <v>0</v>
      </c>
      <c r="BH164" s="212">
        <f>IF(N164="sníž. přenesená",J164,0)</f>
        <v>0</v>
      </c>
      <c r="BI164" s="212">
        <f>IF(N164="nulová",J164,0)</f>
        <v>0</v>
      </c>
      <c r="BJ164" s="17" t="s">
        <v>91</v>
      </c>
      <c r="BK164" s="212">
        <f>ROUND(I164*H164,2)</f>
        <v>0</v>
      </c>
      <c r="BL164" s="17" t="s">
        <v>190</v>
      </c>
      <c r="BM164" s="211" t="s">
        <v>310</v>
      </c>
    </row>
    <row r="165" spans="1:65" s="2" customFormat="1" ht="16.5" customHeight="1">
      <c r="A165" s="34"/>
      <c r="B165" s="35"/>
      <c r="C165" s="200" t="s">
        <v>321</v>
      </c>
      <c r="D165" s="200" t="s">
        <v>185</v>
      </c>
      <c r="E165" s="201" t="s">
        <v>2439</v>
      </c>
      <c r="F165" s="202" t="s">
        <v>2440</v>
      </c>
      <c r="G165" s="203" t="s">
        <v>222</v>
      </c>
      <c r="H165" s="204">
        <v>7.3</v>
      </c>
      <c r="I165" s="205"/>
      <c r="J165" s="206">
        <f>ROUND(I165*H165,2)</f>
        <v>0</v>
      </c>
      <c r="K165" s="202" t="s">
        <v>2386</v>
      </c>
      <c r="L165" s="39"/>
      <c r="M165" s="207" t="s">
        <v>1</v>
      </c>
      <c r="N165" s="208" t="s">
        <v>45</v>
      </c>
      <c r="O165" s="71"/>
      <c r="P165" s="209">
        <f>O165*H165</f>
        <v>0</v>
      </c>
      <c r="Q165" s="209">
        <v>0</v>
      </c>
      <c r="R165" s="209">
        <f>Q165*H165</f>
        <v>0</v>
      </c>
      <c r="S165" s="209">
        <v>0</v>
      </c>
      <c r="T165" s="210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211" t="s">
        <v>190</v>
      </c>
      <c r="AT165" s="211" t="s">
        <v>185</v>
      </c>
      <c r="AU165" s="211" t="s">
        <v>86</v>
      </c>
      <c r="AY165" s="17" t="s">
        <v>184</v>
      </c>
      <c r="BE165" s="212">
        <f>IF(N165="základní",J165,0)</f>
        <v>0</v>
      </c>
      <c r="BF165" s="212">
        <f>IF(N165="snížená",J165,0)</f>
        <v>0</v>
      </c>
      <c r="BG165" s="212">
        <f>IF(N165="zákl. přenesená",J165,0)</f>
        <v>0</v>
      </c>
      <c r="BH165" s="212">
        <f>IF(N165="sníž. přenesená",J165,0)</f>
        <v>0</v>
      </c>
      <c r="BI165" s="212">
        <f>IF(N165="nulová",J165,0)</f>
        <v>0</v>
      </c>
      <c r="BJ165" s="17" t="s">
        <v>91</v>
      </c>
      <c r="BK165" s="212">
        <f>ROUND(I165*H165,2)</f>
        <v>0</v>
      </c>
      <c r="BL165" s="17" t="s">
        <v>190</v>
      </c>
      <c r="BM165" s="211" t="s">
        <v>324</v>
      </c>
    </row>
    <row r="166" spans="1:65" s="11" customFormat="1" ht="25.9" customHeight="1">
      <c r="B166" s="186"/>
      <c r="C166" s="187"/>
      <c r="D166" s="188" t="s">
        <v>78</v>
      </c>
      <c r="E166" s="189" t="s">
        <v>536</v>
      </c>
      <c r="F166" s="189" t="s">
        <v>2441</v>
      </c>
      <c r="G166" s="187"/>
      <c r="H166" s="187"/>
      <c r="I166" s="190"/>
      <c r="J166" s="191">
        <f>BK166</f>
        <v>0</v>
      </c>
      <c r="K166" s="187"/>
      <c r="L166" s="192"/>
      <c r="M166" s="193"/>
      <c r="N166" s="194"/>
      <c r="O166" s="194"/>
      <c r="P166" s="195">
        <f>SUM(P167:P173)</f>
        <v>0</v>
      </c>
      <c r="Q166" s="194"/>
      <c r="R166" s="195">
        <f>SUM(R167:R173)</f>
        <v>0</v>
      </c>
      <c r="S166" s="194"/>
      <c r="T166" s="196">
        <f>SUM(T167:T173)</f>
        <v>0</v>
      </c>
      <c r="AR166" s="197" t="s">
        <v>86</v>
      </c>
      <c r="AT166" s="198" t="s">
        <v>78</v>
      </c>
      <c r="AU166" s="198" t="s">
        <v>79</v>
      </c>
      <c r="AY166" s="197" t="s">
        <v>184</v>
      </c>
      <c r="BK166" s="199">
        <f>SUM(BK167:BK173)</f>
        <v>0</v>
      </c>
    </row>
    <row r="167" spans="1:65" s="2" customFormat="1" ht="16.5" customHeight="1">
      <c r="A167" s="34"/>
      <c r="B167" s="35"/>
      <c r="C167" s="200" t="s">
        <v>253</v>
      </c>
      <c r="D167" s="200" t="s">
        <v>185</v>
      </c>
      <c r="E167" s="201" t="s">
        <v>2442</v>
      </c>
      <c r="F167" s="202" t="s">
        <v>2443</v>
      </c>
      <c r="G167" s="203" t="s">
        <v>222</v>
      </c>
      <c r="H167" s="204">
        <v>177.9</v>
      </c>
      <c r="I167" s="205"/>
      <c r="J167" s="206">
        <f t="shared" ref="J167:J173" si="10">ROUND(I167*H167,2)</f>
        <v>0</v>
      </c>
      <c r="K167" s="202" t="s">
        <v>2386</v>
      </c>
      <c r="L167" s="39"/>
      <c r="M167" s="207" t="s">
        <v>1</v>
      </c>
      <c r="N167" s="208" t="s">
        <v>45</v>
      </c>
      <c r="O167" s="71"/>
      <c r="P167" s="209">
        <f t="shared" ref="P167:P173" si="11">O167*H167</f>
        <v>0</v>
      </c>
      <c r="Q167" s="209">
        <v>0</v>
      </c>
      <c r="R167" s="209">
        <f t="shared" ref="R167:R173" si="12">Q167*H167</f>
        <v>0</v>
      </c>
      <c r="S167" s="209">
        <v>0</v>
      </c>
      <c r="T167" s="210">
        <f t="shared" ref="T167:T173" si="13"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211" t="s">
        <v>190</v>
      </c>
      <c r="AT167" s="211" t="s">
        <v>185</v>
      </c>
      <c r="AU167" s="211" t="s">
        <v>86</v>
      </c>
      <c r="AY167" s="17" t="s">
        <v>184</v>
      </c>
      <c r="BE167" s="212">
        <f t="shared" ref="BE167:BE173" si="14">IF(N167="základní",J167,0)</f>
        <v>0</v>
      </c>
      <c r="BF167" s="212">
        <f t="shared" ref="BF167:BF173" si="15">IF(N167="snížená",J167,0)</f>
        <v>0</v>
      </c>
      <c r="BG167" s="212">
        <f t="shared" ref="BG167:BG173" si="16">IF(N167="zákl. přenesená",J167,0)</f>
        <v>0</v>
      </c>
      <c r="BH167" s="212">
        <f t="shared" ref="BH167:BH173" si="17">IF(N167="sníž. přenesená",J167,0)</f>
        <v>0</v>
      </c>
      <c r="BI167" s="212">
        <f t="shared" ref="BI167:BI173" si="18">IF(N167="nulová",J167,0)</f>
        <v>0</v>
      </c>
      <c r="BJ167" s="17" t="s">
        <v>91</v>
      </c>
      <c r="BK167" s="212">
        <f t="shared" ref="BK167:BK173" si="19">ROUND(I167*H167,2)</f>
        <v>0</v>
      </c>
      <c r="BL167" s="17" t="s">
        <v>190</v>
      </c>
      <c r="BM167" s="211" t="s">
        <v>329</v>
      </c>
    </row>
    <row r="168" spans="1:65" s="2" customFormat="1" ht="16.5" customHeight="1">
      <c r="A168" s="34"/>
      <c r="B168" s="35"/>
      <c r="C168" s="266" t="s">
        <v>331</v>
      </c>
      <c r="D168" s="266" t="s">
        <v>2078</v>
      </c>
      <c r="E168" s="267" t="s">
        <v>2444</v>
      </c>
      <c r="F168" s="268" t="s">
        <v>2445</v>
      </c>
      <c r="G168" s="269" t="s">
        <v>222</v>
      </c>
      <c r="H168" s="270">
        <v>177.9</v>
      </c>
      <c r="I168" s="271"/>
      <c r="J168" s="272">
        <f t="shared" si="10"/>
        <v>0</v>
      </c>
      <c r="K168" s="268" t="s">
        <v>2386</v>
      </c>
      <c r="L168" s="273"/>
      <c r="M168" s="274" t="s">
        <v>1</v>
      </c>
      <c r="N168" s="275" t="s">
        <v>45</v>
      </c>
      <c r="O168" s="71"/>
      <c r="P168" s="209">
        <f t="shared" si="11"/>
        <v>0</v>
      </c>
      <c r="Q168" s="209">
        <v>0</v>
      </c>
      <c r="R168" s="209">
        <f t="shared" si="12"/>
        <v>0</v>
      </c>
      <c r="S168" s="209">
        <v>0</v>
      </c>
      <c r="T168" s="210">
        <f t="shared" si="13"/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211" t="s">
        <v>202</v>
      </c>
      <c r="AT168" s="211" t="s">
        <v>2078</v>
      </c>
      <c r="AU168" s="211" t="s">
        <v>86</v>
      </c>
      <c r="AY168" s="17" t="s">
        <v>184</v>
      </c>
      <c r="BE168" s="212">
        <f t="shared" si="14"/>
        <v>0</v>
      </c>
      <c r="BF168" s="212">
        <f t="shared" si="15"/>
        <v>0</v>
      </c>
      <c r="BG168" s="212">
        <f t="shared" si="16"/>
        <v>0</v>
      </c>
      <c r="BH168" s="212">
        <f t="shared" si="17"/>
        <v>0</v>
      </c>
      <c r="BI168" s="212">
        <f t="shared" si="18"/>
        <v>0</v>
      </c>
      <c r="BJ168" s="17" t="s">
        <v>91</v>
      </c>
      <c r="BK168" s="212">
        <f t="shared" si="19"/>
        <v>0</v>
      </c>
      <c r="BL168" s="17" t="s">
        <v>190</v>
      </c>
      <c r="BM168" s="211" t="s">
        <v>335</v>
      </c>
    </row>
    <row r="169" spans="1:65" s="2" customFormat="1" ht="16.5" customHeight="1">
      <c r="A169" s="34"/>
      <c r="B169" s="35"/>
      <c r="C169" s="200" t="s">
        <v>257</v>
      </c>
      <c r="D169" s="200" t="s">
        <v>185</v>
      </c>
      <c r="E169" s="201" t="s">
        <v>2446</v>
      </c>
      <c r="F169" s="202" t="s">
        <v>2447</v>
      </c>
      <c r="G169" s="203" t="s">
        <v>222</v>
      </c>
      <c r="H169" s="204">
        <v>240.71</v>
      </c>
      <c r="I169" s="205"/>
      <c r="J169" s="206">
        <f t="shared" si="10"/>
        <v>0</v>
      </c>
      <c r="K169" s="202" t="s">
        <v>2386</v>
      </c>
      <c r="L169" s="39"/>
      <c r="M169" s="207" t="s">
        <v>1</v>
      </c>
      <c r="N169" s="208" t="s">
        <v>45</v>
      </c>
      <c r="O169" s="71"/>
      <c r="P169" s="209">
        <f t="shared" si="11"/>
        <v>0</v>
      </c>
      <c r="Q169" s="209">
        <v>0</v>
      </c>
      <c r="R169" s="209">
        <f t="shared" si="12"/>
        <v>0</v>
      </c>
      <c r="S169" s="209">
        <v>0</v>
      </c>
      <c r="T169" s="210">
        <f t="shared" si="13"/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211" t="s">
        <v>190</v>
      </c>
      <c r="AT169" s="211" t="s">
        <v>185</v>
      </c>
      <c r="AU169" s="211" t="s">
        <v>86</v>
      </c>
      <c r="AY169" s="17" t="s">
        <v>184</v>
      </c>
      <c r="BE169" s="212">
        <f t="shared" si="14"/>
        <v>0</v>
      </c>
      <c r="BF169" s="212">
        <f t="shared" si="15"/>
        <v>0</v>
      </c>
      <c r="BG169" s="212">
        <f t="shared" si="16"/>
        <v>0</v>
      </c>
      <c r="BH169" s="212">
        <f t="shared" si="17"/>
        <v>0</v>
      </c>
      <c r="BI169" s="212">
        <f t="shared" si="18"/>
        <v>0</v>
      </c>
      <c r="BJ169" s="17" t="s">
        <v>91</v>
      </c>
      <c r="BK169" s="212">
        <f t="shared" si="19"/>
        <v>0</v>
      </c>
      <c r="BL169" s="17" t="s">
        <v>190</v>
      </c>
      <c r="BM169" s="211" t="s">
        <v>338</v>
      </c>
    </row>
    <row r="170" spans="1:65" s="2" customFormat="1" ht="21.75" customHeight="1">
      <c r="A170" s="34"/>
      <c r="B170" s="35"/>
      <c r="C170" s="266" t="s">
        <v>340</v>
      </c>
      <c r="D170" s="266" t="s">
        <v>2078</v>
      </c>
      <c r="E170" s="267" t="s">
        <v>2448</v>
      </c>
      <c r="F170" s="268" t="s">
        <v>2449</v>
      </c>
      <c r="G170" s="269" t="s">
        <v>222</v>
      </c>
      <c r="H170" s="270">
        <v>111.31</v>
      </c>
      <c r="I170" s="271"/>
      <c r="J170" s="272">
        <f t="shared" si="10"/>
        <v>0</v>
      </c>
      <c r="K170" s="268" t="s">
        <v>2386</v>
      </c>
      <c r="L170" s="273"/>
      <c r="M170" s="274" t="s">
        <v>1</v>
      </c>
      <c r="N170" s="275" t="s">
        <v>45</v>
      </c>
      <c r="O170" s="71"/>
      <c r="P170" s="209">
        <f t="shared" si="11"/>
        <v>0</v>
      </c>
      <c r="Q170" s="209">
        <v>0</v>
      </c>
      <c r="R170" s="209">
        <f t="shared" si="12"/>
        <v>0</v>
      </c>
      <c r="S170" s="209">
        <v>0</v>
      </c>
      <c r="T170" s="210">
        <f t="shared" si="13"/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211" t="s">
        <v>202</v>
      </c>
      <c r="AT170" s="211" t="s">
        <v>2078</v>
      </c>
      <c r="AU170" s="211" t="s">
        <v>86</v>
      </c>
      <c r="AY170" s="17" t="s">
        <v>184</v>
      </c>
      <c r="BE170" s="212">
        <f t="shared" si="14"/>
        <v>0</v>
      </c>
      <c r="BF170" s="212">
        <f t="shared" si="15"/>
        <v>0</v>
      </c>
      <c r="BG170" s="212">
        <f t="shared" si="16"/>
        <v>0</v>
      </c>
      <c r="BH170" s="212">
        <f t="shared" si="17"/>
        <v>0</v>
      </c>
      <c r="BI170" s="212">
        <f t="shared" si="18"/>
        <v>0</v>
      </c>
      <c r="BJ170" s="17" t="s">
        <v>91</v>
      </c>
      <c r="BK170" s="212">
        <f t="shared" si="19"/>
        <v>0</v>
      </c>
      <c r="BL170" s="17" t="s">
        <v>190</v>
      </c>
      <c r="BM170" s="211" t="s">
        <v>343</v>
      </c>
    </row>
    <row r="171" spans="1:65" s="2" customFormat="1" ht="16.5" customHeight="1">
      <c r="A171" s="34"/>
      <c r="B171" s="35"/>
      <c r="C171" s="266" t="s">
        <v>260</v>
      </c>
      <c r="D171" s="266" t="s">
        <v>2078</v>
      </c>
      <c r="E171" s="267" t="s">
        <v>2450</v>
      </c>
      <c r="F171" s="268" t="s">
        <v>2451</v>
      </c>
      <c r="G171" s="269" t="s">
        <v>222</v>
      </c>
      <c r="H171" s="270">
        <v>129.4</v>
      </c>
      <c r="I171" s="271"/>
      <c r="J171" s="272">
        <f t="shared" si="10"/>
        <v>0</v>
      </c>
      <c r="K171" s="268" t="s">
        <v>2386</v>
      </c>
      <c r="L171" s="273"/>
      <c r="M171" s="274" t="s">
        <v>1</v>
      </c>
      <c r="N171" s="275" t="s">
        <v>45</v>
      </c>
      <c r="O171" s="71"/>
      <c r="P171" s="209">
        <f t="shared" si="11"/>
        <v>0</v>
      </c>
      <c r="Q171" s="209">
        <v>0</v>
      </c>
      <c r="R171" s="209">
        <f t="shared" si="12"/>
        <v>0</v>
      </c>
      <c r="S171" s="209">
        <v>0</v>
      </c>
      <c r="T171" s="210">
        <f t="shared" si="13"/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211" t="s">
        <v>202</v>
      </c>
      <c r="AT171" s="211" t="s">
        <v>2078</v>
      </c>
      <c r="AU171" s="211" t="s">
        <v>86</v>
      </c>
      <c r="AY171" s="17" t="s">
        <v>184</v>
      </c>
      <c r="BE171" s="212">
        <f t="shared" si="14"/>
        <v>0</v>
      </c>
      <c r="BF171" s="212">
        <f t="shared" si="15"/>
        <v>0</v>
      </c>
      <c r="BG171" s="212">
        <f t="shared" si="16"/>
        <v>0</v>
      </c>
      <c r="BH171" s="212">
        <f t="shared" si="17"/>
        <v>0</v>
      </c>
      <c r="BI171" s="212">
        <f t="shared" si="18"/>
        <v>0</v>
      </c>
      <c r="BJ171" s="17" t="s">
        <v>91</v>
      </c>
      <c r="BK171" s="212">
        <f t="shared" si="19"/>
        <v>0</v>
      </c>
      <c r="BL171" s="17" t="s">
        <v>190</v>
      </c>
      <c r="BM171" s="211" t="s">
        <v>346</v>
      </c>
    </row>
    <row r="172" spans="1:65" s="2" customFormat="1" ht="21.75" customHeight="1">
      <c r="A172" s="34"/>
      <c r="B172" s="35"/>
      <c r="C172" s="200" t="s">
        <v>347</v>
      </c>
      <c r="D172" s="200" t="s">
        <v>185</v>
      </c>
      <c r="E172" s="201" t="s">
        <v>2452</v>
      </c>
      <c r="F172" s="202" t="s">
        <v>2453</v>
      </c>
      <c r="G172" s="203" t="s">
        <v>252</v>
      </c>
      <c r="H172" s="204">
        <v>8</v>
      </c>
      <c r="I172" s="205"/>
      <c r="J172" s="206">
        <f t="shared" si="10"/>
        <v>0</v>
      </c>
      <c r="K172" s="202" t="s">
        <v>2386</v>
      </c>
      <c r="L172" s="39"/>
      <c r="M172" s="207" t="s">
        <v>1</v>
      </c>
      <c r="N172" s="208" t="s">
        <v>45</v>
      </c>
      <c r="O172" s="71"/>
      <c r="P172" s="209">
        <f t="shared" si="11"/>
        <v>0</v>
      </c>
      <c r="Q172" s="209">
        <v>0</v>
      </c>
      <c r="R172" s="209">
        <f t="shared" si="12"/>
        <v>0</v>
      </c>
      <c r="S172" s="209">
        <v>0</v>
      </c>
      <c r="T172" s="210">
        <f t="shared" si="13"/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211" t="s">
        <v>190</v>
      </c>
      <c r="AT172" s="211" t="s">
        <v>185</v>
      </c>
      <c r="AU172" s="211" t="s">
        <v>86</v>
      </c>
      <c r="AY172" s="17" t="s">
        <v>184</v>
      </c>
      <c r="BE172" s="212">
        <f t="shared" si="14"/>
        <v>0</v>
      </c>
      <c r="BF172" s="212">
        <f t="shared" si="15"/>
        <v>0</v>
      </c>
      <c r="BG172" s="212">
        <f t="shared" si="16"/>
        <v>0</v>
      </c>
      <c r="BH172" s="212">
        <f t="shared" si="17"/>
        <v>0</v>
      </c>
      <c r="BI172" s="212">
        <f t="shared" si="18"/>
        <v>0</v>
      </c>
      <c r="BJ172" s="17" t="s">
        <v>91</v>
      </c>
      <c r="BK172" s="212">
        <f t="shared" si="19"/>
        <v>0</v>
      </c>
      <c r="BL172" s="17" t="s">
        <v>190</v>
      </c>
      <c r="BM172" s="211" t="s">
        <v>350</v>
      </c>
    </row>
    <row r="173" spans="1:65" s="2" customFormat="1" ht="16.5" customHeight="1">
      <c r="A173" s="34"/>
      <c r="B173" s="35"/>
      <c r="C173" s="266" t="s">
        <v>264</v>
      </c>
      <c r="D173" s="266" t="s">
        <v>2078</v>
      </c>
      <c r="E173" s="267" t="s">
        <v>2454</v>
      </c>
      <c r="F173" s="268" t="s">
        <v>2455</v>
      </c>
      <c r="G173" s="269" t="s">
        <v>334</v>
      </c>
      <c r="H173" s="270">
        <v>8</v>
      </c>
      <c r="I173" s="271"/>
      <c r="J173" s="272">
        <f t="shared" si="10"/>
        <v>0</v>
      </c>
      <c r="K173" s="268" t="s">
        <v>2386</v>
      </c>
      <c r="L173" s="273"/>
      <c r="M173" s="274" t="s">
        <v>1</v>
      </c>
      <c r="N173" s="275" t="s">
        <v>45</v>
      </c>
      <c r="O173" s="71"/>
      <c r="P173" s="209">
        <f t="shared" si="11"/>
        <v>0</v>
      </c>
      <c r="Q173" s="209">
        <v>0</v>
      </c>
      <c r="R173" s="209">
        <f t="shared" si="12"/>
        <v>0</v>
      </c>
      <c r="S173" s="209">
        <v>0</v>
      </c>
      <c r="T173" s="210">
        <f t="shared" si="13"/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211" t="s">
        <v>202</v>
      </c>
      <c r="AT173" s="211" t="s">
        <v>2078</v>
      </c>
      <c r="AU173" s="211" t="s">
        <v>86</v>
      </c>
      <c r="AY173" s="17" t="s">
        <v>184</v>
      </c>
      <c r="BE173" s="212">
        <f t="shared" si="14"/>
        <v>0</v>
      </c>
      <c r="BF173" s="212">
        <f t="shared" si="15"/>
        <v>0</v>
      </c>
      <c r="BG173" s="212">
        <f t="shared" si="16"/>
        <v>0</v>
      </c>
      <c r="BH173" s="212">
        <f t="shared" si="17"/>
        <v>0</v>
      </c>
      <c r="BI173" s="212">
        <f t="shared" si="18"/>
        <v>0</v>
      </c>
      <c r="BJ173" s="17" t="s">
        <v>91</v>
      </c>
      <c r="BK173" s="212">
        <f t="shared" si="19"/>
        <v>0</v>
      </c>
      <c r="BL173" s="17" t="s">
        <v>190</v>
      </c>
      <c r="BM173" s="211" t="s">
        <v>353</v>
      </c>
    </row>
    <row r="174" spans="1:65" s="11" customFormat="1" ht="25.9" customHeight="1">
      <c r="B174" s="186"/>
      <c r="C174" s="187"/>
      <c r="D174" s="188" t="s">
        <v>78</v>
      </c>
      <c r="E174" s="189" t="s">
        <v>800</v>
      </c>
      <c r="F174" s="189" t="s">
        <v>2456</v>
      </c>
      <c r="G174" s="187"/>
      <c r="H174" s="187"/>
      <c r="I174" s="190"/>
      <c r="J174" s="191">
        <f>BK174</f>
        <v>0</v>
      </c>
      <c r="K174" s="187"/>
      <c r="L174" s="192"/>
      <c r="M174" s="193"/>
      <c r="N174" s="194"/>
      <c r="O174" s="194"/>
      <c r="P174" s="195">
        <f>SUM(P175:P186)</f>
        <v>0</v>
      </c>
      <c r="Q174" s="194"/>
      <c r="R174" s="195">
        <f>SUM(R175:R186)</f>
        <v>0</v>
      </c>
      <c r="S174" s="194"/>
      <c r="T174" s="196">
        <f>SUM(T175:T186)</f>
        <v>0</v>
      </c>
      <c r="AR174" s="197" t="s">
        <v>86</v>
      </c>
      <c r="AT174" s="198" t="s">
        <v>78</v>
      </c>
      <c r="AU174" s="198" t="s">
        <v>79</v>
      </c>
      <c r="AY174" s="197" t="s">
        <v>184</v>
      </c>
      <c r="BK174" s="199">
        <f>SUM(BK175:BK186)</f>
        <v>0</v>
      </c>
    </row>
    <row r="175" spans="1:65" s="2" customFormat="1" ht="21.75" customHeight="1">
      <c r="A175" s="34"/>
      <c r="B175" s="35"/>
      <c r="C175" s="200" t="s">
        <v>354</v>
      </c>
      <c r="D175" s="200" t="s">
        <v>185</v>
      </c>
      <c r="E175" s="201" t="s">
        <v>2457</v>
      </c>
      <c r="F175" s="202" t="s">
        <v>2458</v>
      </c>
      <c r="G175" s="203" t="s">
        <v>252</v>
      </c>
      <c r="H175" s="204">
        <v>0</v>
      </c>
      <c r="I175" s="205"/>
      <c r="J175" s="206">
        <f t="shared" ref="J175:J186" si="20">ROUND(I175*H175,2)</f>
        <v>0</v>
      </c>
      <c r="K175" s="202" t="s">
        <v>2386</v>
      </c>
      <c r="L175" s="39"/>
      <c r="M175" s="207" t="s">
        <v>1</v>
      </c>
      <c r="N175" s="208" t="s">
        <v>45</v>
      </c>
      <c r="O175" s="71"/>
      <c r="P175" s="209">
        <f t="shared" ref="P175:P186" si="21">O175*H175</f>
        <v>0</v>
      </c>
      <c r="Q175" s="209">
        <v>0</v>
      </c>
      <c r="R175" s="209">
        <f t="shared" ref="R175:R186" si="22">Q175*H175</f>
        <v>0</v>
      </c>
      <c r="S175" s="209">
        <v>0</v>
      </c>
      <c r="T175" s="210">
        <f t="shared" ref="T175:T186" si="23"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211" t="s">
        <v>190</v>
      </c>
      <c r="AT175" s="211" t="s">
        <v>185</v>
      </c>
      <c r="AU175" s="211" t="s">
        <v>86</v>
      </c>
      <c r="AY175" s="17" t="s">
        <v>184</v>
      </c>
      <c r="BE175" s="212">
        <f t="shared" ref="BE175:BE186" si="24">IF(N175="základní",J175,0)</f>
        <v>0</v>
      </c>
      <c r="BF175" s="212">
        <f t="shared" ref="BF175:BF186" si="25">IF(N175="snížená",J175,0)</f>
        <v>0</v>
      </c>
      <c r="BG175" s="212">
        <f t="shared" ref="BG175:BG186" si="26">IF(N175="zákl. přenesená",J175,0)</f>
        <v>0</v>
      </c>
      <c r="BH175" s="212">
        <f t="shared" ref="BH175:BH186" si="27">IF(N175="sníž. přenesená",J175,0)</f>
        <v>0</v>
      </c>
      <c r="BI175" s="212">
        <f t="shared" ref="BI175:BI186" si="28">IF(N175="nulová",J175,0)</f>
        <v>0</v>
      </c>
      <c r="BJ175" s="17" t="s">
        <v>91</v>
      </c>
      <c r="BK175" s="212">
        <f t="shared" ref="BK175:BK186" si="29">ROUND(I175*H175,2)</f>
        <v>0</v>
      </c>
      <c r="BL175" s="17" t="s">
        <v>190</v>
      </c>
      <c r="BM175" s="211" t="s">
        <v>357</v>
      </c>
    </row>
    <row r="176" spans="1:65" s="2" customFormat="1" ht="16.5" customHeight="1">
      <c r="A176" s="34"/>
      <c r="B176" s="35"/>
      <c r="C176" s="266" t="s">
        <v>268</v>
      </c>
      <c r="D176" s="266" t="s">
        <v>2078</v>
      </c>
      <c r="E176" s="267" t="s">
        <v>2459</v>
      </c>
      <c r="F176" s="268" t="s">
        <v>2460</v>
      </c>
      <c r="G176" s="269" t="s">
        <v>334</v>
      </c>
      <c r="H176" s="270">
        <v>101.3</v>
      </c>
      <c r="I176" s="271"/>
      <c r="J176" s="272">
        <f t="shared" si="20"/>
        <v>0</v>
      </c>
      <c r="K176" s="268" t="s">
        <v>2386</v>
      </c>
      <c r="L176" s="273"/>
      <c r="M176" s="274" t="s">
        <v>1</v>
      </c>
      <c r="N176" s="275" t="s">
        <v>45</v>
      </c>
      <c r="O176" s="71"/>
      <c r="P176" s="209">
        <f t="shared" si="21"/>
        <v>0</v>
      </c>
      <c r="Q176" s="209">
        <v>0</v>
      </c>
      <c r="R176" s="209">
        <f t="shared" si="22"/>
        <v>0</v>
      </c>
      <c r="S176" s="209">
        <v>0</v>
      </c>
      <c r="T176" s="210">
        <f t="shared" si="23"/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211" t="s">
        <v>202</v>
      </c>
      <c r="AT176" s="211" t="s">
        <v>2078</v>
      </c>
      <c r="AU176" s="211" t="s">
        <v>86</v>
      </c>
      <c r="AY176" s="17" t="s">
        <v>184</v>
      </c>
      <c r="BE176" s="212">
        <f t="shared" si="24"/>
        <v>0</v>
      </c>
      <c r="BF176" s="212">
        <f t="shared" si="25"/>
        <v>0</v>
      </c>
      <c r="BG176" s="212">
        <f t="shared" si="26"/>
        <v>0</v>
      </c>
      <c r="BH176" s="212">
        <f t="shared" si="27"/>
        <v>0</v>
      </c>
      <c r="BI176" s="212">
        <f t="shared" si="28"/>
        <v>0</v>
      </c>
      <c r="BJ176" s="17" t="s">
        <v>91</v>
      </c>
      <c r="BK176" s="212">
        <f t="shared" si="29"/>
        <v>0</v>
      </c>
      <c r="BL176" s="17" t="s">
        <v>190</v>
      </c>
      <c r="BM176" s="211" t="s">
        <v>364</v>
      </c>
    </row>
    <row r="177" spans="1:65" s="2" customFormat="1" ht="16.5" customHeight="1">
      <c r="A177" s="34"/>
      <c r="B177" s="35"/>
      <c r="C177" s="266" t="s">
        <v>367</v>
      </c>
      <c r="D177" s="266" t="s">
        <v>2078</v>
      </c>
      <c r="E177" s="267" t="s">
        <v>2461</v>
      </c>
      <c r="F177" s="268" t="s">
        <v>2462</v>
      </c>
      <c r="G177" s="269" t="s">
        <v>334</v>
      </c>
      <c r="H177" s="270">
        <v>14.6</v>
      </c>
      <c r="I177" s="271"/>
      <c r="J177" s="272">
        <f t="shared" si="20"/>
        <v>0</v>
      </c>
      <c r="K177" s="268" t="s">
        <v>2386</v>
      </c>
      <c r="L177" s="273"/>
      <c r="M177" s="274" t="s">
        <v>1</v>
      </c>
      <c r="N177" s="275" t="s">
        <v>45</v>
      </c>
      <c r="O177" s="71"/>
      <c r="P177" s="209">
        <f t="shared" si="21"/>
        <v>0</v>
      </c>
      <c r="Q177" s="209">
        <v>0</v>
      </c>
      <c r="R177" s="209">
        <f t="shared" si="22"/>
        <v>0</v>
      </c>
      <c r="S177" s="209">
        <v>0</v>
      </c>
      <c r="T177" s="210">
        <f t="shared" si="23"/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211" t="s">
        <v>202</v>
      </c>
      <c r="AT177" s="211" t="s">
        <v>2078</v>
      </c>
      <c r="AU177" s="211" t="s">
        <v>86</v>
      </c>
      <c r="AY177" s="17" t="s">
        <v>184</v>
      </c>
      <c r="BE177" s="212">
        <f t="shared" si="24"/>
        <v>0</v>
      </c>
      <c r="BF177" s="212">
        <f t="shared" si="25"/>
        <v>0</v>
      </c>
      <c r="BG177" s="212">
        <f t="shared" si="26"/>
        <v>0</v>
      </c>
      <c r="BH177" s="212">
        <f t="shared" si="27"/>
        <v>0</v>
      </c>
      <c r="BI177" s="212">
        <f t="shared" si="28"/>
        <v>0</v>
      </c>
      <c r="BJ177" s="17" t="s">
        <v>91</v>
      </c>
      <c r="BK177" s="212">
        <f t="shared" si="29"/>
        <v>0</v>
      </c>
      <c r="BL177" s="17" t="s">
        <v>190</v>
      </c>
      <c r="BM177" s="211" t="s">
        <v>370</v>
      </c>
    </row>
    <row r="178" spans="1:65" s="2" customFormat="1" ht="16.5" customHeight="1">
      <c r="A178" s="34"/>
      <c r="B178" s="35"/>
      <c r="C178" s="266" t="s">
        <v>273</v>
      </c>
      <c r="D178" s="266" t="s">
        <v>2078</v>
      </c>
      <c r="E178" s="267" t="s">
        <v>2463</v>
      </c>
      <c r="F178" s="268" t="s">
        <v>2464</v>
      </c>
      <c r="G178" s="269" t="s">
        <v>334</v>
      </c>
      <c r="H178" s="270">
        <v>75.7</v>
      </c>
      <c r="I178" s="271"/>
      <c r="J178" s="272">
        <f t="shared" si="20"/>
        <v>0</v>
      </c>
      <c r="K178" s="268" t="s">
        <v>2386</v>
      </c>
      <c r="L178" s="273"/>
      <c r="M178" s="274" t="s">
        <v>1</v>
      </c>
      <c r="N178" s="275" t="s">
        <v>45</v>
      </c>
      <c r="O178" s="71"/>
      <c r="P178" s="209">
        <f t="shared" si="21"/>
        <v>0</v>
      </c>
      <c r="Q178" s="209">
        <v>0</v>
      </c>
      <c r="R178" s="209">
        <f t="shared" si="22"/>
        <v>0</v>
      </c>
      <c r="S178" s="209">
        <v>0</v>
      </c>
      <c r="T178" s="210">
        <f t="shared" si="23"/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211" t="s">
        <v>202</v>
      </c>
      <c r="AT178" s="211" t="s">
        <v>2078</v>
      </c>
      <c r="AU178" s="211" t="s">
        <v>86</v>
      </c>
      <c r="AY178" s="17" t="s">
        <v>184</v>
      </c>
      <c r="BE178" s="212">
        <f t="shared" si="24"/>
        <v>0</v>
      </c>
      <c r="BF178" s="212">
        <f t="shared" si="25"/>
        <v>0</v>
      </c>
      <c r="BG178" s="212">
        <f t="shared" si="26"/>
        <v>0</v>
      </c>
      <c r="BH178" s="212">
        <f t="shared" si="27"/>
        <v>0</v>
      </c>
      <c r="BI178" s="212">
        <f t="shared" si="28"/>
        <v>0</v>
      </c>
      <c r="BJ178" s="17" t="s">
        <v>91</v>
      </c>
      <c r="BK178" s="212">
        <f t="shared" si="29"/>
        <v>0</v>
      </c>
      <c r="BL178" s="17" t="s">
        <v>190</v>
      </c>
      <c r="BM178" s="211" t="s">
        <v>375</v>
      </c>
    </row>
    <row r="179" spans="1:65" s="2" customFormat="1" ht="21.75" customHeight="1">
      <c r="A179" s="34"/>
      <c r="B179" s="35"/>
      <c r="C179" s="200" t="s">
        <v>378</v>
      </c>
      <c r="D179" s="200" t="s">
        <v>185</v>
      </c>
      <c r="E179" s="201" t="s">
        <v>2465</v>
      </c>
      <c r="F179" s="202" t="s">
        <v>2466</v>
      </c>
      <c r="G179" s="203" t="s">
        <v>188</v>
      </c>
      <c r="H179" s="204">
        <v>2.8740000000000001</v>
      </c>
      <c r="I179" s="205"/>
      <c r="J179" s="206">
        <f t="shared" si="20"/>
        <v>0</v>
      </c>
      <c r="K179" s="202" t="s">
        <v>2386</v>
      </c>
      <c r="L179" s="39"/>
      <c r="M179" s="207" t="s">
        <v>1</v>
      </c>
      <c r="N179" s="208" t="s">
        <v>45</v>
      </c>
      <c r="O179" s="71"/>
      <c r="P179" s="209">
        <f t="shared" si="21"/>
        <v>0</v>
      </c>
      <c r="Q179" s="209">
        <v>0</v>
      </c>
      <c r="R179" s="209">
        <f t="shared" si="22"/>
        <v>0</v>
      </c>
      <c r="S179" s="209">
        <v>0</v>
      </c>
      <c r="T179" s="210">
        <f t="shared" si="23"/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211" t="s">
        <v>190</v>
      </c>
      <c r="AT179" s="211" t="s">
        <v>185</v>
      </c>
      <c r="AU179" s="211" t="s">
        <v>86</v>
      </c>
      <c r="AY179" s="17" t="s">
        <v>184</v>
      </c>
      <c r="BE179" s="212">
        <f t="shared" si="24"/>
        <v>0</v>
      </c>
      <c r="BF179" s="212">
        <f t="shared" si="25"/>
        <v>0</v>
      </c>
      <c r="BG179" s="212">
        <f t="shared" si="26"/>
        <v>0</v>
      </c>
      <c r="BH179" s="212">
        <f t="shared" si="27"/>
        <v>0</v>
      </c>
      <c r="BI179" s="212">
        <f t="shared" si="28"/>
        <v>0</v>
      </c>
      <c r="BJ179" s="17" t="s">
        <v>91</v>
      </c>
      <c r="BK179" s="212">
        <f t="shared" si="29"/>
        <v>0</v>
      </c>
      <c r="BL179" s="17" t="s">
        <v>190</v>
      </c>
      <c r="BM179" s="211" t="s">
        <v>381</v>
      </c>
    </row>
    <row r="180" spans="1:65" s="2" customFormat="1" ht="16.5" customHeight="1">
      <c r="A180" s="34"/>
      <c r="B180" s="35"/>
      <c r="C180" s="200" t="s">
        <v>282</v>
      </c>
      <c r="D180" s="200" t="s">
        <v>185</v>
      </c>
      <c r="E180" s="201" t="s">
        <v>2467</v>
      </c>
      <c r="F180" s="202" t="s">
        <v>2468</v>
      </c>
      <c r="G180" s="203" t="s">
        <v>334</v>
      </c>
      <c r="H180" s="204">
        <v>1</v>
      </c>
      <c r="I180" s="205"/>
      <c r="J180" s="206">
        <f t="shared" si="20"/>
        <v>0</v>
      </c>
      <c r="K180" s="202" t="s">
        <v>2386</v>
      </c>
      <c r="L180" s="39"/>
      <c r="M180" s="207" t="s">
        <v>1</v>
      </c>
      <c r="N180" s="208" t="s">
        <v>45</v>
      </c>
      <c r="O180" s="71"/>
      <c r="P180" s="209">
        <f t="shared" si="21"/>
        <v>0</v>
      </c>
      <c r="Q180" s="209">
        <v>0</v>
      </c>
      <c r="R180" s="209">
        <f t="shared" si="22"/>
        <v>0</v>
      </c>
      <c r="S180" s="209">
        <v>0</v>
      </c>
      <c r="T180" s="210">
        <f t="shared" si="23"/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211" t="s">
        <v>190</v>
      </c>
      <c r="AT180" s="211" t="s">
        <v>185</v>
      </c>
      <c r="AU180" s="211" t="s">
        <v>86</v>
      </c>
      <c r="AY180" s="17" t="s">
        <v>184</v>
      </c>
      <c r="BE180" s="212">
        <f t="shared" si="24"/>
        <v>0</v>
      </c>
      <c r="BF180" s="212">
        <f t="shared" si="25"/>
        <v>0</v>
      </c>
      <c r="BG180" s="212">
        <f t="shared" si="26"/>
        <v>0</v>
      </c>
      <c r="BH180" s="212">
        <f t="shared" si="27"/>
        <v>0</v>
      </c>
      <c r="BI180" s="212">
        <f t="shared" si="28"/>
        <v>0</v>
      </c>
      <c r="BJ180" s="17" t="s">
        <v>91</v>
      </c>
      <c r="BK180" s="212">
        <f t="shared" si="29"/>
        <v>0</v>
      </c>
      <c r="BL180" s="17" t="s">
        <v>190</v>
      </c>
      <c r="BM180" s="211" t="s">
        <v>385</v>
      </c>
    </row>
    <row r="181" spans="1:65" s="2" customFormat="1" ht="16.5" customHeight="1">
      <c r="A181" s="34"/>
      <c r="B181" s="35"/>
      <c r="C181" s="266" t="s">
        <v>390</v>
      </c>
      <c r="D181" s="266" t="s">
        <v>2078</v>
      </c>
      <c r="E181" s="267" t="s">
        <v>2469</v>
      </c>
      <c r="F181" s="268" t="s">
        <v>2470</v>
      </c>
      <c r="G181" s="269" t="s">
        <v>334</v>
      </c>
      <c r="H181" s="270">
        <v>1</v>
      </c>
      <c r="I181" s="271"/>
      <c r="J181" s="272">
        <f t="shared" si="20"/>
        <v>0</v>
      </c>
      <c r="K181" s="268" t="s">
        <v>2386</v>
      </c>
      <c r="L181" s="273"/>
      <c r="M181" s="274" t="s">
        <v>1</v>
      </c>
      <c r="N181" s="275" t="s">
        <v>45</v>
      </c>
      <c r="O181" s="71"/>
      <c r="P181" s="209">
        <f t="shared" si="21"/>
        <v>0</v>
      </c>
      <c r="Q181" s="209">
        <v>0</v>
      </c>
      <c r="R181" s="209">
        <f t="shared" si="22"/>
        <v>0</v>
      </c>
      <c r="S181" s="209">
        <v>0</v>
      </c>
      <c r="T181" s="210">
        <f t="shared" si="23"/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211" t="s">
        <v>202</v>
      </c>
      <c r="AT181" s="211" t="s">
        <v>2078</v>
      </c>
      <c r="AU181" s="211" t="s">
        <v>86</v>
      </c>
      <c r="AY181" s="17" t="s">
        <v>184</v>
      </c>
      <c r="BE181" s="212">
        <f t="shared" si="24"/>
        <v>0</v>
      </c>
      <c r="BF181" s="212">
        <f t="shared" si="25"/>
        <v>0</v>
      </c>
      <c r="BG181" s="212">
        <f t="shared" si="26"/>
        <v>0</v>
      </c>
      <c r="BH181" s="212">
        <f t="shared" si="27"/>
        <v>0</v>
      </c>
      <c r="BI181" s="212">
        <f t="shared" si="28"/>
        <v>0</v>
      </c>
      <c r="BJ181" s="17" t="s">
        <v>91</v>
      </c>
      <c r="BK181" s="212">
        <f t="shared" si="29"/>
        <v>0</v>
      </c>
      <c r="BL181" s="17" t="s">
        <v>190</v>
      </c>
      <c r="BM181" s="211" t="s">
        <v>393</v>
      </c>
    </row>
    <row r="182" spans="1:65" s="2" customFormat="1" ht="16.5" customHeight="1">
      <c r="A182" s="34"/>
      <c r="B182" s="35"/>
      <c r="C182" s="266" t="s">
        <v>289</v>
      </c>
      <c r="D182" s="266" t="s">
        <v>2078</v>
      </c>
      <c r="E182" s="267" t="s">
        <v>2471</v>
      </c>
      <c r="F182" s="268" t="s">
        <v>2472</v>
      </c>
      <c r="G182" s="269" t="s">
        <v>334</v>
      </c>
      <c r="H182" s="270">
        <v>1</v>
      </c>
      <c r="I182" s="271"/>
      <c r="J182" s="272">
        <f t="shared" si="20"/>
        <v>0</v>
      </c>
      <c r="K182" s="268" t="s">
        <v>2386</v>
      </c>
      <c r="L182" s="273"/>
      <c r="M182" s="274" t="s">
        <v>1</v>
      </c>
      <c r="N182" s="275" t="s">
        <v>45</v>
      </c>
      <c r="O182" s="71"/>
      <c r="P182" s="209">
        <f t="shared" si="21"/>
        <v>0</v>
      </c>
      <c r="Q182" s="209">
        <v>0</v>
      </c>
      <c r="R182" s="209">
        <f t="shared" si="22"/>
        <v>0</v>
      </c>
      <c r="S182" s="209">
        <v>0</v>
      </c>
      <c r="T182" s="210">
        <f t="shared" si="23"/>
        <v>0</v>
      </c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R182" s="211" t="s">
        <v>202</v>
      </c>
      <c r="AT182" s="211" t="s">
        <v>2078</v>
      </c>
      <c r="AU182" s="211" t="s">
        <v>86</v>
      </c>
      <c r="AY182" s="17" t="s">
        <v>184</v>
      </c>
      <c r="BE182" s="212">
        <f t="shared" si="24"/>
        <v>0</v>
      </c>
      <c r="BF182" s="212">
        <f t="shared" si="25"/>
        <v>0</v>
      </c>
      <c r="BG182" s="212">
        <f t="shared" si="26"/>
        <v>0</v>
      </c>
      <c r="BH182" s="212">
        <f t="shared" si="27"/>
        <v>0</v>
      </c>
      <c r="BI182" s="212">
        <f t="shared" si="28"/>
        <v>0</v>
      </c>
      <c r="BJ182" s="17" t="s">
        <v>91</v>
      </c>
      <c r="BK182" s="212">
        <f t="shared" si="29"/>
        <v>0</v>
      </c>
      <c r="BL182" s="17" t="s">
        <v>190</v>
      </c>
      <c r="BM182" s="211" t="s">
        <v>397</v>
      </c>
    </row>
    <row r="183" spans="1:65" s="2" customFormat="1" ht="16.5" customHeight="1">
      <c r="A183" s="34"/>
      <c r="B183" s="35"/>
      <c r="C183" s="200" t="s">
        <v>399</v>
      </c>
      <c r="D183" s="200" t="s">
        <v>185</v>
      </c>
      <c r="E183" s="201" t="s">
        <v>2473</v>
      </c>
      <c r="F183" s="202" t="s">
        <v>2474</v>
      </c>
      <c r="G183" s="203" t="s">
        <v>334</v>
      </c>
      <c r="H183" s="204">
        <v>1</v>
      </c>
      <c r="I183" s="205"/>
      <c r="J183" s="206">
        <f t="shared" si="20"/>
        <v>0</v>
      </c>
      <c r="K183" s="202" t="s">
        <v>2386</v>
      </c>
      <c r="L183" s="39"/>
      <c r="M183" s="207" t="s">
        <v>1</v>
      </c>
      <c r="N183" s="208" t="s">
        <v>45</v>
      </c>
      <c r="O183" s="71"/>
      <c r="P183" s="209">
        <f t="shared" si="21"/>
        <v>0</v>
      </c>
      <c r="Q183" s="209">
        <v>0</v>
      </c>
      <c r="R183" s="209">
        <f t="shared" si="22"/>
        <v>0</v>
      </c>
      <c r="S183" s="209">
        <v>0</v>
      </c>
      <c r="T183" s="210">
        <f t="shared" si="23"/>
        <v>0</v>
      </c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R183" s="211" t="s">
        <v>190</v>
      </c>
      <c r="AT183" s="211" t="s">
        <v>185</v>
      </c>
      <c r="AU183" s="211" t="s">
        <v>86</v>
      </c>
      <c r="AY183" s="17" t="s">
        <v>184</v>
      </c>
      <c r="BE183" s="212">
        <f t="shared" si="24"/>
        <v>0</v>
      </c>
      <c r="BF183" s="212">
        <f t="shared" si="25"/>
        <v>0</v>
      </c>
      <c r="BG183" s="212">
        <f t="shared" si="26"/>
        <v>0</v>
      </c>
      <c r="BH183" s="212">
        <f t="shared" si="27"/>
        <v>0</v>
      </c>
      <c r="BI183" s="212">
        <f t="shared" si="28"/>
        <v>0</v>
      </c>
      <c r="BJ183" s="17" t="s">
        <v>91</v>
      </c>
      <c r="BK183" s="212">
        <f t="shared" si="29"/>
        <v>0</v>
      </c>
      <c r="BL183" s="17" t="s">
        <v>190</v>
      </c>
      <c r="BM183" s="211" t="s">
        <v>402</v>
      </c>
    </row>
    <row r="184" spans="1:65" s="2" customFormat="1" ht="16.5" customHeight="1">
      <c r="A184" s="34"/>
      <c r="B184" s="35"/>
      <c r="C184" s="266" t="s">
        <v>292</v>
      </c>
      <c r="D184" s="266" t="s">
        <v>2078</v>
      </c>
      <c r="E184" s="267" t="s">
        <v>2475</v>
      </c>
      <c r="F184" s="268" t="s">
        <v>2476</v>
      </c>
      <c r="G184" s="269" t="s">
        <v>334</v>
      </c>
      <c r="H184" s="270">
        <v>1</v>
      </c>
      <c r="I184" s="271"/>
      <c r="J184" s="272">
        <f t="shared" si="20"/>
        <v>0</v>
      </c>
      <c r="K184" s="268" t="s">
        <v>2386</v>
      </c>
      <c r="L184" s="273"/>
      <c r="M184" s="274" t="s">
        <v>1</v>
      </c>
      <c r="N184" s="275" t="s">
        <v>45</v>
      </c>
      <c r="O184" s="71"/>
      <c r="P184" s="209">
        <f t="shared" si="21"/>
        <v>0</v>
      </c>
      <c r="Q184" s="209">
        <v>0</v>
      </c>
      <c r="R184" s="209">
        <f t="shared" si="22"/>
        <v>0</v>
      </c>
      <c r="S184" s="209">
        <v>0</v>
      </c>
      <c r="T184" s="210">
        <f t="shared" si="23"/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211" t="s">
        <v>202</v>
      </c>
      <c r="AT184" s="211" t="s">
        <v>2078</v>
      </c>
      <c r="AU184" s="211" t="s">
        <v>86</v>
      </c>
      <c r="AY184" s="17" t="s">
        <v>184</v>
      </c>
      <c r="BE184" s="212">
        <f t="shared" si="24"/>
        <v>0</v>
      </c>
      <c r="BF184" s="212">
        <f t="shared" si="25"/>
        <v>0</v>
      </c>
      <c r="BG184" s="212">
        <f t="shared" si="26"/>
        <v>0</v>
      </c>
      <c r="BH184" s="212">
        <f t="shared" si="27"/>
        <v>0</v>
      </c>
      <c r="BI184" s="212">
        <f t="shared" si="28"/>
        <v>0</v>
      </c>
      <c r="BJ184" s="17" t="s">
        <v>91</v>
      </c>
      <c r="BK184" s="212">
        <f t="shared" si="29"/>
        <v>0</v>
      </c>
      <c r="BL184" s="17" t="s">
        <v>190</v>
      </c>
      <c r="BM184" s="211" t="s">
        <v>410</v>
      </c>
    </row>
    <row r="185" spans="1:65" s="2" customFormat="1" ht="16.5" customHeight="1">
      <c r="A185" s="34"/>
      <c r="B185" s="35"/>
      <c r="C185" s="266" t="s">
        <v>413</v>
      </c>
      <c r="D185" s="266" t="s">
        <v>2078</v>
      </c>
      <c r="E185" s="267" t="s">
        <v>2477</v>
      </c>
      <c r="F185" s="268" t="s">
        <v>2478</v>
      </c>
      <c r="G185" s="269" t="s">
        <v>334</v>
      </c>
      <c r="H185" s="270">
        <v>1</v>
      </c>
      <c r="I185" s="271"/>
      <c r="J185" s="272">
        <f t="shared" si="20"/>
        <v>0</v>
      </c>
      <c r="K185" s="268" t="s">
        <v>2386</v>
      </c>
      <c r="L185" s="273"/>
      <c r="M185" s="274" t="s">
        <v>1</v>
      </c>
      <c r="N185" s="275" t="s">
        <v>45</v>
      </c>
      <c r="O185" s="71"/>
      <c r="P185" s="209">
        <f t="shared" si="21"/>
        <v>0</v>
      </c>
      <c r="Q185" s="209">
        <v>0</v>
      </c>
      <c r="R185" s="209">
        <f t="shared" si="22"/>
        <v>0</v>
      </c>
      <c r="S185" s="209">
        <v>0</v>
      </c>
      <c r="T185" s="210">
        <f t="shared" si="23"/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211" t="s">
        <v>202</v>
      </c>
      <c r="AT185" s="211" t="s">
        <v>2078</v>
      </c>
      <c r="AU185" s="211" t="s">
        <v>86</v>
      </c>
      <c r="AY185" s="17" t="s">
        <v>184</v>
      </c>
      <c r="BE185" s="212">
        <f t="shared" si="24"/>
        <v>0</v>
      </c>
      <c r="BF185" s="212">
        <f t="shared" si="25"/>
        <v>0</v>
      </c>
      <c r="BG185" s="212">
        <f t="shared" si="26"/>
        <v>0</v>
      </c>
      <c r="BH185" s="212">
        <f t="shared" si="27"/>
        <v>0</v>
      </c>
      <c r="BI185" s="212">
        <f t="shared" si="28"/>
        <v>0</v>
      </c>
      <c r="BJ185" s="17" t="s">
        <v>91</v>
      </c>
      <c r="BK185" s="212">
        <f t="shared" si="29"/>
        <v>0</v>
      </c>
      <c r="BL185" s="17" t="s">
        <v>190</v>
      </c>
      <c r="BM185" s="211" t="s">
        <v>416</v>
      </c>
    </row>
    <row r="186" spans="1:65" s="2" customFormat="1" ht="16.5" customHeight="1">
      <c r="A186" s="34"/>
      <c r="B186" s="35"/>
      <c r="C186" s="200" t="s">
        <v>298</v>
      </c>
      <c r="D186" s="200" t="s">
        <v>185</v>
      </c>
      <c r="E186" s="201" t="s">
        <v>2479</v>
      </c>
      <c r="F186" s="202" t="s">
        <v>2480</v>
      </c>
      <c r="G186" s="203" t="s">
        <v>252</v>
      </c>
      <c r="H186" s="204">
        <v>14.6</v>
      </c>
      <c r="I186" s="205"/>
      <c r="J186" s="206">
        <f t="shared" si="20"/>
        <v>0</v>
      </c>
      <c r="K186" s="202" t="s">
        <v>2386</v>
      </c>
      <c r="L186" s="39"/>
      <c r="M186" s="207" t="s">
        <v>1</v>
      </c>
      <c r="N186" s="208" t="s">
        <v>45</v>
      </c>
      <c r="O186" s="71"/>
      <c r="P186" s="209">
        <f t="shared" si="21"/>
        <v>0</v>
      </c>
      <c r="Q186" s="209">
        <v>0</v>
      </c>
      <c r="R186" s="209">
        <f t="shared" si="22"/>
        <v>0</v>
      </c>
      <c r="S186" s="209">
        <v>0</v>
      </c>
      <c r="T186" s="210">
        <f t="shared" si="23"/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211" t="s">
        <v>190</v>
      </c>
      <c r="AT186" s="211" t="s">
        <v>185</v>
      </c>
      <c r="AU186" s="211" t="s">
        <v>86</v>
      </c>
      <c r="AY186" s="17" t="s">
        <v>184</v>
      </c>
      <c r="BE186" s="212">
        <f t="shared" si="24"/>
        <v>0</v>
      </c>
      <c r="BF186" s="212">
        <f t="shared" si="25"/>
        <v>0</v>
      </c>
      <c r="BG186" s="212">
        <f t="shared" si="26"/>
        <v>0</v>
      </c>
      <c r="BH186" s="212">
        <f t="shared" si="27"/>
        <v>0</v>
      </c>
      <c r="BI186" s="212">
        <f t="shared" si="28"/>
        <v>0</v>
      </c>
      <c r="BJ186" s="17" t="s">
        <v>91</v>
      </c>
      <c r="BK186" s="212">
        <f t="shared" si="29"/>
        <v>0</v>
      </c>
      <c r="BL186" s="17" t="s">
        <v>190</v>
      </c>
      <c r="BM186" s="211" t="s">
        <v>423</v>
      </c>
    </row>
    <row r="187" spans="1:65" s="11" customFormat="1" ht="25.9" customHeight="1">
      <c r="B187" s="186"/>
      <c r="C187" s="187"/>
      <c r="D187" s="188" t="s">
        <v>78</v>
      </c>
      <c r="E187" s="189" t="s">
        <v>1973</v>
      </c>
      <c r="F187" s="189" t="s">
        <v>2481</v>
      </c>
      <c r="G187" s="187"/>
      <c r="H187" s="187"/>
      <c r="I187" s="190"/>
      <c r="J187" s="191">
        <f>BK187</f>
        <v>0</v>
      </c>
      <c r="K187" s="187"/>
      <c r="L187" s="192"/>
      <c r="M187" s="193"/>
      <c r="N187" s="194"/>
      <c r="O187" s="194"/>
      <c r="P187" s="195">
        <f>SUM(P188:P191)</f>
        <v>0</v>
      </c>
      <c r="Q187" s="194"/>
      <c r="R187" s="195">
        <f>SUM(R188:R191)</f>
        <v>0</v>
      </c>
      <c r="S187" s="194"/>
      <c r="T187" s="196">
        <f>SUM(T188:T191)</f>
        <v>0</v>
      </c>
      <c r="AR187" s="197" t="s">
        <v>86</v>
      </c>
      <c r="AT187" s="198" t="s">
        <v>78</v>
      </c>
      <c r="AU187" s="198" t="s">
        <v>79</v>
      </c>
      <c r="AY187" s="197" t="s">
        <v>184</v>
      </c>
      <c r="BK187" s="199">
        <f>SUM(BK188:BK191)</f>
        <v>0</v>
      </c>
    </row>
    <row r="188" spans="1:65" s="2" customFormat="1" ht="16.5" customHeight="1">
      <c r="A188" s="34"/>
      <c r="B188" s="35"/>
      <c r="C188" s="200" t="s">
        <v>425</v>
      </c>
      <c r="D188" s="200" t="s">
        <v>185</v>
      </c>
      <c r="E188" s="201" t="s">
        <v>2482</v>
      </c>
      <c r="F188" s="202" t="s">
        <v>2483</v>
      </c>
      <c r="G188" s="203" t="s">
        <v>246</v>
      </c>
      <c r="H188" s="204">
        <v>2.41</v>
      </c>
      <c r="I188" s="205"/>
      <c r="J188" s="206">
        <f>ROUND(I188*H188,2)</f>
        <v>0</v>
      </c>
      <c r="K188" s="202" t="s">
        <v>2386</v>
      </c>
      <c r="L188" s="39"/>
      <c r="M188" s="207" t="s">
        <v>1</v>
      </c>
      <c r="N188" s="208" t="s">
        <v>45</v>
      </c>
      <c r="O188" s="71"/>
      <c r="P188" s="209">
        <f>O188*H188</f>
        <v>0</v>
      </c>
      <c r="Q188" s="209">
        <v>0</v>
      </c>
      <c r="R188" s="209">
        <f>Q188*H188</f>
        <v>0</v>
      </c>
      <c r="S188" s="209">
        <v>0</v>
      </c>
      <c r="T188" s="210">
        <f>S188*H188</f>
        <v>0</v>
      </c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R188" s="211" t="s">
        <v>190</v>
      </c>
      <c r="AT188" s="211" t="s">
        <v>185</v>
      </c>
      <c r="AU188" s="211" t="s">
        <v>86</v>
      </c>
      <c r="AY188" s="17" t="s">
        <v>184</v>
      </c>
      <c r="BE188" s="212">
        <f>IF(N188="základní",J188,0)</f>
        <v>0</v>
      </c>
      <c r="BF188" s="212">
        <f>IF(N188="snížená",J188,0)</f>
        <v>0</v>
      </c>
      <c r="BG188" s="212">
        <f>IF(N188="zákl. přenesená",J188,0)</f>
        <v>0</v>
      </c>
      <c r="BH188" s="212">
        <f>IF(N188="sníž. přenesená",J188,0)</f>
        <v>0</v>
      </c>
      <c r="BI188" s="212">
        <f>IF(N188="nulová",J188,0)</f>
        <v>0</v>
      </c>
      <c r="BJ188" s="17" t="s">
        <v>91</v>
      </c>
      <c r="BK188" s="212">
        <f>ROUND(I188*H188,2)</f>
        <v>0</v>
      </c>
      <c r="BL188" s="17" t="s">
        <v>190</v>
      </c>
      <c r="BM188" s="211" t="s">
        <v>428</v>
      </c>
    </row>
    <row r="189" spans="1:65" s="2" customFormat="1" ht="16.5" customHeight="1">
      <c r="A189" s="34"/>
      <c r="B189" s="35"/>
      <c r="C189" s="200" t="s">
        <v>304</v>
      </c>
      <c r="D189" s="200" t="s">
        <v>185</v>
      </c>
      <c r="E189" s="201" t="s">
        <v>2484</v>
      </c>
      <c r="F189" s="202" t="s">
        <v>2485</v>
      </c>
      <c r="G189" s="203" t="s">
        <v>246</v>
      </c>
      <c r="H189" s="204">
        <v>21.69</v>
      </c>
      <c r="I189" s="205"/>
      <c r="J189" s="206">
        <f>ROUND(I189*H189,2)</f>
        <v>0</v>
      </c>
      <c r="K189" s="202" t="s">
        <v>2386</v>
      </c>
      <c r="L189" s="39"/>
      <c r="M189" s="207" t="s">
        <v>1</v>
      </c>
      <c r="N189" s="208" t="s">
        <v>45</v>
      </c>
      <c r="O189" s="71"/>
      <c r="P189" s="209">
        <f>O189*H189</f>
        <v>0</v>
      </c>
      <c r="Q189" s="209">
        <v>0</v>
      </c>
      <c r="R189" s="209">
        <f>Q189*H189</f>
        <v>0</v>
      </c>
      <c r="S189" s="209">
        <v>0</v>
      </c>
      <c r="T189" s="210">
        <f>S189*H189</f>
        <v>0</v>
      </c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R189" s="211" t="s">
        <v>190</v>
      </c>
      <c r="AT189" s="211" t="s">
        <v>185</v>
      </c>
      <c r="AU189" s="211" t="s">
        <v>86</v>
      </c>
      <c r="AY189" s="17" t="s">
        <v>184</v>
      </c>
      <c r="BE189" s="212">
        <f>IF(N189="základní",J189,0)</f>
        <v>0</v>
      </c>
      <c r="BF189" s="212">
        <f>IF(N189="snížená",J189,0)</f>
        <v>0</v>
      </c>
      <c r="BG189" s="212">
        <f>IF(N189="zákl. přenesená",J189,0)</f>
        <v>0</v>
      </c>
      <c r="BH189" s="212">
        <f>IF(N189="sníž. přenesená",J189,0)</f>
        <v>0</v>
      </c>
      <c r="BI189" s="212">
        <f>IF(N189="nulová",J189,0)</f>
        <v>0</v>
      </c>
      <c r="BJ189" s="17" t="s">
        <v>91</v>
      </c>
      <c r="BK189" s="212">
        <f>ROUND(I189*H189,2)</f>
        <v>0</v>
      </c>
      <c r="BL189" s="17" t="s">
        <v>190</v>
      </c>
      <c r="BM189" s="211" t="s">
        <v>432</v>
      </c>
    </row>
    <row r="190" spans="1:65" s="2" customFormat="1" ht="16.5" customHeight="1">
      <c r="A190" s="34"/>
      <c r="B190" s="35"/>
      <c r="C190" s="200" t="s">
        <v>439</v>
      </c>
      <c r="D190" s="200" t="s">
        <v>185</v>
      </c>
      <c r="E190" s="201" t="s">
        <v>2486</v>
      </c>
      <c r="F190" s="202" t="s">
        <v>2487</v>
      </c>
      <c r="G190" s="203" t="s">
        <v>246</v>
      </c>
      <c r="H190" s="204">
        <v>2.41</v>
      </c>
      <c r="I190" s="205"/>
      <c r="J190" s="206">
        <f>ROUND(I190*H190,2)</f>
        <v>0</v>
      </c>
      <c r="K190" s="202" t="s">
        <v>2386</v>
      </c>
      <c r="L190" s="39"/>
      <c r="M190" s="207" t="s">
        <v>1</v>
      </c>
      <c r="N190" s="208" t="s">
        <v>45</v>
      </c>
      <c r="O190" s="71"/>
      <c r="P190" s="209">
        <f>O190*H190</f>
        <v>0</v>
      </c>
      <c r="Q190" s="209">
        <v>0</v>
      </c>
      <c r="R190" s="209">
        <f>Q190*H190</f>
        <v>0</v>
      </c>
      <c r="S190" s="209">
        <v>0</v>
      </c>
      <c r="T190" s="210">
        <f>S190*H190</f>
        <v>0</v>
      </c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R190" s="211" t="s">
        <v>190</v>
      </c>
      <c r="AT190" s="211" t="s">
        <v>185</v>
      </c>
      <c r="AU190" s="211" t="s">
        <v>86</v>
      </c>
      <c r="AY190" s="17" t="s">
        <v>184</v>
      </c>
      <c r="BE190" s="212">
        <f>IF(N190="základní",J190,0)</f>
        <v>0</v>
      </c>
      <c r="BF190" s="212">
        <f>IF(N190="snížená",J190,0)</f>
        <v>0</v>
      </c>
      <c r="BG190" s="212">
        <f>IF(N190="zákl. přenesená",J190,0)</f>
        <v>0</v>
      </c>
      <c r="BH190" s="212">
        <f>IF(N190="sníž. přenesená",J190,0)</f>
        <v>0</v>
      </c>
      <c r="BI190" s="212">
        <f>IF(N190="nulová",J190,0)</f>
        <v>0</v>
      </c>
      <c r="BJ190" s="17" t="s">
        <v>91</v>
      </c>
      <c r="BK190" s="212">
        <f>ROUND(I190*H190,2)</f>
        <v>0</v>
      </c>
      <c r="BL190" s="17" t="s">
        <v>190</v>
      </c>
      <c r="BM190" s="211" t="s">
        <v>442</v>
      </c>
    </row>
    <row r="191" spans="1:65" s="2" customFormat="1" ht="16.5" customHeight="1">
      <c r="A191" s="34"/>
      <c r="B191" s="35"/>
      <c r="C191" s="200" t="s">
        <v>310</v>
      </c>
      <c r="D191" s="200" t="s">
        <v>185</v>
      </c>
      <c r="E191" s="201" t="s">
        <v>2488</v>
      </c>
      <c r="F191" s="202" t="s">
        <v>2489</v>
      </c>
      <c r="G191" s="203" t="s">
        <v>246</v>
      </c>
      <c r="H191" s="204">
        <v>440.23489999999998</v>
      </c>
      <c r="I191" s="205"/>
      <c r="J191" s="206">
        <f>ROUND(I191*H191,2)</f>
        <v>0</v>
      </c>
      <c r="K191" s="202" t="s">
        <v>2386</v>
      </c>
      <c r="L191" s="39"/>
      <c r="M191" s="257" t="s">
        <v>1</v>
      </c>
      <c r="N191" s="258" t="s">
        <v>45</v>
      </c>
      <c r="O191" s="259"/>
      <c r="P191" s="260">
        <f>O191*H191</f>
        <v>0</v>
      </c>
      <c r="Q191" s="260">
        <v>0</v>
      </c>
      <c r="R191" s="260">
        <f>Q191*H191</f>
        <v>0</v>
      </c>
      <c r="S191" s="260">
        <v>0</v>
      </c>
      <c r="T191" s="261">
        <f>S191*H191</f>
        <v>0</v>
      </c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R191" s="211" t="s">
        <v>190</v>
      </c>
      <c r="AT191" s="211" t="s">
        <v>185</v>
      </c>
      <c r="AU191" s="211" t="s">
        <v>86</v>
      </c>
      <c r="AY191" s="17" t="s">
        <v>184</v>
      </c>
      <c r="BE191" s="212">
        <f>IF(N191="základní",J191,0)</f>
        <v>0</v>
      </c>
      <c r="BF191" s="212">
        <f>IF(N191="snížená",J191,0)</f>
        <v>0</v>
      </c>
      <c r="BG191" s="212">
        <f>IF(N191="zákl. přenesená",J191,0)</f>
        <v>0</v>
      </c>
      <c r="BH191" s="212">
        <f>IF(N191="sníž. přenesená",J191,0)</f>
        <v>0</v>
      </c>
      <c r="BI191" s="212">
        <f>IF(N191="nulová",J191,0)</f>
        <v>0</v>
      </c>
      <c r="BJ191" s="17" t="s">
        <v>91</v>
      </c>
      <c r="BK191" s="212">
        <f>ROUND(I191*H191,2)</f>
        <v>0</v>
      </c>
      <c r="BL191" s="17" t="s">
        <v>190</v>
      </c>
      <c r="BM191" s="211" t="s">
        <v>450</v>
      </c>
    </row>
    <row r="192" spans="1:65" s="2" customFormat="1" ht="6.95" customHeight="1">
      <c r="A192" s="34"/>
      <c r="B192" s="54"/>
      <c r="C192" s="55"/>
      <c r="D192" s="55"/>
      <c r="E192" s="55"/>
      <c r="F192" s="55"/>
      <c r="G192" s="55"/>
      <c r="H192" s="55"/>
      <c r="I192" s="158"/>
      <c r="J192" s="55"/>
      <c r="K192" s="55"/>
      <c r="L192" s="39"/>
      <c r="M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</row>
  </sheetData>
  <sheetProtection algorithmName="SHA-512" hashValue="S1ujO9mvW73RWaeK741ITNMeF8aLT/OlCUGqvdXm4cz7BZUMVYe/cMfKw5MhXqA0lRwtYlMLF4khBs5ED/EdWw==" saltValue="1YD1tzqxg2Z0TjVavaImPK3PV9ojZE82MzsIew56mW2uAa1Jnd0EIG30C+e2vtDAVzVhYM3+on9kgbsK5zLwzg==" spinCount="100000" sheet="1" objects="1" scenarios="1" formatColumns="0" formatRows="0" autoFilter="0"/>
  <autoFilter ref="C131:K191"/>
  <mergeCells count="12">
    <mergeCell ref="E124:H124"/>
    <mergeCell ref="L2:V2"/>
    <mergeCell ref="E85:H85"/>
    <mergeCell ref="E87:H87"/>
    <mergeCell ref="E89:H89"/>
    <mergeCell ref="E120:H120"/>
    <mergeCell ref="E122:H12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139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15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5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AT2" s="17" t="s">
        <v>124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8"/>
      <c r="J3" s="117"/>
      <c r="K3" s="117"/>
      <c r="L3" s="20"/>
      <c r="AT3" s="17" t="s">
        <v>86</v>
      </c>
    </row>
    <row r="4" spans="1:46" s="1" customFormat="1" ht="24.95" customHeight="1">
      <c r="B4" s="20"/>
      <c r="D4" s="119" t="s">
        <v>132</v>
      </c>
      <c r="I4" s="115"/>
      <c r="L4" s="20"/>
      <c r="M4" s="120" t="s">
        <v>10</v>
      </c>
      <c r="AT4" s="17" t="s">
        <v>4</v>
      </c>
    </row>
    <row r="5" spans="1:46" s="1" customFormat="1" ht="6.95" customHeight="1">
      <c r="B5" s="20"/>
      <c r="I5" s="115"/>
      <c r="L5" s="20"/>
    </row>
    <row r="6" spans="1:46" s="1" customFormat="1" ht="12" customHeight="1">
      <c r="B6" s="20"/>
      <c r="D6" s="121" t="s">
        <v>16</v>
      </c>
      <c r="I6" s="115"/>
      <c r="L6" s="20"/>
    </row>
    <row r="7" spans="1:46" s="1" customFormat="1" ht="16.5" customHeight="1">
      <c r="B7" s="20"/>
      <c r="E7" s="322" t="str">
        <f>'Rekapitulace stavby'!K6</f>
        <v>NOVOSTAVBA SOCIÁLNÍCH BYTŮ NA PARC. Č. 789/2</v>
      </c>
      <c r="F7" s="323"/>
      <c r="G7" s="323"/>
      <c r="H7" s="323"/>
      <c r="I7" s="115"/>
      <c r="L7" s="20"/>
    </row>
    <row r="8" spans="1:46" s="1" customFormat="1" ht="12" customHeight="1">
      <c r="B8" s="20"/>
      <c r="D8" s="121" t="s">
        <v>133</v>
      </c>
      <c r="I8" s="115"/>
      <c r="L8" s="20"/>
    </row>
    <row r="9" spans="1:46" s="2" customFormat="1" ht="16.5" customHeight="1">
      <c r="A9" s="34"/>
      <c r="B9" s="39"/>
      <c r="C9" s="34"/>
      <c r="D9" s="34"/>
      <c r="E9" s="322" t="s">
        <v>134</v>
      </c>
      <c r="F9" s="325"/>
      <c r="G9" s="325"/>
      <c r="H9" s="325"/>
      <c r="I9" s="123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pans="1:46" s="2" customFormat="1" ht="12" customHeight="1">
      <c r="A10" s="34"/>
      <c r="B10" s="39"/>
      <c r="C10" s="34"/>
      <c r="D10" s="121" t="s">
        <v>135</v>
      </c>
      <c r="E10" s="34"/>
      <c r="F10" s="34"/>
      <c r="G10" s="34"/>
      <c r="H10" s="34"/>
      <c r="I10" s="123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pans="1:46" s="2" customFormat="1" ht="16.5" customHeight="1">
      <c r="A11" s="34"/>
      <c r="B11" s="39"/>
      <c r="C11" s="34"/>
      <c r="D11" s="34"/>
      <c r="E11" s="326" t="s">
        <v>2490</v>
      </c>
      <c r="F11" s="325"/>
      <c r="G11" s="325"/>
      <c r="H11" s="325"/>
      <c r="I11" s="123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46" s="2" customFormat="1" ht="11.25">
      <c r="A12" s="34"/>
      <c r="B12" s="39"/>
      <c r="C12" s="34"/>
      <c r="D12" s="34"/>
      <c r="E12" s="34"/>
      <c r="F12" s="34"/>
      <c r="G12" s="34"/>
      <c r="H12" s="34"/>
      <c r="I12" s="123"/>
      <c r="J12" s="34"/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pans="1:46" s="2" customFormat="1" ht="12" customHeight="1">
      <c r="A13" s="34"/>
      <c r="B13" s="39"/>
      <c r="C13" s="34"/>
      <c r="D13" s="121" t="s">
        <v>18</v>
      </c>
      <c r="E13" s="34"/>
      <c r="F13" s="109" t="s">
        <v>1</v>
      </c>
      <c r="G13" s="34"/>
      <c r="H13" s="34"/>
      <c r="I13" s="124" t="s">
        <v>19</v>
      </c>
      <c r="J13" s="109" t="s">
        <v>1</v>
      </c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pans="1:46" s="2" customFormat="1" ht="12" customHeight="1">
      <c r="A14" s="34"/>
      <c r="B14" s="39"/>
      <c r="C14" s="34"/>
      <c r="D14" s="121" t="s">
        <v>20</v>
      </c>
      <c r="E14" s="34"/>
      <c r="F14" s="109" t="s">
        <v>21</v>
      </c>
      <c r="G14" s="34"/>
      <c r="H14" s="34"/>
      <c r="I14" s="124" t="s">
        <v>22</v>
      </c>
      <c r="J14" s="125" t="str">
        <f>'Rekapitulace stavby'!AN8</f>
        <v>11. 12. 2019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46" s="2" customFormat="1" ht="10.9" customHeight="1">
      <c r="A15" s="34"/>
      <c r="B15" s="39"/>
      <c r="C15" s="34"/>
      <c r="D15" s="34"/>
      <c r="E15" s="34"/>
      <c r="F15" s="34"/>
      <c r="G15" s="34"/>
      <c r="H15" s="34"/>
      <c r="I15" s="123"/>
      <c r="J15" s="34"/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46" s="2" customFormat="1" ht="12" customHeight="1">
      <c r="A16" s="34"/>
      <c r="B16" s="39"/>
      <c r="C16" s="34"/>
      <c r="D16" s="121" t="s">
        <v>24</v>
      </c>
      <c r="E16" s="34"/>
      <c r="F16" s="34"/>
      <c r="G16" s="34"/>
      <c r="H16" s="34"/>
      <c r="I16" s="124" t="s">
        <v>25</v>
      </c>
      <c r="J16" s="109" t="s">
        <v>26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2" customFormat="1" ht="18" customHeight="1">
      <c r="A17" s="34"/>
      <c r="B17" s="39"/>
      <c r="C17" s="34"/>
      <c r="D17" s="34"/>
      <c r="E17" s="109" t="s">
        <v>27</v>
      </c>
      <c r="F17" s="34"/>
      <c r="G17" s="34"/>
      <c r="H17" s="34"/>
      <c r="I17" s="124" t="s">
        <v>28</v>
      </c>
      <c r="J17" s="109" t="s">
        <v>29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2" customFormat="1" ht="6.95" customHeight="1">
      <c r="A18" s="34"/>
      <c r="B18" s="39"/>
      <c r="C18" s="34"/>
      <c r="D18" s="34"/>
      <c r="E18" s="34"/>
      <c r="F18" s="34"/>
      <c r="G18" s="34"/>
      <c r="H18" s="34"/>
      <c r="I18" s="123"/>
      <c r="J18" s="34"/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2" customFormat="1" ht="12" customHeight="1">
      <c r="A19" s="34"/>
      <c r="B19" s="39"/>
      <c r="C19" s="34"/>
      <c r="D19" s="121" t="s">
        <v>30</v>
      </c>
      <c r="E19" s="34"/>
      <c r="F19" s="34"/>
      <c r="G19" s="34"/>
      <c r="H19" s="34"/>
      <c r="I19" s="124" t="s">
        <v>25</v>
      </c>
      <c r="J19" s="30" t="str">
        <f>'Rekapitulace stavby'!AN13</f>
        <v>Vyplň údaj</v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2" customFormat="1" ht="18" customHeight="1">
      <c r="A20" s="34"/>
      <c r="B20" s="39"/>
      <c r="C20" s="34"/>
      <c r="D20" s="34"/>
      <c r="E20" s="327" t="str">
        <f>'Rekapitulace stavby'!E14</f>
        <v>Vyplň údaj</v>
      </c>
      <c r="F20" s="328"/>
      <c r="G20" s="328"/>
      <c r="H20" s="328"/>
      <c r="I20" s="124" t="s">
        <v>28</v>
      </c>
      <c r="J20" s="30" t="str">
        <f>'Rekapitulace stavby'!AN14</f>
        <v>Vyplň údaj</v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2" customFormat="1" ht="6.95" customHeight="1">
      <c r="A21" s="34"/>
      <c r="B21" s="39"/>
      <c r="C21" s="34"/>
      <c r="D21" s="34"/>
      <c r="E21" s="34"/>
      <c r="F21" s="34"/>
      <c r="G21" s="34"/>
      <c r="H21" s="34"/>
      <c r="I21" s="123"/>
      <c r="J21" s="34"/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2" customFormat="1" ht="12" customHeight="1">
      <c r="A22" s="34"/>
      <c r="B22" s="39"/>
      <c r="C22" s="34"/>
      <c r="D22" s="121" t="s">
        <v>32</v>
      </c>
      <c r="E22" s="34"/>
      <c r="F22" s="34"/>
      <c r="G22" s="34"/>
      <c r="H22" s="34"/>
      <c r="I22" s="124" t="s">
        <v>25</v>
      </c>
      <c r="J22" s="109" t="s">
        <v>1</v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2" customFormat="1" ht="18" customHeight="1">
      <c r="A23" s="34"/>
      <c r="B23" s="39"/>
      <c r="C23" s="34"/>
      <c r="D23" s="34"/>
      <c r="E23" s="109" t="s">
        <v>33</v>
      </c>
      <c r="F23" s="34"/>
      <c r="G23" s="34"/>
      <c r="H23" s="34"/>
      <c r="I23" s="124" t="s">
        <v>28</v>
      </c>
      <c r="J23" s="109" t="s">
        <v>1</v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2" customFormat="1" ht="6.95" customHeight="1">
      <c r="A24" s="34"/>
      <c r="B24" s="39"/>
      <c r="C24" s="34"/>
      <c r="D24" s="34"/>
      <c r="E24" s="34"/>
      <c r="F24" s="34"/>
      <c r="G24" s="34"/>
      <c r="H24" s="34"/>
      <c r="I24" s="123"/>
      <c r="J24" s="34"/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s="2" customFormat="1" ht="12" customHeight="1">
      <c r="A25" s="34"/>
      <c r="B25" s="39"/>
      <c r="C25" s="34"/>
      <c r="D25" s="121" t="s">
        <v>35</v>
      </c>
      <c r="E25" s="34"/>
      <c r="F25" s="34"/>
      <c r="G25" s="34"/>
      <c r="H25" s="34"/>
      <c r="I25" s="124" t="s">
        <v>25</v>
      </c>
      <c r="J25" s="109" t="str">
        <f>IF('Rekapitulace stavby'!AN19="","",'Rekapitulace stavby'!AN19)</f>
        <v/>
      </c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pans="1:31" s="2" customFormat="1" ht="18" customHeight="1">
      <c r="A26" s="34"/>
      <c r="B26" s="39"/>
      <c r="C26" s="34"/>
      <c r="D26" s="34"/>
      <c r="E26" s="109" t="str">
        <f>IF('Rekapitulace stavby'!E20="","",'Rekapitulace stavby'!E20)</f>
        <v xml:space="preserve"> </v>
      </c>
      <c r="F26" s="34"/>
      <c r="G26" s="34"/>
      <c r="H26" s="34"/>
      <c r="I26" s="124" t="s">
        <v>28</v>
      </c>
      <c r="J26" s="109" t="str">
        <f>IF('Rekapitulace stavby'!AN20="","",'Rekapitulace stavby'!AN20)</f>
        <v/>
      </c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s="2" customFormat="1" ht="6.95" customHeight="1">
      <c r="A27" s="34"/>
      <c r="B27" s="39"/>
      <c r="C27" s="34"/>
      <c r="D27" s="34"/>
      <c r="E27" s="34"/>
      <c r="F27" s="34"/>
      <c r="G27" s="34"/>
      <c r="H27" s="34"/>
      <c r="I27" s="123"/>
      <c r="J27" s="34"/>
      <c r="K27" s="34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pans="1:31" s="2" customFormat="1" ht="12" customHeight="1">
      <c r="A28" s="34"/>
      <c r="B28" s="39"/>
      <c r="C28" s="34"/>
      <c r="D28" s="121" t="s">
        <v>37</v>
      </c>
      <c r="E28" s="34"/>
      <c r="F28" s="34"/>
      <c r="G28" s="34"/>
      <c r="H28" s="34"/>
      <c r="I28" s="123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pans="1:31" s="8" customFormat="1" ht="16.5" customHeight="1">
      <c r="A29" s="126"/>
      <c r="B29" s="127"/>
      <c r="C29" s="126"/>
      <c r="D29" s="126"/>
      <c r="E29" s="329" t="s">
        <v>1</v>
      </c>
      <c r="F29" s="329"/>
      <c r="G29" s="329"/>
      <c r="H29" s="329"/>
      <c r="I29" s="128"/>
      <c r="J29" s="126"/>
      <c r="K29" s="126"/>
      <c r="L29" s="129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6"/>
      <c r="AE29" s="126"/>
    </row>
    <row r="30" spans="1:31" s="2" customFormat="1" ht="6.95" customHeight="1">
      <c r="A30" s="34"/>
      <c r="B30" s="39"/>
      <c r="C30" s="34"/>
      <c r="D30" s="34"/>
      <c r="E30" s="34"/>
      <c r="F30" s="34"/>
      <c r="G30" s="34"/>
      <c r="H30" s="34"/>
      <c r="I30" s="123"/>
      <c r="J30" s="34"/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1:31" s="2" customFormat="1" ht="6.95" customHeight="1">
      <c r="A31" s="34"/>
      <c r="B31" s="39"/>
      <c r="C31" s="34"/>
      <c r="D31" s="130"/>
      <c r="E31" s="130"/>
      <c r="F31" s="130"/>
      <c r="G31" s="130"/>
      <c r="H31" s="130"/>
      <c r="I31" s="131"/>
      <c r="J31" s="130"/>
      <c r="K31" s="130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pans="1:31" s="2" customFormat="1" ht="25.35" customHeight="1">
      <c r="A32" s="34"/>
      <c r="B32" s="39"/>
      <c r="C32" s="34"/>
      <c r="D32" s="132" t="s">
        <v>39</v>
      </c>
      <c r="E32" s="34"/>
      <c r="F32" s="34"/>
      <c r="G32" s="34"/>
      <c r="H32" s="34"/>
      <c r="I32" s="123"/>
      <c r="J32" s="133">
        <f>ROUND(J124,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2" customFormat="1" ht="6.95" customHeight="1">
      <c r="A33" s="34"/>
      <c r="B33" s="39"/>
      <c r="C33" s="34"/>
      <c r="D33" s="130"/>
      <c r="E33" s="130"/>
      <c r="F33" s="130"/>
      <c r="G33" s="130"/>
      <c r="H33" s="130"/>
      <c r="I33" s="131"/>
      <c r="J33" s="130"/>
      <c r="K33" s="130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2" customFormat="1" ht="14.45" customHeight="1">
      <c r="A34" s="34"/>
      <c r="B34" s="39"/>
      <c r="C34" s="34"/>
      <c r="D34" s="34"/>
      <c r="E34" s="34"/>
      <c r="F34" s="134" t="s">
        <v>41</v>
      </c>
      <c r="G34" s="34"/>
      <c r="H34" s="34"/>
      <c r="I34" s="135" t="s">
        <v>40</v>
      </c>
      <c r="J34" s="134" t="s">
        <v>42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s="2" customFormat="1" ht="14.45" customHeight="1">
      <c r="A35" s="34"/>
      <c r="B35" s="39"/>
      <c r="C35" s="34"/>
      <c r="D35" s="122" t="s">
        <v>43</v>
      </c>
      <c r="E35" s="121" t="s">
        <v>44</v>
      </c>
      <c r="F35" s="136">
        <f>ROUND((SUM(BE124:BE138)),  2)</f>
        <v>0</v>
      </c>
      <c r="G35" s="34"/>
      <c r="H35" s="34"/>
      <c r="I35" s="137">
        <v>0.21</v>
      </c>
      <c r="J35" s="136">
        <f>ROUND(((SUM(BE124:BE138))*I35),  2)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 s="2" customFormat="1" ht="14.45" customHeight="1">
      <c r="A36" s="34"/>
      <c r="B36" s="39"/>
      <c r="C36" s="34"/>
      <c r="D36" s="34"/>
      <c r="E36" s="121" t="s">
        <v>45</v>
      </c>
      <c r="F36" s="136">
        <f>ROUND((SUM(BF124:BF138)),  2)</f>
        <v>0</v>
      </c>
      <c r="G36" s="34"/>
      <c r="H36" s="34"/>
      <c r="I36" s="137">
        <v>0.15</v>
      </c>
      <c r="J36" s="136">
        <f>ROUND(((SUM(BF124:BF138))*I36),  2)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 s="2" customFormat="1" ht="14.45" hidden="1" customHeight="1">
      <c r="A37" s="34"/>
      <c r="B37" s="39"/>
      <c r="C37" s="34"/>
      <c r="D37" s="34"/>
      <c r="E37" s="121" t="s">
        <v>46</v>
      </c>
      <c r="F37" s="136">
        <f>ROUND((SUM(BG124:BG138)),  2)</f>
        <v>0</v>
      </c>
      <c r="G37" s="34"/>
      <c r="H37" s="34"/>
      <c r="I37" s="137">
        <v>0.21</v>
      </c>
      <c r="J37" s="136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 s="2" customFormat="1" ht="14.45" hidden="1" customHeight="1">
      <c r="A38" s="34"/>
      <c r="B38" s="39"/>
      <c r="C38" s="34"/>
      <c r="D38" s="34"/>
      <c r="E38" s="121" t="s">
        <v>47</v>
      </c>
      <c r="F38" s="136">
        <f>ROUND((SUM(BH124:BH138)),  2)</f>
        <v>0</v>
      </c>
      <c r="G38" s="34"/>
      <c r="H38" s="34"/>
      <c r="I38" s="137">
        <v>0.15</v>
      </c>
      <c r="J38" s="136">
        <f>0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 s="2" customFormat="1" ht="14.45" hidden="1" customHeight="1">
      <c r="A39" s="34"/>
      <c r="B39" s="39"/>
      <c r="C39" s="34"/>
      <c r="D39" s="34"/>
      <c r="E39" s="121" t="s">
        <v>48</v>
      </c>
      <c r="F39" s="136">
        <f>ROUND((SUM(BI124:BI138)),  2)</f>
        <v>0</v>
      </c>
      <c r="G39" s="34"/>
      <c r="H39" s="34"/>
      <c r="I39" s="137">
        <v>0</v>
      </c>
      <c r="J39" s="136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 s="2" customFormat="1" ht="6.95" customHeight="1">
      <c r="A40" s="34"/>
      <c r="B40" s="39"/>
      <c r="C40" s="34"/>
      <c r="D40" s="34"/>
      <c r="E40" s="34"/>
      <c r="F40" s="34"/>
      <c r="G40" s="34"/>
      <c r="H40" s="34"/>
      <c r="I40" s="123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 s="2" customFormat="1" ht="25.35" customHeight="1">
      <c r="A41" s="34"/>
      <c r="B41" s="39"/>
      <c r="C41" s="138"/>
      <c r="D41" s="139" t="s">
        <v>49</v>
      </c>
      <c r="E41" s="140"/>
      <c r="F41" s="140"/>
      <c r="G41" s="141" t="s">
        <v>50</v>
      </c>
      <c r="H41" s="142" t="s">
        <v>51</v>
      </c>
      <c r="I41" s="143"/>
      <c r="J41" s="144">
        <f>SUM(J32:J39)</f>
        <v>0</v>
      </c>
      <c r="K41" s="145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pans="1:31" s="2" customFormat="1" ht="14.45" customHeight="1">
      <c r="A42" s="34"/>
      <c r="B42" s="39"/>
      <c r="C42" s="34"/>
      <c r="D42" s="34"/>
      <c r="E42" s="34"/>
      <c r="F42" s="34"/>
      <c r="G42" s="34"/>
      <c r="H42" s="34"/>
      <c r="I42" s="123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pans="1:31" s="1" customFormat="1" ht="14.45" customHeight="1">
      <c r="B43" s="20"/>
      <c r="I43" s="115"/>
      <c r="L43" s="20"/>
    </row>
    <row r="44" spans="1:31" s="1" customFormat="1" ht="14.45" customHeight="1">
      <c r="B44" s="20"/>
      <c r="I44" s="115"/>
      <c r="L44" s="20"/>
    </row>
    <row r="45" spans="1:31" s="1" customFormat="1" ht="14.45" customHeight="1">
      <c r="B45" s="20"/>
      <c r="I45" s="115"/>
      <c r="L45" s="20"/>
    </row>
    <row r="46" spans="1:31" s="1" customFormat="1" ht="14.45" customHeight="1">
      <c r="B46" s="20"/>
      <c r="I46" s="115"/>
      <c r="L46" s="20"/>
    </row>
    <row r="47" spans="1:31" s="1" customFormat="1" ht="14.45" customHeight="1">
      <c r="B47" s="20"/>
      <c r="I47" s="115"/>
      <c r="L47" s="20"/>
    </row>
    <row r="48" spans="1:31" s="1" customFormat="1" ht="14.45" customHeight="1">
      <c r="B48" s="20"/>
      <c r="I48" s="115"/>
      <c r="L48" s="20"/>
    </row>
    <row r="49" spans="1:31" s="1" customFormat="1" ht="14.45" customHeight="1">
      <c r="B49" s="20"/>
      <c r="I49" s="115"/>
      <c r="L49" s="20"/>
    </row>
    <row r="50" spans="1:31" s="2" customFormat="1" ht="14.45" customHeight="1">
      <c r="B50" s="51"/>
      <c r="D50" s="146" t="s">
        <v>52</v>
      </c>
      <c r="E50" s="147"/>
      <c r="F50" s="147"/>
      <c r="G50" s="146" t="s">
        <v>53</v>
      </c>
      <c r="H50" s="147"/>
      <c r="I50" s="148"/>
      <c r="J50" s="147"/>
      <c r="K50" s="147"/>
      <c r="L50" s="51"/>
    </row>
    <row r="51" spans="1:31" ht="11.25">
      <c r="B51" s="20"/>
      <c r="L51" s="20"/>
    </row>
    <row r="52" spans="1:31" ht="11.25">
      <c r="B52" s="20"/>
      <c r="L52" s="20"/>
    </row>
    <row r="53" spans="1:31" ht="11.25">
      <c r="B53" s="20"/>
      <c r="L53" s="20"/>
    </row>
    <row r="54" spans="1:31" ht="11.25">
      <c r="B54" s="20"/>
      <c r="L54" s="20"/>
    </row>
    <row r="55" spans="1:31" ht="11.25">
      <c r="B55" s="20"/>
      <c r="L55" s="20"/>
    </row>
    <row r="56" spans="1:31" ht="11.25">
      <c r="B56" s="20"/>
      <c r="L56" s="20"/>
    </row>
    <row r="57" spans="1:31" ht="11.25">
      <c r="B57" s="20"/>
      <c r="L57" s="20"/>
    </row>
    <row r="58" spans="1:31" ht="11.25">
      <c r="B58" s="20"/>
      <c r="L58" s="20"/>
    </row>
    <row r="59" spans="1:31" ht="11.25">
      <c r="B59" s="20"/>
      <c r="L59" s="20"/>
    </row>
    <row r="60" spans="1:31" ht="11.25">
      <c r="B60" s="20"/>
      <c r="L60" s="20"/>
    </row>
    <row r="61" spans="1:31" s="2" customFormat="1" ht="12.75">
      <c r="A61" s="34"/>
      <c r="B61" s="39"/>
      <c r="C61" s="34"/>
      <c r="D61" s="149" t="s">
        <v>54</v>
      </c>
      <c r="E61" s="150"/>
      <c r="F61" s="151" t="s">
        <v>55</v>
      </c>
      <c r="G61" s="149" t="s">
        <v>54</v>
      </c>
      <c r="H61" s="150"/>
      <c r="I61" s="152"/>
      <c r="J61" s="153" t="s">
        <v>55</v>
      </c>
      <c r="K61" s="150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1:31" ht="11.25">
      <c r="B62" s="20"/>
      <c r="L62" s="20"/>
    </row>
    <row r="63" spans="1:31" ht="11.25">
      <c r="B63" s="20"/>
      <c r="L63" s="20"/>
    </row>
    <row r="64" spans="1:31" ht="11.25">
      <c r="B64" s="20"/>
      <c r="L64" s="20"/>
    </row>
    <row r="65" spans="1:31" s="2" customFormat="1" ht="12.75">
      <c r="A65" s="34"/>
      <c r="B65" s="39"/>
      <c r="C65" s="34"/>
      <c r="D65" s="146" t="s">
        <v>56</v>
      </c>
      <c r="E65" s="154"/>
      <c r="F65" s="154"/>
      <c r="G65" s="146" t="s">
        <v>57</v>
      </c>
      <c r="H65" s="154"/>
      <c r="I65" s="155"/>
      <c r="J65" s="154"/>
      <c r="K65" s="154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1:31" ht="11.25">
      <c r="B66" s="20"/>
      <c r="L66" s="20"/>
    </row>
    <row r="67" spans="1:31" ht="11.25">
      <c r="B67" s="20"/>
      <c r="L67" s="20"/>
    </row>
    <row r="68" spans="1:31" ht="11.25">
      <c r="B68" s="20"/>
      <c r="L68" s="20"/>
    </row>
    <row r="69" spans="1:31" ht="11.25">
      <c r="B69" s="20"/>
      <c r="L69" s="20"/>
    </row>
    <row r="70" spans="1:31" ht="11.25">
      <c r="B70" s="20"/>
      <c r="L70" s="20"/>
    </row>
    <row r="71" spans="1:31" ht="11.25">
      <c r="B71" s="20"/>
      <c r="L71" s="20"/>
    </row>
    <row r="72" spans="1:31" ht="11.25">
      <c r="B72" s="20"/>
      <c r="L72" s="20"/>
    </row>
    <row r="73" spans="1:31" ht="11.25">
      <c r="B73" s="20"/>
      <c r="L73" s="20"/>
    </row>
    <row r="74" spans="1:31" ht="11.25">
      <c r="B74" s="20"/>
      <c r="L74" s="20"/>
    </row>
    <row r="75" spans="1:31" ht="11.25">
      <c r="B75" s="20"/>
      <c r="L75" s="20"/>
    </row>
    <row r="76" spans="1:31" s="2" customFormat="1" ht="12.75">
      <c r="A76" s="34"/>
      <c r="B76" s="39"/>
      <c r="C76" s="34"/>
      <c r="D76" s="149" t="s">
        <v>54</v>
      </c>
      <c r="E76" s="150"/>
      <c r="F76" s="151" t="s">
        <v>55</v>
      </c>
      <c r="G76" s="149" t="s">
        <v>54</v>
      </c>
      <c r="H76" s="150"/>
      <c r="I76" s="152"/>
      <c r="J76" s="153" t="s">
        <v>55</v>
      </c>
      <c r="K76" s="150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s="2" customFormat="1" ht="14.45" customHeight="1">
      <c r="A77" s="34"/>
      <c r="B77" s="156"/>
      <c r="C77" s="157"/>
      <c r="D77" s="157"/>
      <c r="E77" s="157"/>
      <c r="F77" s="157"/>
      <c r="G77" s="157"/>
      <c r="H77" s="157"/>
      <c r="I77" s="158"/>
      <c r="J77" s="157"/>
      <c r="K77" s="1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pans="1:31" s="2" customFormat="1" ht="6.95" customHeight="1">
      <c r="A81" s="34"/>
      <c r="B81" s="159"/>
      <c r="C81" s="160"/>
      <c r="D81" s="160"/>
      <c r="E81" s="160"/>
      <c r="F81" s="160"/>
      <c r="G81" s="160"/>
      <c r="H81" s="160"/>
      <c r="I81" s="161"/>
      <c r="J81" s="160"/>
      <c r="K81" s="160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1:31" s="2" customFormat="1" ht="24.95" customHeight="1">
      <c r="A82" s="34"/>
      <c r="B82" s="35"/>
      <c r="C82" s="23" t="s">
        <v>139</v>
      </c>
      <c r="D82" s="36"/>
      <c r="E82" s="36"/>
      <c r="F82" s="36"/>
      <c r="G82" s="36"/>
      <c r="H82" s="36"/>
      <c r="I82" s="123"/>
      <c r="J82" s="36"/>
      <c r="K82" s="36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31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123"/>
      <c r="J83" s="36"/>
      <c r="K83" s="36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31" s="2" customFormat="1" ht="12" customHeight="1">
      <c r="A84" s="34"/>
      <c r="B84" s="35"/>
      <c r="C84" s="29" t="s">
        <v>16</v>
      </c>
      <c r="D84" s="36"/>
      <c r="E84" s="36"/>
      <c r="F84" s="36"/>
      <c r="G84" s="36"/>
      <c r="H84" s="36"/>
      <c r="I84" s="123"/>
      <c r="J84" s="36"/>
      <c r="K84" s="36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31" s="2" customFormat="1" ht="16.5" customHeight="1">
      <c r="A85" s="34"/>
      <c r="B85" s="35"/>
      <c r="C85" s="36"/>
      <c r="D85" s="36"/>
      <c r="E85" s="330" t="str">
        <f>E7</f>
        <v>NOVOSTAVBA SOCIÁLNÍCH BYTŮ NA PARC. Č. 789/2</v>
      </c>
      <c r="F85" s="331"/>
      <c r="G85" s="331"/>
      <c r="H85" s="331"/>
      <c r="I85" s="123"/>
      <c r="J85" s="36"/>
      <c r="K85" s="36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31" s="1" customFormat="1" ht="12" customHeight="1">
      <c r="B86" s="21"/>
      <c r="C86" s="29" t="s">
        <v>133</v>
      </c>
      <c r="D86" s="22"/>
      <c r="E86" s="22"/>
      <c r="F86" s="22"/>
      <c r="G86" s="22"/>
      <c r="H86" s="22"/>
      <c r="I86" s="115"/>
      <c r="J86" s="22"/>
      <c r="K86" s="22"/>
      <c r="L86" s="20"/>
    </row>
    <row r="87" spans="1:31" s="2" customFormat="1" ht="16.5" customHeight="1">
      <c r="A87" s="34"/>
      <c r="B87" s="35"/>
      <c r="C87" s="36"/>
      <c r="D87" s="36"/>
      <c r="E87" s="330" t="s">
        <v>134</v>
      </c>
      <c r="F87" s="333"/>
      <c r="G87" s="333"/>
      <c r="H87" s="333"/>
      <c r="I87" s="123"/>
      <c r="J87" s="36"/>
      <c r="K87" s="36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pans="1:31" s="2" customFormat="1" ht="12" customHeight="1">
      <c r="A88" s="34"/>
      <c r="B88" s="35"/>
      <c r="C88" s="29" t="s">
        <v>135</v>
      </c>
      <c r="D88" s="36"/>
      <c r="E88" s="36"/>
      <c r="F88" s="36"/>
      <c r="G88" s="36"/>
      <c r="H88" s="36"/>
      <c r="I88" s="123"/>
      <c r="J88" s="36"/>
      <c r="K88" s="36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pans="1:31" s="2" customFormat="1" ht="16.5" customHeight="1">
      <c r="A89" s="34"/>
      <c r="B89" s="35"/>
      <c r="C89" s="36"/>
      <c r="D89" s="36"/>
      <c r="E89" s="281" t="str">
        <f>E11</f>
        <v>SO 08 - AREÁLOVÉ ROZVODY A OSVĚTLENÍ</v>
      </c>
      <c r="F89" s="333"/>
      <c r="G89" s="333"/>
      <c r="H89" s="333"/>
      <c r="I89" s="123"/>
      <c r="J89" s="36"/>
      <c r="K89" s="36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1:31" s="2" customFormat="1" ht="6.95" customHeight="1">
      <c r="A90" s="34"/>
      <c r="B90" s="35"/>
      <c r="C90" s="36"/>
      <c r="D90" s="36"/>
      <c r="E90" s="36"/>
      <c r="F90" s="36"/>
      <c r="G90" s="36"/>
      <c r="H90" s="36"/>
      <c r="I90" s="123"/>
      <c r="J90" s="36"/>
      <c r="K90" s="36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1:31" s="2" customFormat="1" ht="12" customHeight="1">
      <c r="A91" s="34"/>
      <c r="B91" s="35"/>
      <c r="C91" s="29" t="s">
        <v>20</v>
      </c>
      <c r="D91" s="36"/>
      <c r="E91" s="36"/>
      <c r="F91" s="27" t="str">
        <f>F14</f>
        <v>Protivanov, ul.Na Balkáně</v>
      </c>
      <c r="G91" s="36"/>
      <c r="H91" s="36"/>
      <c r="I91" s="124" t="s">
        <v>22</v>
      </c>
      <c r="J91" s="66" t="str">
        <f>IF(J14="","",J14)</f>
        <v>11. 12. 2019</v>
      </c>
      <c r="K91" s="36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1:31" s="2" customFormat="1" ht="6.95" customHeight="1">
      <c r="A92" s="34"/>
      <c r="B92" s="35"/>
      <c r="C92" s="36"/>
      <c r="D92" s="36"/>
      <c r="E92" s="36"/>
      <c r="F92" s="36"/>
      <c r="G92" s="36"/>
      <c r="H92" s="36"/>
      <c r="I92" s="123"/>
      <c r="J92" s="36"/>
      <c r="K92" s="3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1:31" s="2" customFormat="1" ht="25.7" customHeight="1">
      <c r="A93" s="34"/>
      <c r="B93" s="35"/>
      <c r="C93" s="29" t="s">
        <v>24</v>
      </c>
      <c r="D93" s="36"/>
      <c r="E93" s="36"/>
      <c r="F93" s="27" t="str">
        <f>E17</f>
        <v>Městys Protivanov, Náměstí 32, 798 48 Protivanov</v>
      </c>
      <c r="G93" s="36"/>
      <c r="H93" s="36"/>
      <c r="I93" s="124" t="s">
        <v>32</v>
      </c>
      <c r="J93" s="32" t="str">
        <f>E23</f>
        <v>PROMED Brno, spol. s r.o</v>
      </c>
      <c r="K93" s="36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1:31" s="2" customFormat="1" ht="15.2" customHeight="1">
      <c r="A94" s="34"/>
      <c r="B94" s="35"/>
      <c r="C94" s="29" t="s">
        <v>30</v>
      </c>
      <c r="D94" s="36"/>
      <c r="E94" s="36"/>
      <c r="F94" s="27" t="str">
        <f>IF(E20="","",E20)</f>
        <v>Vyplň údaj</v>
      </c>
      <c r="G94" s="36"/>
      <c r="H94" s="36"/>
      <c r="I94" s="124" t="s">
        <v>35</v>
      </c>
      <c r="J94" s="32" t="str">
        <f>E26</f>
        <v xml:space="preserve"> </v>
      </c>
      <c r="K94" s="36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pans="1:31" s="2" customFormat="1" ht="10.35" customHeight="1">
      <c r="A95" s="34"/>
      <c r="B95" s="35"/>
      <c r="C95" s="36"/>
      <c r="D95" s="36"/>
      <c r="E95" s="36"/>
      <c r="F95" s="36"/>
      <c r="G95" s="36"/>
      <c r="H95" s="36"/>
      <c r="I95" s="123"/>
      <c r="J95" s="36"/>
      <c r="K95" s="36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pans="1:31" s="2" customFormat="1" ht="29.25" customHeight="1">
      <c r="A96" s="34"/>
      <c r="B96" s="35"/>
      <c r="C96" s="162" t="s">
        <v>140</v>
      </c>
      <c r="D96" s="163"/>
      <c r="E96" s="163"/>
      <c r="F96" s="163"/>
      <c r="G96" s="163"/>
      <c r="H96" s="163"/>
      <c r="I96" s="164"/>
      <c r="J96" s="165" t="s">
        <v>141</v>
      </c>
      <c r="K96" s="163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pans="1:47" s="2" customFormat="1" ht="10.35" customHeight="1">
      <c r="A97" s="34"/>
      <c r="B97" s="35"/>
      <c r="C97" s="36"/>
      <c r="D97" s="36"/>
      <c r="E97" s="36"/>
      <c r="F97" s="36"/>
      <c r="G97" s="36"/>
      <c r="H97" s="36"/>
      <c r="I97" s="123"/>
      <c r="J97" s="36"/>
      <c r="K97" s="36"/>
      <c r="L97" s="51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pans="1:47" s="2" customFormat="1" ht="22.9" customHeight="1">
      <c r="A98" s="34"/>
      <c r="B98" s="35"/>
      <c r="C98" s="166" t="s">
        <v>142</v>
      </c>
      <c r="D98" s="36"/>
      <c r="E98" s="36"/>
      <c r="F98" s="36"/>
      <c r="G98" s="36"/>
      <c r="H98" s="36"/>
      <c r="I98" s="123"/>
      <c r="J98" s="84">
        <f>J124</f>
        <v>0</v>
      </c>
      <c r="K98" s="36"/>
      <c r="L98" s="51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U98" s="17" t="s">
        <v>143</v>
      </c>
    </row>
    <row r="99" spans="1:47" s="9" customFormat="1" ht="24.95" customHeight="1">
      <c r="B99" s="167"/>
      <c r="C99" s="168"/>
      <c r="D99" s="169" t="s">
        <v>2491</v>
      </c>
      <c r="E99" s="170"/>
      <c r="F99" s="170"/>
      <c r="G99" s="170"/>
      <c r="H99" s="170"/>
      <c r="I99" s="171"/>
      <c r="J99" s="172">
        <f>J125</f>
        <v>0</v>
      </c>
      <c r="K99" s="168"/>
      <c r="L99" s="173"/>
    </row>
    <row r="100" spans="1:47" s="9" customFormat="1" ht="24.95" customHeight="1">
      <c r="B100" s="167"/>
      <c r="C100" s="168"/>
      <c r="D100" s="169" t="s">
        <v>1891</v>
      </c>
      <c r="E100" s="170"/>
      <c r="F100" s="170"/>
      <c r="G100" s="170"/>
      <c r="H100" s="170"/>
      <c r="I100" s="171"/>
      <c r="J100" s="172">
        <f>J130</f>
        <v>0</v>
      </c>
      <c r="K100" s="168"/>
      <c r="L100" s="173"/>
    </row>
    <row r="101" spans="1:47" s="9" customFormat="1" ht="24.95" customHeight="1">
      <c r="B101" s="167"/>
      <c r="C101" s="168"/>
      <c r="D101" s="169" t="s">
        <v>1892</v>
      </c>
      <c r="E101" s="170"/>
      <c r="F101" s="170"/>
      <c r="G101" s="170"/>
      <c r="H101" s="170"/>
      <c r="I101" s="171"/>
      <c r="J101" s="172">
        <f>J133</f>
        <v>0</v>
      </c>
      <c r="K101" s="168"/>
      <c r="L101" s="173"/>
    </row>
    <row r="102" spans="1:47" s="9" customFormat="1" ht="24.95" customHeight="1">
      <c r="B102" s="167"/>
      <c r="C102" s="168"/>
      <c r="D102" s="169" t="s">
        <v>2492</v>
      </c>
      <c r="E102" s="170"/>
      <c r="F102" s="170"/>
      <c r="G102" s="170"/>
      <c r="H102" s="170"/>
      <c r="I102" s="171"/>
      <c r="J102" s="172">
        <f>J136</f>
        <v>0</v>
      </c>
      <c r="K102" s="168"/>
      <c r="L102" s="173"/>
    </row>
    <row r="103" spans="1:47" s="2" customFormat="1" ht="21.75" customHeight="1">
      <c r="A103" s="34"/>
      <c r="B103" s="35"/>
      <c r="C103" s="36"/>
      <c r="D103" s="36"/>
      <c r="E103" s="36"/>
      <c r="F103" s="36"/>
      <c r="G103" s="36"/>
      <c r="H103" s="36"/>
      <c r="I103" s="123"/>
      <c r="J103" s="36"/>
      <c r="K103" s="36"/>
      <c r="L103" s="51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pans="1:47" s="2" customFormat="1" ht="6.95" customHeight="1">
      <c r="A104" s="34"/>
      <c r="B104" s="54"/>
      <c r="C104" s="55"/>
      <c r="D104" s="55"/>
      <c r="E104" s="55"/>
      <c r="F104" s="55"/>
      <c r="G104" s="55"/>
      <c r="H104" s="55"/>
      <c r="I104" s="158"/>
      <c r="J104" s="55"/>
      <c r="K104" s="55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8" spans="1:47" s="2" customFormat="1" ht="6.95" customHeight="1">
      <c r="A108" s="34"/>
      <c r="B108" s="56"/>
      <c r="C108" s="57"/>
      <c r="D108" s="57"/>
      <c r="E108" s="57"/>
      <c r="F108" s="57"/>
      <c r="G108" s="57"/>
      <c r="H108" s="57"/>
      <c r="I108" s="161"/>
      <c r="J108" s="57"/>
      <c r="K108" s="57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pans="1:47" s="2" customFormat="1" ht="24.95" customHeight="1">
      <c r="A109" s="34"/>
      <c r="B109" s="35"/>
      <c r="C109" s="23" t="s">
        <v>170</v>
      </c>
      <c r="D109" s="36"/>
      <c r="E109" s="36"/>
      <c r="F109" s="36"/>
      <c r="G109" s="36"/>
      <c r="H109" s="36"/>
      <c r="I109" s="123"/>
      <c r="J109" s="36"/>
      <c r="K109" s="36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pans="1:47" s="2" customFormat="1" ht="6.95" customHeight="1">
      <c r="A110" s="34"/>
      <c r="B110" s="35"/>
      <c r="C110" s="36"/>
      <c r="D110" s="36"/>
      <c r="E110" s="36"/>
      <c r="F110" s="36"/>
      <c r="G110" s="36"/>
      <c r="H110" s="36"/>
      <c r="I110" s="123"/>
      <c r="J110" s="36"/>
      <c r="K110" s="36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pans="1:47" s="2" customFormat="1" ht="12" customHeight="1">
      <c r="A111" s="34"/>
      <c r="B111" s="35"/>
      <c r="C111" s="29" t="s">
        <v>16</v>
      </c>
      <c r="D111" s="36"/>
      <c r="E111" s="36"/>
      <c r="F111" s="36"/>
      <c r="G111" s="36"/>
      <c r="H111" s="36"/>
      <c r="I111" s="123"/>
      <c r="J111" s="36"/>
      <c r="K111" s="36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pans="1:47" s="2" customFormat="1" ht="16.5" customHeight="1">
      <c r="A112" s="34"/>
      <c r="B112" s="35"/>
      <c r="C112" s="36"/>
      <c r="D112" s="36"/>
      <c r="E112" s="330" t="str">
        <f>E7</f>
        <v>NOVOSTAVBA SOCIÁLNÍCH BYTŮ NA PARC. Č. 789/2</v>
      </c>
      <c r="F112" s="331"/>
      <c r="G112" s="331"/>
      <c r="H112" s="331"/>
      <c r="I112" s="123"/>
      <c r="J112" s="36"/>
      <c r="K112" s="36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pans="1:65" s="1" customFormat="1" ht="12" customHeight="1">
      <c r="B113" s="21"/>
      <c r="C113" s="29" t="s">
        <v>133</v>
      </c>
      <c r="D113" s="22"/>
      <c r="E113" s="22"/>
      <c r="F113" s="22"/>
      <c r="G113" s="22"/>
      <c r="H113" s="22"/>
      <c r="I113" s="115"/>
      <c r="J113" s="22"/>
      <c r="K113" s="22"/>
      <c r="L113" s="20"/>
    </row>
    <row r="114" spans="1:65" s="2" customFormat="1" ht="16.5" customHeight="1">
      <c r="A114" s="34"/>
      <c r="B114" s="35"/>
      <c r="C114" s="36"/>
      <c r="D114" s="36"/>
      <c r="E114" s="330" t="s">
        <v>134</v>
      </c>
      <c r="F114" s="333"/>
      <c r="G114" s="333"/>
      <c r="H114" s="333"/>
      <c r="I114" s="123"/>
      <c r="J114" s="36"/>
      <c r="K114" s="36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pans="1:65" s="2" customFormat="1" ht="12" customHeight="1">
      <c r="A115" s="34"/>
      <c r="B115" s="35"/>
      <c r="C115" s="29" t="s">
        <v>135</v>
      </c>
      <c r="D115" s="36"/>
      <c r="E115" s="36"/>
      <c r="F115" s="36"/>
      <c r="G115" s="36"/>
      <c r="H115" s="36"/>
      <c r="I115" s="123"/>
      <c r="J115" s="36"/>
      <c r="K115" s="36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pans="1:65" s="2" customFormat="1" ht="16.5" customHeight="1">
      <c r="A116" s="34"/>
      <c r="B116" s="35"/>
      <c r="C116" s="36"/>
      <c r="D116" s="36"/>
      <c r="E116" s="281" t="str">
        <f>E11</f>
        <v>SO 08 - AREÁLOVÉ ROZVODY A OSVĚTLENÍ</v>
      </c>
      <c r="F116" s="333"/>
      <c r="G116" s="333"/>
      <c r="H116" s="333"/>
      <c r="I116" s="123"/>
      <c r="J116" s="36"/>
      <c r="K116" s="36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pans="1:65" s="2" customFormat="1" ht="6.95" customHeight="1">
      <c r="A117" s="34"/>
      <c r="B117" s="35"/>
      <c r="C117" s="36"/>
      <c r="D117" s="36"/>
      <c r="E117" s="36"/>
      <c r="F117" s="36"/>
      <c r="G117" s="36"/>
      <c r="H117" s="36"/>
      <c r="I117" s="123"/>
      <c r="J117" s="36"/>
      <c r="K117" s="36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pans="1:65" s="2" customFormat="1" ht="12" customHeight="1">
      <c r="A118" s="34"/>
      <c r="B118" s="35"/>
      <c r="C118" s="29" t="s">
        <v>20</v>
      </c>
      <c r="D118" s="36"/>
      <c r="E118" s="36"/>
      <c r="F118" s="27" t="str">
        <f>F14</f>
        <v>Protivanov, ul.Na Balkáně</v>
      </c>
      <c r="G118" s="36"/>
      <c r="H118" s="36"/>
      <c r="I118" s="124" t="s">
        <v>22</v>
      </c>
      <c r="J118" s="66" t="str">
        <f>IF(J14="","",J14)</f>
        <v>11. 12. 2019</v>
      </c>
      <c r="K118" s="36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pans="1:65" s="2" customFormat="1" ht="6.95" customHeight="1">
      <c r="A119" s="34"/>
      <c r="B119" s="35"/>
      <c r="C119" s="36"/>
      <c r="D119" s="36"/>
      <c r="E119" s="36"/>
      <c r="F119" s="36"/>
      <c r="G119" s="36"/>
      <c r="H119" s="36"/>
      <c r="I119" s="123"/>
      <c r="J119" s="36"/>
      <c r="K119" s="36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pans="1:65" s="2" customFormat="1" ht="25.7" customHeight="1">
      <c r="A120" s="34"/>
      <c r="B120" s="35"/>
      <c r="C120" s="29" t="s">
        <v>24</v>
      </c>
      <c r="D120" s="36"/>
      <c r="E120" s="36"/>
      <c r="F120" s="27" t="str">
        <f>E17</f>
        <v>Městys Protivanov, Náměstí 32, 798 48 Protivanov</v>
      </c>
      <c r="G120" s="36"/>
      <c r="H120" s="36"/>
      <c r="I120" s="124" t="s">
        <v>32</v>
      </c>
      <c r="J120" s="32" t="str">
        <f>E23</f>
        <v>PROMED Brno, spol. s r.o</v>
      </c>
      <c r="K120" s="36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pans="1:65" s="2" customFormat="1" ht="15.2" customHeight="1">
      <c r="A121" s="34"/>
      <c r="B121" s="35"/>
      <c r="C121" s="29" t="s">
        <v>30</v>
      </c>
      <c r="D121" s="36"/>
      <c r="E121" s="36"/>
      <c r="F121" s="27" t="str">
        <f>IF(E20="","",E20)</f>
        <v>Vyplň údaj</v>
      </c>
      <c r="G121" s="36"/>
      <c r="H121" s="36"/>
      <c r="I121" s="124" t="s">
        <v>35</v>
      </c>
      <c r="J121" s="32" t="str">
        <f>E26</f>
        <v xml:space="preserve"> </v>
      </c>
      <c r="K121" s="36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pans="1:65" s="2" customFormat="1" ht="10.35" customHeight="1">
      <c r="A122" s="34"/>
      <c r="B122" s="35"/>
      <c r="C122" s="36"/>
      <c r="D122" s="36"/>
      <c r="E122" s="36"/>
      <c r="F122" s="36"/>
      <c r="G122" s="36"/>
      <c r="H122" s="36"/>
      <c r="I122" s="123"/>
      <c r="J122" s="36"/>
      <c r="K122" s="36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pans="1:65" s="10" customFormat="1" ht="29.25" customHeight="1">
      <c r="A123" s="174"/>
      <c r="B123" s="175"/>
      <c r="C123" s="176" t="s">
        <v>171</v>
      </c>
      <c r="D123" s="177" t="s">
        <v>64</v>
      </c>
      <c r="E123" s="177" t="s">
        <v>60</v>
      </c>
      <c r="F123" s="177" t="s">
        <v>61</v>
      </c>
      <c r="G123" s="177" t="s">
        <v>172</v>
      </c>
      <c r="H123" s="177" t="s">
        <v>173</v>
      </c>
      <c r="I123" s="178" t="s">
        <v>174</v>
      </c>
      <c r="J123" s="177" t="s">
        <v>141</v>
      </c>
      <c r="K123" s="179" t="s">
        <v>175</v>
      </c>
      <c r="L123" s="180"/>
      <c r="M123" s="75" t="s">
        <v>1</v>
      </c>
      <c r="N123" s="76" t="s">
        <v>43</v>
      </c>
      <c r="O123" s="76" t="s">
        <v>176</v>
      </c>
      <c r="P123" s="76" t="s">
        <v>177</v>
      </c>
      <c r="Q123" s="76" t="s">
        <v>178</v>
      </c>
      <c r="R123" s="76" t="s">
        <v>179</v>
      </c>
      <c r="S123" s="76" t="s">
        <v>180</v>
      </c>
      <c r="T123" s="77" t="s">
        <v>181</v>
      </c>
      <c r="U123" s="174"/>
      <c r="V123" s="174"/>
      <c r="W123" s="174"/>
      <c r="X123" s="174"/>
      <c r="Y123" s="174"/>
      <c r="Z123" s="174"/>
      <c r="AA123" s="174"/>
      <c r="AB123" s="174"/>
      <c r="AC123" s="174"/>
      <c r="AD123" s="174"/>
      <c r="AE123" s="174"/>
    </row>
    <row r="124" spans="1:65" s="2" customFormat="1" ht="22.9" customHeight="1">
      <c r="A124" s="34"/>
      <c r="B124" s="35"/>
      <c r="C124" s="82" t="s">
        <v>182</v>
      </c>
      <c r="D124" s="36"/>
      <c r="E124" s="36"/>
      <c r="F124" s="36"/>
      <c r="G124" s="36"/>
      <c r="H124" s="36"/>
      <c r="I124" s="123"/>
      <c r="J124" s="181">
        <f>BK124</f>
        <v>0</v>
      </c>
      <c r="K124" s="36"/>
      <c r="L124" s="39"/>
      <c r="M124" s="78"/>
      <c r="N124" s="182"/>
      <c r="O124" s="79"/>
      <c r="P124" s="183">
        <f>P125+P130+P133+P136</f>
        <v>0</v>
      </c>
      <c r="Q124" s="79"/>
      <c r="R124" s="183">
        <f>R125+R130+R133+R136</f>
        <v>0</v>
      </c>
      <c r="S124" s="79"/>
      <c r="T124" s="184">
        <f>T125+T130+T133+T136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T124" s="17" t="s">
        <v>78</v>
      </c>
      <c r="AU124" s="17" t="s">
        <v>143</v>
      </c>
      <c r="BK124" s="185">
        <f>BK125+BK130+BK133+BK136</f>
        <v>0</v>
      </c>
    </row>
    <row r="125" spans="1:65" s="11" customFormat="1" ht="25.9" customHeight="1">
      <c r="B125" s="186"/>
      <c r="C125" s="187"/>
      <c r="D125" s="188" t="s">
        <v>78</v>
      </c>
      <c r="E125" s="189" t="s">
        <v>2493</v>
      </c>
      <c r="F125" s="189" t="s">
        <v>2494</v>
      </c>
      <c r="G125" s="187"/>
      <c r="H125" s="187"/>
      <c r="I125" s="190"/>
      <c r="J125" s="191">
        <f>BK125</f>
        <v>0</v>
      </c>
      <c r="K125" s="187"/>
      <c r="L125" s="192"/>
      <c r="M125" s="193"/>
      <c r="N125" s="194"/>
      <c r="O125" s="194"/>
      <c r="P125" s="195">
        <f>SUM(P126:P129)</f>
        <v>0</v>
      </c>
      <c r="Q125" s="194"/>
      <c r="R125" s="195">
        <f>SUM(R126:R129)</f>
        <v>0</v>
      </c>
      <c r="S125" s="194"/>
      <c r="T125" s="196">
        <f>SUM(T126:T129)</f>
        <v>0</v>
      </c>
      <c r="AR125" s="197" t="s">
        <v>86</v>
      </c>
      <c r="AT125" s="198" t="s">
        <v>78</v>
      </c>
      <c r="AU125" s="198" t="s">
        <v>79</v>
      </c>
      <c r="AY125" s="197" t="s">
        <v>184</v>
      </c>
      <c r="BK125" s="199">
        <f>SUM(BK126:BK129)</f>
        <v>0</v>
      </c>
    </row>
    <row r="126" spans="1:65" s="2" customFormat="1" ht="21.75" customHeight="1">
      <c r="A126" s="34"/>
      <c r="B126" s="35"/>
      <c r="C126" s="200" t="s">
        <v>86</v>
      </c>
      <c r="D126" s="200" t="s">
        <v>185</v>
      </c>
      <c r="E126" s="201" t="s">
        <v>2495</v>
      </c>
      <c r="F126" s="202" t="s">
        <v>2496</v>
      </c>
      <c r="G126" s="203" t="s">
        <v>252</v>
      </c>
      <c r="H126" s="204">
        <v>135</v>
      </c>
      <c r="I126" s="205"/>
      <c r="J126" s="206">
        <f>ROUND(I126*H126,2)</f>
        <v>0</v>
      </c>
      <c r="K126" s="202" t="s">
        <v>1</v>
      </c>
      <c r="L126" s="39"/>
      <c r="M126" s="207" t="s">
        <v>1</v>
      </c>
      <c r="N126" s="208" t="s">
        <v>45</v>
      </c>
      <c r="O126" s="71"/>
      <c r="P126" s="209">
        <f>O126*H126</f>
        <v>0</v>
      </c>
      <c r="Q126" s="209">
        <v>0</v>
      </c>
      <c r="R126" s="209">
        <f>Q126*H126</f>
        <v>0</v>
      </c>
      <c r="S126" s="209">
        <v>0</v>
      </c>
      <c r="T126" s="210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211" t="s">
        <v>190</v>
      </c>
      <c r="AT126" s="211" t="s">
        <v>185</v>
      </c>
      <c r="AU126" s="211" t="s">
        <v>86</v>
      </c>
      <c r="AY126" s="17" t="s">
        <v>184</v>
      </c>
      <c r="BE126" s="212">
        <f>IF(N126="základní",J126,0)</f>
        <v>0</v>
      </c>
      <c r="BF126" s="212">
        <f>IF(N126="snížená",J126,0)</f>
        <v>0</v>
      </c>
      <c r="BG126" s="212">
        <f>IF(N126="zákl. přenesená",J126,0)</f>
        <v>0</v>
      </c>
      <c r="BH126" s="212">
        <f>IF(N126="sníž. přenesená",J126,0)</f>
        <v>0</v>
      </c>
      <c r="BI126" s="212">
        <f>IF(N126="nulová",J126,0)</f>
        <v>0</v>
      </c>
      <c r="BJ126" s="17" t="s">
        <v>91</v>
      </c>
      <c r="BK126" s="212">
        <f>ROUND(I126*H126,2)</f>
        <v>0</v>
      </c>
      <c r="BL126" s="17" t="s">
        <v>190</v>
      </c>
      <c r="BM126" s="211" t="s">
        <v>91</v>
      </c>
    </row>
    <row r="127" spans="1:65" s="2" customFormat="1" ht="21.75" customHeight="1">
      <c r="A127" s="34"/>
      <c r="B127" s="35"/>
      <c r="C127" s="200" t="s">
        <v>91</v>
      </c>
      <c r="D127" s="200" t="s">
        <v>185</v>
      </c>
      <c r="E127" s="201" t="s">
        <v>1909</v>
      </c>
      <c r="F127" s="202" t="s">
        <v>2497</v>
      </c>
      <c r="G127" s="203" t="s">
        <v>252</v>
      </c>
      <c r="H127" s="204">
        <v>25</v>
      </c>
      <c r="I127" s="205"/>
      <c r="J127" s="206">
        <f>ROUND(I127*H127,2)</f>
        <v>0</v>
      </c>
      <c r="K127" s="202" t="s">
        <v>1</v>
      </c>
      <c r="L127" s="39"/>
      <c r="M127" s="207" t="s">
        <v>1</v>
      </c>
      <c r="N127" s="208" t="s">
        <v>45</v>
      </c>
      <c r="O127" s="71"/>
      <c r="P127" s="209">
        <f>O127*H127</f>
        <v>0</v>
      </c>
      <c r="Q127" s="209">
        <v>0</v>
      </c>
      <c r="R127" s="209">
        <f>Q127*H127</f>
        <v>0</v>
      </c>
      <c r="S127" s="209">
        <v>0</v>
      </c>
      <c r="T127" s="210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211" t="s">
        <v>190</v>
      </c>
      <c r="AT127" s="211" t="s">
        <v>185</v>
      </c>
      <c r="AU127" s="211" t="s">
        <v>86</v>
      </c>
      <c r="AY127" s="17" t="s">
        <v>184</v>
      </c>
      <c r="BE127" s="212">
        <f>IF(N127="základní",J127,0)</f>
        <v>0</v>
      </c>
      <c r="BF127" s="212">
        <f>IF(N127="snížená",J127,0)</f>
        <v>0</v>
      </c>
      <c r="BG127" s="212">
        <f>IF(N127="zákl. přenesená",J127,0)</f>
        <v>0</v>
      </c>
      <c r="BH127" s="212">
        <f>IF(N127="sníž. přenesená",J127,0)</f>
        <v>0</v>
      </c>
      <c r="BI127" s="212">
        <f>IF(N127="nulová",J127,0)</f>
        <v>0</v>
      </c>
      <c r="BJ127" s="17" t="s">
        <v>91</v>
      </c>
      <c r="BK127" s="212">
        <f>ROUND(I127*H127,2)</f>
        <v>0</v>
      </c>
      <c r="BL127" s="17" t="s">
        <v>190</v>
      </c>
      <c r="BM127" s="211" t="s">
        <v>190</v>
      </c>
    </row>
    <row r="128" spans="1:65" s="2" customFormat="1" ht="21.75" customHeight="1">
      <c r="A128" s="34"/>
      <c r="B128" s="35"/>
      <c r="C128" s="200" t="s">
        <v>96</v>
      </c>
      <c r="D128" s="200" t="s">
        <v>185</v>
      </c>
      <c r="E128" s="201" t="s">
        <v>2052</v>
      </c>
      <c r="F128" s="202" t="s">
        <v>2055</v>
      </c>
      <c r="G128" s="203" t="s">
        <v>252</v>
      </c>
      <c r="H128" s="204">
        <v>25</v>
      </c>
      <c r="I128" s="205"/>
      <c r="J128" s="206">
        <f>ROUND(I128*H128,2)</f>
        <v>0</v>
      </c>
      <c r="K128" s="202" t="s">
        <v>1</v>
      </c>
      <c r="L128" s="39"/>
      <c r="M128" s="207" t="s">
        <v>1</v>
      </c>
      <c r="N128" s="208" t="s">
        <v>45</v>
      </c>
      <c r="O128" s="71"/>
      <c r="P128" s="209">
        <f>O128*H128</f>
        <v>0</v>
      </c>
      <c r="Q128" s="209">
        <v>0</v>
      </c>
      <c r="R128" s="209">
        <f>Q128*H128</f>
        <v>0</v>
      </c>
      <c r="S128" s="209">
        <v>0</v>
      </c>
      <c r="T128" s="210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211" t="s">
        <v>190</v>
      </c>
      <c r="AT128" s="211" t="s">
        <v>185</v>
      </c>
      <c r="AU128" s="211" t="s">
        <v>86</v>
      </c>
      <c r="AY128" s="17" t="s">
        <v>184</v>
      </c>
      <c r="BE128" s="212">
        <f>IF(N128="základní",J128,0)</f>
        <v>0</v>
      </c>
      <c r="BF128" s="212">
        <f>IF(N128="snížená",J128,0)</f>
        <v>0</v>
      </c>
      <c r="BG128" s="212">
        <f>IF(N128="zákl. přenesená",J128,0)</f>
        <v>0</v>
      </c>
      <c r="BH128" s="212">
        <f>IF(N128="sníž. přenesená",J128,0)</f>
        <v>0</v>
      </c>
      <c r="BI128" s="212">
        <f>IF(N128="nulová",J128,0)</f>
        <v>0</v>
      </c>
      <c r="BJ128" s="17" t="s">
        <v>91</v>
      </c>
      <c r="BK128" s="212">
        <f>ROUND(I128*H128,2)</f>
        <v>0</v>
      </c>
      <c r="BL128" s="17" t="s">
        <v>190</v>
      </c>
      <c r="BM128" s="211" t="s">
        <v>199</v>
      </c>
    </row>
    <row r="129" spans="1:65" s="2" customFormat="1" ht="16.5" customHeight="1">
      <c r="A129" s="34"/>
      <c r="B129" s="35"/>
      <c r="C129" s="200" t="s">
        <v>190</v>
      </c>
      <c r="D129" s="200" t="s">
        <v>185</v>
      </c>
      <c r="E129" s="201" t="s">
        <v>2498</v>
      </c>
      <c r="F129" s="202" t="s">
        <v>2499</v>
      </c>
      <c r="G129" s="203" t="s">
        <v>1310</v>
      </c>
      <c r="H129" s="204">
        <v>185</v>
      </c>
      <c r="I129" s="205"/>
      <c r="J129" s="206">
        <f>ROUND(I129*H129,2)</f>
        <v>0</v>
      </c>
      <c r="K129" s="202" t="s">
        <v>1</v>
      </c>
      <c r="L129" s="39"/>
      <c r="M129" s="207" t="s">
        <v>1</v>
      </c>
      <c r="N129" s="208" t="s">
        <v>45</v>
      </c>
      <c r="O129" s="71"/>
      <c r="P129" s="209">
        <f>O129*H129</f>
        <v>0</v>
      </c>
      <c r="Q129" s="209">
        <v>0</v>
      </c>
      <c r="R129" s="209">
        <f>Q129*H129</f>
        <v>0</v>
      </c>
      <c r="S129" s="209">
        <v>0</v>
      </c>
      <c r="T129" s="210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211" t="s">
        <v>190</v>
      </c>
      <c r="AT129" s="211" t="s">
        <v>185</v>
      </c>
      <c r="AU129" s="211" t="s">
        <v>86</v>
      </c>
      <c r="AY129" s="17" t="s">
        <v>184</v>
      </c>
      <c r="BE129" s="212">
        <f>IF(N129="základní",J129,0)</f>
        <v>0</v>
      </c>
      <c r="BF129" s="212">
        <f>IF(N129="snížená",J129,0)</f>
        <v>0</v>
      </c>
      <c r="BG129" s="212">
        <f>IF(N129="zákl. přenesená",J129,0)</f>
        <v>0</v>
      </c>
      <c r="BH129" s="212">
        <f>IF(N129="sníž. přenesená",J129,0)</f>
        <v>0</v>
      </c>
      <c r="BI129" s="212">
        <f>IF(N129="nulová",J129,0)</f>
        <v>0</v>
      </c>
      <c r="BJ129" s="17" t="s">
        <v>91</v>
      </c>
      <c r="BK129" s="212">
        <f>ROUND(I129*H129,2)</f>
        <v>0</v>
      </c>
      <c r="BL129" s="17" t="s">
        <v>190</v>
      </c>
      <c r="BM129" s="211" t="s">
        <v>202</v>
      </c>
    </row>
    <row r="130" spans="1:65" s="11" customFormat="1" ht="25.9" customHeight="1">
      <c r="B130" s="186"/>
      <c r="C130" s="187"/>
      <c r="D130" s="188" t="s">
        <v>78</v>
      </c>
      <c r="E130" s="189" t="s">
        <v>1967</v>
      </c>
      <c r="F130" s="189" t="s">
        <v>1968</v>
      </c>
      <c r="G130" s="187"/>
      <c r="H130" s="187"/>
      <c r="I130" s="190"/>
      <c r="J130" s="191">
        <f>BK130</f>
        <v>0</v>
      </c>
      <c r="K130" s="187"/>
      <c r="L130" s="192"/>
      <c r="M130" s="193"/>
      <c r="N130" s="194"/>
      <c r="O130" s="194"/>
      <c r="P130" s="195">
        <f>SUM(P131:P132)</f>
        <v>0</v>
      </c>
      <c r="Q130" s="194"/>
      <c r="R130" s="195">
        <f>SUM(R131:R132)</f>
        <v>0</v>
      </c>
      <c r="S130" s="194"/>
      <c r="T130" s="196">
        <f>SUM(T131:T132)</f>
        <v>0</v>
      </c>
      <c r="AR130" s="197" t="s">
        <v>86</v>
      </c>
      <c r="AT130" s="198" t="s">
        <v>78</v>
      </c>
      <c r="AU130" s="198" t="s">
        <v>79</v>
      </c>
      <c r="AY130" s="197" t="s">
        <v>184</v>
      </c>
      <c r="BK130" s="199">
        <f>SUM(BK131:BK132)</f>
        <v>0</v>
      </c>
    </row>
    <row r="131" spans="1:65" s="2" customFormat="1" ht="16.5" customHeight="1">
      <c r="A131" s="34"/>
      <c r="B131" s="35"/>
      <c r="C131" s="200" t="s">
        <v>208</v>
      </c>
      <c r="D131" s="200" t="s">
        <v>185</v>
      </c>
      <c r="E131" s="201" t="s">
        <v>1971</v>
      </c>
      <c r="F131" s="202" t="s">
        <v>2500</v>
      </c>
      <c r="G131" s="203" t="s">
        <v>1310</v>
      </c>
      <c r="H131" s="204">
        <v>80</v>
      </c>
      <c r="I131" s="205"/>
      <c r="J131" s="206">
        <f>ROUND(I131*H131,2)</f>
        <v>0</v>
      </c>
      <c r="K131" s="202" t="s">
        <v>1</v>
      </c>
      <c r="L131" s="39"/>
      <c r="M131" s="207" t="s">
        <v>1</v>
      </c>
      <c r="N131" s="208" t="s">
        <v>45</v>
      </c>
      <c r="O131" s="71"/>
      <c r="P131" s="209">
        <f>O131*H131</f>
        <v>0</v>
      </c>
      <c r="Q131" s="209">
        <v>0</v>
      </c>
      <c r="R131" s="209">
        <f>Q131*H131</f>
        <v>0</v>
      </c>
      <c r="S131" s="209">
        <v>0</v>
      </c>
      <c r="T131" s="210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211" t="s">
        <v>190</v>
      </c>
      <c r="AT131" s="211" t="s">
        <v>185</v>
      </c>
      <c r="AU131" s="211" t="s">
        <v>86</v>
      </c>
      <c r="AY131" s="17" t="s">
        <v>184</v>
      </c>
      <c r="BE131" s="212">
        <f>IF(N131="základní",J131,0)</f>
        <v>0</v>
      </c>
      <c r="BF131" s="212">
        <f>IF(N131="snížená",J131,0)</f>
        <v>0</v>
      </c>
      <c r="BG131" s="212">
        <f>IF(N131="zákl. přenesená",J131,0)</f>
        <v>0</v>
      </c>
      <c r="BH131" s="212">
        <f>IF(N131="sníž. přenesená",J131,0)</f>
        <v>0</v>
      </c>
      <c r="BI131" s="212">
        <f>IF(N131="nulová",J131,0)</f>
        <v>0</v>
      </c>
      <c r="BJ131" s="17" t="s">
        <v>91</v>
      </c>
      <c r="BK131" s="212">
        <f>ROUND(I131*H131,2)</f>
        <v>0</v>
      </c>
      <c r="BL131" s="17" t="s">
        <v>190</v>
      </c>
      <c r="BM131" s="211" t="s">
        <v>211</v>
      </c>
    </row>
    <row r="132" spans="1:65" s="2" customFormat="1" ht="16.5" customHeight="1">
      <c r="A132" s="34"/>
      <c r="B132" s="35"/>
      <c r="C132" s="200" t="s">
        <v>199</v>
      </c>
      <c r="D132" s="200" t="s">
        <v>185</v>
      </c>
      <c r="E132" s="201" t="s">
        <v>2501</v>
      </c>
      <c r="F132" s="202" t="s">
        <v>2502</v>
      </c>
      <c r="G132" s="203" t="s">
        <v>1310</v>
      </c>
      <c r="H132" s="204">
        <v>8</v>
      </c>
      <c r="I132" s="205"/>
      <c r="J132" s="206">
        <f>ROUND(I132*H132,2)</f>
        <v>0</v>
      </c>
      <c r="K132" s="202" t="s">
        <v>1</v>
      </c>
      <c r="L132" s="39"/>
      <c r="M132" s="207" t="s">
        <v>1</v>
      </c>
      <c r="N132" s="208" t="s">
        <v>45</v>
      </c>
      <c r="O132" s="71"/>
      <c r="P132" s="209">
        <f>O132*H132</f>
        <v>0</v>
      </c>
      <c r="Q132" s="209">
        <v>0</v>
      </c>
      <c r="R132" s="209">
        <f>Q132*H132</f>
        <v>0</v>
      </c>
      <c r="S132" s="209">
        <v>0</v>
      </c>
      <c r="T132" s="210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211" t="s">
        <v>190</v>
      </c>
      <c r="AT132" s="211" t="s">
        <v>185</v>
      </c>
      <c r="AU132" s="211" t="s">
        <v>86</v>
      </c>
      <c r="AY132" s="17" t="s">
        <v>184</v>
      </c>
      <c r="BE132" s="212">
        <f>IF(N132="základní",J132,0)</f>
        <v>0</v>
      </c>
      <c r="BF132" s="212">
        <f>IF(N132="snížená",J132,0)</f>
        <v>0</v>
      </c>
      <c r="BG132" s="212">
        <f>IF(N132="zákl. přenesená",J132,0)</f>
        <v>0</v>
      </c>
      <c r="BH132" s="212">
        <f>IF(N132="sníž. přenesená",J132,0)</f>
        <v>0</v>
      </c>
      <c r="BI132" s="212">
        <f>IF(N132="nulová",J132,0)</f>
        <v>0</v>
      </c>
      <c r="BJ132" s="17" t="s">
        <v>91</v>
      </c>
      <c r="BK132" s="212">
        <f>ROUND(I132*H132,2)</f>
        <v>0</v>
      </c>
      <c r="BL132" s="17" t="s">
        <v>190</v>
      </c>
      <c r="BM132" s="211" t="s">
        <v>215</v>
      </c>
    </row>
    <row r="133" spans="1:65" s="11" customFormat="1" ht="25.9" customHeight="1">
      <c r="B133" s="186"/>
      <c r="C133" s="187"/>
      <c r="D133" s="188" t="s">
        <v>78</v>
      </c>
      <c r="E133" s="189" t="s">
        <v>1973</v>
      </c>
      <c r="F133" s="189" t="s">
        <v>1974</v>
      </c>
      <c r="G133" s="187"/>
      <c r="H133" s="187"/>
      <c r="I133" s="190"/>
      <c r="J133" s="191">
        <f>BK133</f>
        <v>0</v>
      </c>
      <c r="K133" s="187"/>
      <c r="L133" s="192"/>
      <c r="M133" s="193"/>
      <c r="N133" s="194"/>
      <c r="O133" s="194"/>
      <c r="P133" s="195">
        <f>SUM(P134:P135)</f>
        <v>0</v>
      </c>
      <c r="Q133" s="194"/>
      <c r="R133" s="195">
        <f>SUM(R134:R135)</f>
        <v>0</v>
      </c>
      <c r="S133" s="194"/>
      <c r="T133" s="196">
        <f>SUM(T134:T135)</f>
        <v>0</v>
      </c>
      <c r="AR133" s="197" t="s">
        <v>86</v>
      </c>
      <c r="AT133" s="198" t="s">
        <v>78</v>
      </c>
      <c r="AU133" s="198" t="s">
        <v>79</v>
      </c>
      <c r="AY133" s="197" t="s">
        <v>184</v>
      </c>
      <c r="BK133" s="199">
        <f>SUM(BK134:BK135)</f>
        <v>0</v>
      </c>
    </row>
    <row r="134" spans="1:65" s="2" customFormat="1" ht="21.75" customHeight="1">
      <c r="A134" s="34"/>
      <c r="B134" s="35"/>
      <c r="C134" s="200" t="s">
        <v>216</v>
      </c>
      <c r="D134" s="200" t="s">
        <v>185</v>
      </c>
      <c r="E134" s="201" t="s">
        <v>2503</v>
      </c>
      <c r="F134" s="202" t="s">
        <v>2504</v>
      </c>
      <c r="G134" s="203" t="s">
        <v>1310</v>
      </c>
      <c r="H134" s="204">
        <v>7</v>
      </c>
      <c r="I134" s="205"/>
      <c r="J134" s="206">
        <f>ROUND(I134*H134,2)</f>
        <v>0</v>
      </c>
      <c r="K134" s="202" t="s">
        <v>1</v>
      </c>
      <c r="L134" s="39"/>
      <c r="M134" s="207" t="s">
        <v>1</v>
      </c>
      <c r="N134" s="208" t="s">
        <v>45</v>
      </c>
      <c r="O134" s="71"/>
      <c r="P134" s="209">
        <f>O134*H134</f>
        <v>0</v>
      </c>
      <c r="Q134" s="209">
        <v>0</v>
      </c>
      <c r="R134" s="209">
        <f>Q134*H134</f>
        <v>0</v>
      </c>
      <c r="S134" s="209">
        <v>0</v>
      </c>
      <c r="T134" s="210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211" t="s">
        <v>190</v>
      </c>
      <c r="AT134" s="211" t="s">
        <v>185</v>
      </c>
      <c r="AU134" s="211" t="s">
        <v>86</v>
      </c>
      <c r="AY134" s="17" t="s">
        <v>184</v>
      </c>
      <c r="BE134" s="212">
        <f>IF(N134="základní",J134,0)</f>
        <v>0</v>
      </c>
      <c r="BF134" s="212">
        <f>IF(N134="snížená",J134,0)</f>
        <v>0</v>
      </c>
      <c r="BG134" s="212">
        <f>IF(N134="zákl. přenesená",J134,0)</f>
        <v>0</v>
      </c>
      <c r="BH134" s="212">
        <f>IF(N134="sníž. přenesená",J134,0)</f>
        <v>0</v>
      </c>
      <c r="BI134" s="212">
        <f>IF(N134="nulová",J134,0)</f>
        <v>0</v>
      </c>
      <c r="BJ134" s="17" t="s">
        <v>91</v>
      </c>
      <c r="BK134" s="212">
        <f>ROUND(I134*H134,2)</f>
        <v>0</v>
      </c>
      <c r="BL134" s="17" t="s">
        <v>190</v>
      </c>
      <c r="BM134" s="211" t="s">
        <v>219</v>
      </c>
    </row>
    <row r="135" spans="1:65" s="2" customFormat="1" ht="16.5" customHeight="1">
      <c r="A135" s="34"/>
      <c r="B135" s="35"/>
      <c r="C135" s="200" t="s">
        <v>202</v>
      </c>
      <c r="D135" s="200" t="s">
        <v>185</v>
      </c>
      <c r="E135" s="201" t="s">
        <v>2505</v>
      </c>
      <c r="F135" s="202" t="s">
        <v>2506</v>
      </c>
      <c r="G135" s="203" t="s">
        <v>1310</v>
      </c>
      <c r="H135" s="204">
        <v>7</v>
      </c>
      <c r="I135" s="205"/>
      <c r="J135" s="206">
        <f>ROUND(I135*H135,2)</f>
        <v>0</v>
      </c>
      <c r="K135" s="202" t="s">
        <v>1</v>
      </c>
      <c r="L135" s="39"/>
      <c r="M135" s="207" t="s">
        <v>1</v>
      </c>
      <c r="N135" s="208" t="s">
        <v>45</v>
      </c>
      <c r="O135" s="71"/>
      <c r="P135" s="209">
        <f>O135*H135</f>
        <v>0</v>
      </c>
      <c r="Q135" s="209">
        <v>0</v>
      </c>
      <c r="R135" s="209">
        <f>Q135*H135</f>
        <v>0</v>
      </c>
      <c r="S135" s="209">
        <v>0</v>
      </c>
      <c r="T135" s="210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211" t="s">
        <v>190</v>
      </c>
      <c r="AT135" s="211" t="s">
        <v>185</v>
      </c>
      <c r="AU135" s="211" t="s">
        <v>86</v>
      </c>
      <c r="AY135" s="17" t="s">
        <v>184</v>
      </c>
      <c r="BE135" s="212">
        <f>IF(N135="základní",J135,0)</f>
        <v>0</v>
      </c>
      <c r="BF135" s="212">
        <f>IF(N135="snížená",J135,0)</f>
        <v>0</v>
      </c>
      <c r="BG135" s="212">
        <f>IF(N135="zákl. přenesená",J135,0)</f>
        <v>0</v>
      </c>
      <c r="BH135" s="212">
        <f>IF(N135="sníž. přenesená",J135,0)</f>
        <v>0</v>
      </c>
      <c r="BI135" s="212">
        <f>IF(N135="nulová",J135,0)</f>
        <v>0</v>
      </c>
      <c r="BJ135" s="17" t="s">
        <v>91</v>
      </c>
      <c r="BK135" s="212">
        <f>ROUND(I135*H135,2)</f>
        <v>0</v>
      </c>
      <c r="BL135" s="17" t="s">
        <v>190</v>
      </c>
      <c r="BM135" s="211" t="s">
        <v>223</v>
      </c>
    </row>
    <row r="136" spans="1:65" s="11" customFormat="1" ht="25.9" customHeight="1">
      <c r="B136" s="186"/>
      <c r="C136" s="187"/>
      <c r="D136" s="188" t="s">
        <v>78</v>
      </c>
      <c r="E136" s="189" t="s">
        <v>2507</v>
      </c>
      <c r="F136" s="189" t="s">
        <v>2508</v>
      </c>
      <c r="G136" s="187"/>
      <c r="H136" s="187"/>
      <c r="I136" s="190"/>
      <c r="J136" s="191">
        <f>BK136</f>
        <v>0</v>
      </c>
      <c r="K136" s="187"/>
      <c r="L136" s="192"/>
      <c r="M136" s="193"/>
      <c r="N136" s="194"/>
      <c r="O136" s="194"/>
      <c r="P136" s="195">
        <f>SUM(P137:P138)</f>
        <v>0</v>
      </c>
      <c r="Q136" s="194"/>
      <c r="R136" s="195">
        <f>SUM(R137:R138)</f>
        <v>0</v>
      </c>
      <c r="S136" s="194"/>
      <c r="T136" s="196">
        <f>SUM(T137:T138)</f>
        <v>0</v>
      </c>
      <c r="AR136" s="197" t="s">
        <v>86</v>
      </c>
      <c r="AT136" s="198" t="s">
        <v>78</v>
      </c>
      <c r="AU136" s="198" t="s">
        <v>79</v>
      </c>
      <c r="AY136" s="197" t="s">
        <v>184</v>
      </c>
      <c r="BK136" s="199">
        <f>SUM(BK137:BK138)</f>
        <v>0</v>
      </c>
    </row>
    <row r="137" spans="1:65" s="2" customFormat="1" ht="16.5" customHeight="1">
      <c r="A137" s="34"/>
      <c r="B137" s="35"/>
      <c r="C137" s="200" t="s">
        <v>225</v>
      </c>
      <c r="D137" s="200" t="s">
        <v>185</v>
      </c>
      <c r="E137" s="201" t="s">
        <v>2509</v>
      </c>
      <c r="F137" s="202" t="s">
        <v>2048</v>
      </c>
      <c r="G137" s="203" t="s">
        <v>2049</v>
      </c>
      <c r="H137" s="204">
        <v>15</v>
      </c>
      <c r="I137" s="205"/>
      <c r="J137" s="206">
        <f>ROUND(I137*H137,2)</f>
        <v>0</v>
      </c>
      <c r="K137" s="202" t="s">
        <v>1</v>
      </c>
      <c r="L137" s="39"/>
      <c r="M137" s="207" t="s">
        <v>1</v>
      </c>
      <c r="N137" s="208" t="s">
        <v>45</v>
      </c>
      <c r="O137" s="71"/>
      <c r="P137" s="209">
        <f>O137*H137</f>
        <v>0</v>
      </c>
      <c r="Q137" s="209">
        <v>0</v>
      </c>
      <c r="R137" s="209">
        <f>Q137*H137</f>
        <v>0</v>
      </c>
      <c r="S137" s="209">
        <v>0</v>
      </c>
      <c r="T137" s="210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211" t="s">
        <v>190</v>
      </c>
      <c r="AT137" s="211" t="s">
        <v>185</v>
      </c>
      <c r="AU137" s="211" t="s">
        <v>86</v>
      </c>
      <c r="AY137" s="17" t="s">
        <v>184</v>
      </c>
      <c r="BE137" s="212">
        <f>IF(N137="základní",J137,0)</f>
        <v>0</v>
      </c>
      <c r="BF137" s="212">
        <f>IF(N137="snížená",J137,0)</f>
        <v>0</v>
      </c>
      <c r="BG137" s="212">
        <f>IF(N137="zákl. přenesená",J137,0)</f>
        <v>0</v>
      </c>
      <c r="BH137" s="212">
        <f>IF(N137="sníž. přenesená",J137,0)</f>
        <v>0</v>
      </c>
      <c r="BI137" s="212">
        <f>IF(N137="nulová",J137,0)</f>
        <v>0</v>
      </c>
      <c r="BJ137" s="17" t="s">
        <v>91</v>
      </c>
      <c r="BK137" s="212">
        <f>ROUND(I137*H137,2)</f>
        <v>0</v>
      </c>
      <c r="BL137" s="17" t="s">
        <v>190</v>
      </c>
      <c r="BM137" s="211" t="s">
        <v>228</v>
      </c>
    </row>
    <row r="138" spans="1:65" s="2" customFormat="1" ht="21.75" customHeight="1">
      <c r="A138" s="34"/>
      <c r="B138" s="35"/>
      <c r="C138" s="200" t="s">
        <v>211</v>
      </c>
      <c r="D138" s="200" t="s">
        <v>185</v>
      </c>
      <c r="E138" s="201" t="s">
        <v>2510</v>
      </c>
      <c r="F138" s="202" t="s">
        <v>2511</v>
      </c>
      <c r="G138" s="203" t="s">
        <v>252</v>
      </c>
      <c r="H138" s="204">
        <v>145</v>
      </c>
      <c r="I138" s="205"/>
      <c r="J138" s="206">
        <f>ROUND(I138*H138,2)</f>
        <v>0</v>
      </c>
      <c r="K138" s="202" t="s">
        <v>1</v>
      </c>
      <c r="L138" s="39"/>
      <c r="M138" s="257" t="s">
        <v>1</v>
      </c>
      <c r="N138" s="258" t="s">
        <v>45</v>
      </c>
      <c r="O138" s="259"/>
      <c r="P138" s="260">
        <f>O138*H138</f>
        <v>0</v>
      </c>
      <c r="Q138" s="260">
        <v>0</v>
      </c>
      <c r="R138" s="260">
        <f>Q138*H138</f>
        <v>0</v>
      </c>
      <c r="S138" s="260">
        <v>0</v>
      </c>
      <c r="T138" s="261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11" t="s">
        <v>190</v>
      </c>
      <c r="AT138" s="211" t="s">
        <v>185</v>
      </c>
      <c r="AU138" s="211" t="s">
        <v>86</v>
      </c>
      <c r="AY138" s="17" t="s">
        <v>184</v>
      </c>
      <c r="BE138" s="212">
        <f>IF(N138="základní",J138,0)</f>
        <v>0</v>
      </c>
      <c r="BF138" s="212">
        <f>IF(N138="snížená",J138,0)</f>
        <v>0</v>
      </c>
      <c r="BG138" s="212">
        <f>IF(N138="zákl. přenesená",J138,0)</f>
        <v>0</v>
      </c>
      <c r="BH138" s="212">
        <f>IF(N138="sníž. přenesená",J138,0)</f>
        <v>0</v>
      </c>
      <c r="BI138" s="212">
        <f>IF(N138="nulová",J138,0)</f>
        <v>0</v>
      </c>
      <c r="BJ138" s="17" t="s">
        <v>91</v>
      </c>
      <c r="BK138" s="212">
        <f>ROUND(I138*H138,2)</f>
        <v>0</v>
      </c>
      <c r="BL138" s="17" t="s">
        <v>190</v>
      </c>
      <c r="BM138" s="211" t="s">
        <v>231</v>
      </c>
    </row>
    <row r="139" spans="1:65" s="2" customFormat="1" ht="6.95" customHeight="1">
      <c r="A139" s="34"/>
      <c r="B139" s="54"/>
      <c r="C139" s="55"/>
      <c r="D139" s="55"/>
      <c r="E139" s="55"/>
      <c r="F139" s="55"/>
      <c r="G139" s="55"/>
      <c r="H139" s="55"/>
      <c r="I139" s="158"/>
      <c r="J139" s="55"/>
      <c r="K139" s="55"/>
      <c r="L139" s="39"/>
      <c r="M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</row>
  </sheetData>
  <sheetProtection algorithmName="SHA-512" hashValue="zgnAAxZ/42qZLBNWn1vm+CmmImW/AA11Ni72Le5tDVNjJw7WQVkWKaP1cccj9C3vhxCFrM62uvPVoBT+IjdxLw==" saltValue="L7t27wYFmKy4G29nL++j3yJBoII8TbnyhZ1ANjqBTy5Onne+UcNWPm7KwQQGSiSU/gnl2VBGVHdzIBTJLUQRog==" spinCount="100000" sheet="1" objects="1" scenarios="1" formatColumns="0" formatRows="0" autoFilter="0"/>
  <autoFilter ref="C123:K138"/>
  <mergeCells count="12">
    <mergeCell ref="E116:H116"/>
    <mergeCell ref="L2:V2"/>
    <mergeCell ref="E85:H85"/>
    <mergeCell ref="E87:H87"/>
    <mergeCell ref="E89:H89"/>
    <mergeCell ref="E112:H112"/>
    <mergeCell ref="E114:H114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131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15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5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AT2" s="17" t="s">
        <v>127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8"/>
      <c r="J3" s="117"/>
      <c r="K3" s="117"/>
      <c r="L3" s="20"/>
      <c r="AT3" s="17" t="s">
        <v>86</v>
      </c>
    </row>
    <row r="4" spans="1:46" s="1" customFormat="1" ht="24.95" customHeight="1">
      <c r="B4" s="20"/>
      <c r="D4" s="119" t="s">
        <v>132</v>
      </c>
      <c r="I4" s="115"/>
      <c r="L4" s="20"/>
      <c r="M4" s="120" t="s">
        <v>10</v>
      </c>
      <c r="AT4" s="17" t="s">
        <v>4</v>
      </c>
    </row>
    <row r="5" spans="1:46" s="1" customFormat="1" ht="6.95" customHeight="1">
      <c r="B5" s="20"/>
      <c r="I5" s="115"/>
      <c r="L5" s="20"/>
    </row>
    <row r="6" spans="1:46" s="1" customFormat="1" ht="12" customHeight="1">
      <c r="B6" s="20"/>
      <c r="D6" s="121" t="s">
        <v>16</v>
      </c>
      <c r="I6" s="115"/>
      <c r="L6" s="20"/>
    </row>
    <row r="7" spans="1:46" s="1" customFormat="1" ht="16.5" customHeight="1">
      <c r="B7" s="20"/>
      <c r="E7" s="322" t="str">
        <f>'Rekapitulace stavby'!K6</f>
        <v>NOVOSTAVBA SOCIÁLNÍCH BYTŮ NA PARC. Č. 789/2</v>
      </c>
      <c r="F7" s="323"/>
      <c r="G7" s="323"/>
      <c r="H7" s="323"/>
      <c r="I7" s="115"/>
      <c r="L7" s="20"/>
    </row>
    <row r="8" spans="1:46" s="1" customFormat="1" ht="12" customHeight="1">
      <c r="B8" s="20"/>
      <c r="D8" s="121" t="s">
        <v>133</v>
      </c>
      <c r="I8" s="115"/>
      <c r="L8" s="20"/>
    </row>
    <row r="9" spans="1:46" s="2" customFormat="1" ht="16.5" customHeight="1">
      <c r="A9" s="34"/>
      <c r="B9" s="39"/>
      <c r="C9" s="34"/>
      <c r="D9" s="34"/>
      <c r="E9" s="322" t="s">
        <v>134</v>
      </c>
      <c r="F9" s="325"/>
      <c r="G9" s="325"/>
      <c r="H9" s="325"/>
      <c r="I9" s="123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pans="1:46" s="2" customFormat="1" ht="12" customHeight="1">
      <c r="A10" s="34"/>
      <c r="B10" s="39"/>
      <c r="C10" s="34"/>
      <c r="D10" s="121" t="s">
        <v>135</v>
      </c>
      <c r="E10" s="34"/>
      <c r="F10" s="34"/>
      <c r="G10" s="34"/>
      <c r="H10" s="34"/>
      <c r="I10" s="123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pans="1:46" s="2" customFormat="1" ht="16.5" customHeight="1">
      <c r="A11" s="34"/>
      <c r="B11" s="39"/>
      <c r="C11" s="34"/>
      <c r="D11" s="34"/>
      <c r="E11" s="326" t="s">
        <v>2512</v>
      </c>
      <c r="F11" s="325"/>
      <c r="G11" s="325"/>
      <c r="H11" s="325"/>
      <c r="I11" s="123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46" s="2" customFormat="1" ht="11.25">
      <c r="A12" s="34"/>
      <c r="B12" s="39"/>
      <c r="C12" s="34"/>
      <c r="D12" s="34"/>
      <c r="E12" s="34"/>
      <c r="F12" s="34"/>
      <c r="G12" s="34"/>
      <c r="H12" s="34"/>
      <c r="I12" s="123"/>
      <c r="J12" s="34"/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pans="1:46" s="2" customFormat="1" ht="12" customHeight="1">
      <c r="A13" s="34"/>
      <c r="B13" s="39"/>
      <c r="C13" s="34"/>
      <c r="D13" s="121" t="s">
        <v>18</v>
      </c>
      <c r="E13" s="34"/>
      <c r="F13" s="109" t="s">
        <v>1</v>
      </c>
      <c r="G13" s="34"/>
      <c r="H13" s="34"/>
      <c r="I13" s="124" t="s">
        <v>19</v>
      </c>
      <c r="J13" s="109" t="s">
        <v>1</v>
      </c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pans="1:46" s="2" customFormat="1" ht="12" customHeight="1">
      <c r="A14" s="34"/>
      <c r="B14" s="39"/>
      <c r="C14" s="34"/>
      <c r="D14" s="121" t="s">
        <v>20</v>
      </c>
      <c r="E14" s="34"/>
      <c r="F14" s="109" t="s">
        <v>21</v>
      </c>
      <c r="G14" s="34"/>
      <c r="H14" s="34"/>
      <c r="I14" s="124" t="s">
        <v>22</v>
      </c>
      <c r="J14" s="125" t="str">
        <f>'Rekapitulace stavby'!AN8</f>
        <v>11. 12. 2019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46" s="2" customFormat="1" ht="10.9" customHeight="1">
      <c r="A15" s="34"/>
      <c r="B15" s="39"/>
      <c r="C15" s="34"/>
      <c r="D15" s="34"/>
      <c r="E15" s="34"/>
      <c r="F15" s="34"/>
      <c r="G15" s="34"/>
      <c r="H15" s="34"/>
      <c r="I15" s="123"/>
      <c r="J15" s="34"/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46" s="2" customFormat="1" ht="12" customHeight="1">
      <c r="A16" s="34"/>
      <c r="B16" s="39"/>
      <c r="C16" s="34"/>
      <c r="D16" s="121" t="s">
        <v>24</v>
      </c>
      <c r="E16" s="34"/>
      <c r="F16" s="34"/>
      <c r="G16" s="34"/>
      <c r="H16" s="34"/>
      <c r="I16" s="124" t="s">
        <v>25</v>
      </c>
      <c r="J16" s="109" t="s">
        <v>26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2" customFormat="1" ht="18" customHeight="1">
      <c r="A17" s="34"/>
      <c r="B17" s="39"/>
      <c r="C17" s="34"/>
      <c r="D17" s="34"/>
      <c r="E17" s="109" t="s">
        <v>27</v>
      </c>
      <c r="F17" s="34"/>
      <c r="G17" s="34"/>
      <c r="H17" s="34"/>
      <c r="I17" s="124" t="s">
        <v>28</v>
      </c>
      <c r="J17" s="109" t="s">
        <v>29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2" customFormat="1" ht="6.95" customHeight="1">
      <c r="A18" s="34"/>
      <c r="B18" s="39"/>
      <c r="C18" s="34"/>
      <c r="D18" s="34"/>
      <c r="E18" s="34"/>
      <c r="F18" s="34"/>
      <c r="G18" s="34"/>
      <c r="H18" s="34"/>
      <c r="I18" s="123"/>
      <c r="J18" s="34"/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2" customFormat="1" ht="12" customHeight="1">
      <c r="A19" s="34"/>
      <c r="B19" s="39"/>
      <c r="C19" s="34"/>
      <c r="D19" s="121" t="s">
        <v>30</v>
      </c>
      <c r="E19" s="34"/>
      <c r="F19" s="34"/>
      <c r="G19" s="34"/>
      <c r="H19" s="34"/>
      <c r="I19" s="124" t="s">
        <v>25</v>
      </c>
      <c r="J19" s="30" t="str">
        <f>'Rekapitulace stavby'!AN13</f>
        <v>Vyplň údaj</v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2" customFormat="1" ht="18" customHeight="1">
      <c r="A20" s="34"/>
      <c r="B20" s="39"/>
      <c r="C20" s="34"/>
      <c r="D20" s="34"/>
      <c r="E20" s="327" t="str">
        <f>'Rekapitulace stavby'!E14</f>
        <v>Vyplň údaj</v>
      </c>
      <c r="F20" s="328"/>
      <c r="G20" s="328"/>
      <c r="H20" s="328"/>
      <c r="I20" s="124" t="s">
        <v>28</v>
      </c>
      <c r="J20" s="30" t="str">
        <f>'Rekapitulace stavby'!AN14</f>
        <v>Vyplň údaj</v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2" customFormat="1" ht="6.95" customHeight="1">
      <c r="A21" s="34"/>
      <c r="B21" s="39"/>
      <c r="C21" s="34"/>
      <c r="D21" s="34"/>
      <c r="E21" s="34"/>
      <c r="F21" s="34"/>
      <c r="G21" s="34"/>
      <c r="H21" s="34"/>
      <c r="I21" s="123"/>
      <c r="J21" s="34"/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2" customFormat="1" ht="12" customHeight="1">
      <c r="A22" s="34"/>
      <c r="B22" s="39"/>
      <c r="C22" s="34"/>
      <c r="D22" s="121" t="s">
        <v>32</v>
      </c>
      <c r="E22" s="34"/>
      <c r="F22" s="34"/>
      <c r="G22" s="34"/>
      <c r="H22" s="34"/>
      <c r="I22" s="124" t="s">
        <v>25</v>
      </c>
      <c r="J22" s="109" t="s">
        <v>1</v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2" customFormat="1" ht="18" customHeight="1">
      <c r="A23" s="34"/>
      <c r="B23" s="39"/>
      <c r="C23" s="34"/>
      <c r="D23" s="34"/>
      <c r="E23" s="109" t="s">
        <v>33</v>
      </c>
      <c r="F23" s="34"/>
      <c r="G23" s="34"/>
      <c r="H23" s="34"/>
      <c r="I23" s="124" t="s">
        <v>28</v>
      </c>
      <c r="J23" s="109" t="s">
        <v>1</v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2" customFormat="1" ht="6.95" customHeight="1">
      <c r="A24" s="34"/>
      <c r="B24" s="39"/>
      <c r="C24" s="34"/>
      <c r="D24" s="34"/>
      <c r="E24" s="34"/>
      <c r="F24" s="34"/>
      <c r="G24" s="34"/>
      <c r="H24" s="34"/>
      <c r="I24" s="123"/>
      <c r="J24" s="34"/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s="2" customFormat="1" ht="12" customHeight="1">
      <c r="A25" s="34"/>
      <c r="B25" s="39"/>
      <c r="C25" s="34"/>
      <c r="D25" s="121" t="s">
        <v>35</v>
      </c>
      <c r="E25" s="34"/>
      <c r="F25" s="34"/>
      <c r="G25" s="34"/>
      <c r="H25" s="34"/>
      <c r="I25" s="124" t="s">
        <v>25</v>
      </c>
      <c r="J25" s="109" t="str">
        <f>IF('Rekapitulace stavby'!AN19="","",'Rekapitulace stavby'!AN19)</f>
        <v/>
      </c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pans="1:31" s="2" customFormat="1" ht="18" customHeight="1">
      <c r="A26" s="34"/>
      <c r="B26" s="39"/>
      <c r="C26" s="34"/>
      <c r="D26" s="34"/>
      <c r="E26" s="109" t="str">
        <f>IF('Rekapitulace stavby'!E20="","",'Rekapitulace stavby'!E20)</f>
        <v xml:space="preserve"> </v>
      </c>
      <c r="F26" s="34"/>
      <c r="G26" s="34"/>
      <c r="H26" s="34"/>
      <c r="I26" s="124" t="s">
        <v>28</v>
      </c>
      <c r="J26" s="109" t="str">
        <f>IF('Rekapitulace stavby'!AN20="","",'Rekapitulace stavby'!AN20)</f>
        <v/>
      </c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s="2" customFormat="1" ht="6.95" customHeight="1">
      <c r="A27" s="34"/>
      <c r="B27" s="39"/>
      <c r="C27" s="34"/>
      <c r="D27" s="34"/>
      <c r="E27" s="34"/>
      <c r="F27" s="34"/>
      <c r="G27" s="34"/>
      <c r="H27" s="34"/>
      <c r="I27" s="123"/>
      <c r="J27" s="34"/>
      <c r="K27" s="34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pans="1:31" s="2" customFormat="1" ht="12" customHeight="1">
      <c r="A28" s="34"/>
      <c r="B28" s="39"/>
      <c r="C28" s="34"/>
      <c r="D28" s="121" t="s">
        <v>37</v>
      </c>
      <c r="E28" s="34"/>
      <c r="F28" s="34"/>
      <c r="G28" s="34"/>
      <c r="H28" s="34"/>
      <c r="I28" s="123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pans="1:31" s="8" customFormat="1" ht="16.5" customHeight="1">
      <c r="A29" s="126"/>
      <c r="B29" s="127"/>
      <c r="C29" s="126"/>
      <c r="D29" s="126"/>
      <c r="E29" s="329" t="s">
        <v>1</v>
      </c>
      <c r="F29" s="329"/>
      <c r="G29" s="329"/>
      <c r="H29" s="329"/>
      <c r="I29" s="128"/>
      <c r="J29" s="126"/>
      <c r="K29" s="126"/>
      <c r="L29" s="129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6"/>
      <c r="AE29" s="126"/>
    </row>
    <row r="30" spans="1:31" s="2" customFormat="1" ht="6.95" customHeight="1">
      <c r="A30" s="34"/>
      <c r="B30" s="39"/>
      <c r="C30" s="34"/>
      <c r="D30" s="34"/>
      <c r="E30" s="34"/>
      <c r="F30" s="34"/>
      <c r="G30" s="34"/>
      <c r="H30" s="34"/>
      <c r="I30" s="123"/>
      <c r="J30" s="34"/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1:31" s="2" customFormat="1" ht="6.95" customHeight="1">
      <c r="A31" s="34"/>
      <c r="B31" s="39"/>
      <c r="C31" s="34"/>
      <c r="D31" s="130"/>
      <c r="E31" s="130"/>
      <c r="F31" s="130"/>
      <c r="G31" s="130"/>
      <c r="H31" s="130"/>
      <c r="I31" s="131"/>
      <c r="J31" s="130"/>
      <c r="K31" s="130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pans="1:31" s="2" customFormat="1" ht="25.35" customHeight="1">
      <c r="A32" s="34"/>
      <c r="B32" s="39"/>
      <c r="C32" s="34"/>
      <c r="D32" s="132" t="s">
        <v>39</v>
      </c>
      <c r="E32" s="34"/>
      <c r="F32" s="34"/>
      <c r="G32" s="34"/>
      <c r="H32" s="34"/>
      <c r="I32" s="123"/>
      <c r="J32" s="133">
        <f>ROUND(J121,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2" customFormat="1" ht="6.95" customHeight="1">
      <c r="A33" s="34"/>
      <c r="B33" s="39"/>
      <c r="C33" s="34"/>
      <c r="D33" s="130"/>
      <c r="E33" s="130"/>
      <c r="F33" s="130"/>
      <c r="G33" s="130"/>
      <c r="H33" s="130"/>
      <c r="I33" s="131"/>
      <c r="J33" s="130"/>
      <c r="K33" s="130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2" customFormat="1" ht="14.45" customHeight="1">
      <c r="A34" s="34"/>
      <c r="B34" s="39"/>
      <c r="C34" s="34"/>
      <c r="D34" s="34"/>
      <c r="E34" s="34"/>
      <c r="F34" s="134" t="s">
        <v>41</v>
      </c>
      <c r="G34" s="34"/>
      <c r="H34" s="34"/>
      <c r="I34" s="135" t="s">
        <v>40</v>
      </c>
      <c r="J34" s="134" t="s">
        <v>42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s="2" customFormat="1" ht="14.45" customHeight="1">
      <c r="A35" s="34"/>
      <c r="B35" s="39"/>
      <c r="C35" s="34"/>
      <c r="D35" s="122" t="s">
        <v>43</v>
      </c>
      <c r="E35" s="121" t="s">
        <v>44</v>
      </c>
      <c r="F35" s="136">
        <f>ROUND((SUM(BE121:BE130)),  2)</f>
        <v>0</v>
      </c>
      <c r="G35" s="34"/>
      <c r="H35" s="34"/>
      <c r="I35" s="137">
        <v>0.21</v>
      </c>
      <c r="J35" s="136">
        <f>ROUND(((SUM(BE121:BE130))*I35),  2)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 s="2" customFormat="1" ht="14.45" customHeight="1">
      <c r="A36" s="34"/>
      <c r="B36" s="39"/>
      <c r="C36" s="34"/>
      <c r="D36" s="34"/>
      <c r="E36" s="121" t="s">
        <v>45</v>
      </c>
      <c r="F36" s="136">
        <f>ROUND((SUM(BF121:BF130)),  2)</f>
        <v>0</v>
      </c>
      <c r="G36" s="34"/>
      <c r="H36" s="34"/>
      <c r="I36" s="137">
        <v>0.15</v>
      </c>
      <c r="J36" s="136">
        <f>ROUND(((SUM(BF121:BF130))*I36),  2)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 s="2" customFormat="1" ht="14.45" hidden="1" customHeight="1">
      <c r="A37" s="34"/>
      <c r="B37" s="39"/>
      <c r="C37" s="34"/>
      <c r="D37" s="34"/>
      <c r="E37" s="121" t="s">
        <v>46</v>
      </c>
      <c r="F37" s="136">
        <f>ROUND((SUM(BG121:BG130)),  2)</f>
        <v>0</v>
      </c>
      <c r="G37" s="34"/>
      <c r="H37" s="34"/>
      <c r="I37" s="137">
        <v>0.21</v>
      </c>
      <c r="J37" s="136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 s="2" customFormat="1" ht="14.45" hidden="1" customHeight="1">
      <c r="A38" s="34"/>
      <c r="B38" s="39"/>
      <c r="C38" s="34"/>
      <c r="D38" s="34"/>
      <c r="E38" s="121" t="s">
        <v>47</v>
      </c>
      <c r="F38" s="136">
        <f>ROUND((SUM(BH121:BH130)),  2)</f>
        <v>0</v>
      </c>
      <c r="G38" s="34"/>
      <c r="H38" s="34"/>
      <c r="I38" s="137">
        <v>0.15</v>
      </c>
      <c r="J38" s="136">
        <f>0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 s="2" customFormat="1" ht="14.45" hidden="1" customHeight="1">
      <c r="A39" s="34"/>
      <c r="B39" s="39"/>
      <c r="C39" s="34"/>
      <c r="D39" s="34"/>
      <c r="E39" s="121" t="s">
        <v>48</v>
      </c>
      <c r="F39" s="136">
        <f>ROUND((SUM(BI121:BI130)),  2)</f>
        <v>0</v>
      </c>
      <c r="G39" s="34"/>
      <c r="H39" s="34"/>
      <c r="I39" s="137">
        <v>0</v>
      </c>
      <c r="J39" s="136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 s="2" customFormat="1" ht="6.95" customHeight="1">
      <c r="A40" s="34"/>
      <c r="B40" s="39"/>
      <c r="C40" s="34"/>
      <c r="D40" s="34"/>
      <c r="E40" s="34"/>
      <c r="F40" s="34"/>
      <c r="G40" s="34"/>
      <c r="H40" s="34"/>
      <c r="I40" s="123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 s="2" customFormat="1" ht="25.35" customHeight="1">
      <c r="A41" s="34"/>
      <c r="B41" s="39"/>
      <c r="C41" s="138"/>
      <c r="D41" s="139" t="s">
        <v>49</v>
      </c>
      <c r="E41" s="140"/>
      <c r="F41" s="140"/>
      <c r="G41" s="141" t="s">
        <v>50</v>
      </c>
      <c r="H41" s="142" t="s">
        <v>51</v>
      </c>
      <c r="I41" s="143"/>
      <c r="J41" s="144">
        <f>SUM(J32:J39)</f>
        <v>0</v>
      </c>
      <c r="K41" s="145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pans="1:31" s="2" customFormat="1" ht="14.45" customHeight="1">
      <c r="A42" s="34"/>
      <c r="B42" s="39"/>
      <c r="C42" s="34"/>
      <c r="D42" s="34"/>
      <c r="E42" s="34"/>
      <c r="F42" s="34"/>
      <c r="G42" s="34"/>
      <c r="H42" s="34"/>
      <c r="I42" s="123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pans="1:31" s="1" customFormat="1" ht="14.45" customHeight="1">
      <c r="B43" s="20"/>
      <c r="I43" s="115"/>
      <c r="L43" s="20"/>
    </row>
    <row r="44" spans="1:31" s="1" customFormat="1" ht="14.45" customHeight="1">
      <c r="B44" s="20"/>
      <c r="I44" s="115"/>
      <c r="L44" s="20"/>
    </row>
    <row r="45" spans="1:31" s="1" customFormat="1" ht="14.45" customHeight="1">
      <c r="B45" s="20"/>
      <c r="I45" s="115"/>
      <c r="L45" s="20"/>
    </row>
    <row r="46" spans="1:31" s="1" customFormat="1" ht="14.45" customHeight="1">
      <c r="B46" s="20"/>
      <c r="I46" s="115"/>
      <c r="L46" s="20"/>
    </row>
    <row r="47" spans="1:31" s="1" customFormat="1" ht="14.45" customHeight="1">
      <c r="B47" s="20"/>
      <c r="I47" s="115"/>
      <c r="L47" s="20"/>
    </row>
    <row r="48" spans="1:31" s="1" customFormat="1" ht="14.45" customHeight="1">
      <c r="B48" s="20"/>
      <c r="I48" s="115"/>
      <c r="L48" s="20"/>
    </row>
    <row r="49" spans="1:31" s="1" customFormat="1" ht="14.45" customHeight="1">
      <c r="B49" s="20"/>
      <c r="I49" s="115"/>
      <c r="L49" s="20"/>
    </row>
    <row r="50" spans="1:31" s="2" customFormat="1" ht="14.45" customHeight="1">
      <c r="B50" s="51"/>
      <c r="D50" s="146" t="s">
        <v>52</v>
      </c>
      <c r="E50" s="147"/>
      <c r="F50" s="147"/>
      <c r="G50" s="146" t="s">
        <v>53</v>
      </c>
      <c r="H50" s="147"/>
      <c r="I50" s="148"/>
      <c r="J50" s="147"/>
      <c r="K50" s="147"/>
      <c r="L50" s="51"/>
    </row>
    <row r="51" spans="1:31" ht="11.25">
      <c r="B51" s="20"/>
      <c r="L51" s="20"/>
    </row>
    <row r="52" spans="1:31" ht="11.25">
      <c r="B52" s="20"/>
      <c r="L52" s="20"/>
    </row>
    <row r="53" spans="1:31" ht="11.25">
      <c r="B53" s="20"/>
      <c r="L53" s="20"/>
    </row>
    <row r="54" spans="1:31" ht="11.25">
      <c r="B54" s="20"/>
      <c r="L54" s="20"/>
    </row>
    <row r="55" spans="1:31" ht="11.25">
      <c r="B55" s="20"/>
      <c r="L55" s="20"/>
    </row>
    <row r="56" spans="1:31" ht="11.25">
      <c r="B56" s="20"/>
      <c r="L56" s="20"/>
    </row>
    <row r="57" spans="1:31" ht="11.25">
      <c r="B57" s="20"/>
      <c r="L57" s="20"/>
    </row>
    <row r="58" spans="1:31" ht="11.25">
      <c r="B58" s="20"/>
      <c r="L58" s="20"/>
    </row>
    <row r="59" spans="1:31" ht="11.25">
      <c r="B59" s="20"/>
      <c r="L59" s="20"/>
    </row>
    <row r="60" spans="1:31" ht="11.25">
      <c r="B60" s="20"/>
      <c r="L60" s="20"/>
    </row>
    <row r="61" spans="1:31" s="2" customFormat="1" ht="12.75">
      <c r="A61" s="34"/>
      <c r="B61" s="39"/>
      <c r="C61" s="34"/>
      <c r="D61" s="149" t="s">
        <v>54</v>
      </c>
      <c r="E61" s="150"/>
      <c r="F61" s="151" t="s">
        <v>55</v>
      </c>
      <c r="G61" s="149" t="s">
        <v>54</v>
      </c>
      <c r="H61" s="150"/>
      <c r="I61" s="152"/>
      <c r="J61" s="153" t="s">
        <v>55</v>
      </c>
      <c r="K61" s="150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1:31" ht="11.25">
      <c r="B62" s="20"/>
      <c r="L62" s="20"/>
    </row>
    <row r="63" spans="1:31" ht="11.25">
      <c r="B63" s="20"/>
      <c r="L63" s="20"/>
    </row>
    <row r="64" spans="1:31" ht="11.25">
      <c r="B64" s="20"/>
      <c r="L64" s="20"/>
    </row>
    <row r="65" spans="1:31" s="2" customFormat="1" ht="12.75">
      <c r="A65" s="34"/>
      <c r="B65" s="39"/>
      <c r="C65" s="34"/>
      <c r="D65" s="146" t="s">
        <v>56</v>
      </c>
      <c r="E65" s="154"/>
      <c r="F65" s="154"/>
      <c r="G65" s="146" t="s">
        <v>57</v>
      </c>
      <c r="H65" s="154"/>
      <c r="I65" s="155"/>
      <c r="J65" s="154"/>
      <c r="K65" s="154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1:31" ht="11.25">
      <c r="B66" s="20"/>
      <c r="L66" s="20"/>
    </row>
    <row r="67" spans="1:31" ht="11.25">
      <c r="B67" s="20"/>
      <c r="L67" s="20"/>
    </row>
    <row r="68" spans="1:31" ht="11.25">
      <c r="B68" s="20"/>
      <c r="L68" s="20"/>
    </row>
    <row r="69" spans="1:31" ht="11.25">
      <c r="B69" s="20"/>
      <c r="L69" s="20"/>
    </row>
    <row r="70" spans="1:31" ht="11.25">
      <c r="B70" s="20"/>
      <c r="L70" s="20"/>
    </row>
    <row r="71" spans="1:31" ht="11.25">
      <c r="B71" s="20"/>
      <c r="L71" s="20"/>
    </row>
    <row r="72" spans="1:31" ht="11.25">
      <c r="B72" s="20"/>
      <c r="L72" s="20"/>
    </row>
    <row r="73" spans="1:31" ht="11.25">
      <c r="B73" s="20"/>
      <c r="L73" s="20"/>
    </row>
    <row r="74" spans="1:31" ht="11.25">
      <c r="B74" s="20"/>
      <c r="L74" s="20"/>
    </row>
    <row r="75" spans="1:31" ht="11.25">
      <c r="B75" s="20"/>
      <c r="L75" s="20"/>
    </row>
    <row r="76" spans="1:31" s="2" customFormat="1" ht="12.75">
      <c r="A76" s="34"/>
      <c r="B76" s="39"/>
      <c r="C76" s="34"/>
      <c r="D76" s="149" t="s">
        <v>54</v>
      </c>
      <c r="E76" s="150"/>
      <c r="F76" s="151" t="s">
        <v>55</v>
      </c>
      <c r="G76" s="149" t="s">
        <v>54</v>
      </c>
      <c r="H76" s="150"/>
      <c r="I76" s="152"/>
      <c r="J76" s="153" t="s">
        <v>55</v>
      </c>
      <c r="K76" s="150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s="2" customFormat="1" ht="14.45" customHeight="1">
      <c r="A77" s="34"/>
      <c r="B77" s="156"/>
      <c r="C77" s="157"/>
      <c r="D77" s="157"/>
      <c r="E77" s="157"/>
      <c r="F77" s="157"/>
      <c r="G77" s="157"/>
      <c r="H77" s="157"/>
      <c r="I77" s="158"/>
      <c r="J77" s="157"/>
      <c r="K77" s="1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pans="1:31" s="2" customFormat="1" ht="6.95" customHeight="1">
      <c r="A81" s="34"/>
      <c r="B81" s="159"/>
      <c r="C81" s="160"/>
      <c r="D81" s="160"/>
      <c r="E81" s="160"/>
      <c r="F81" s="160"/>
      <c r="G81" s="160"/>
      <c r="H81" s="160"/>
      <c r="I81" s="161"/>
      <c r="J81" s="160"/>
      <c r="K81" s="160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1:31" s="2" customFormat="1" ht="24.95" customHeight="1">
      <c r="A82" s="34"/>
      <c r="B82" s="35"/>
      <c r="C82" s="23" t="s">
        <v>139</v>
      </c>
      <c r="D82" s="36"/>
      <c r="E82" s="36"/>
      <c r="F82" s="36"/>
      <c r="G82" s="36"/>
      <c r="H82" s="36"/>
      <c r="I82" s="123"/>
      <c r="J82" s="36"/>
      <c r="K82" s="36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31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123"/>
      <c r="J83" s="36"/>
      <c r="K83" s="36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31" s="2" customFormat="1" ht="12" customHeight="1">
      <c r="A84" s="34"/>
      <c r="B84" s="35"/>
      <c r="C84" s="29" t="s">
        <v>16</v>
      </c>
      <c r="D84" s="36"/>
      <c r="E84" s="36"/>
      <c r="F84" s="36"/>
      <c r="G84" s="36"/>
      <c r="H84" s="36"/>
      <c r="I84" s="123"/>
      <c r="J84" s="36"/>
      <c r="K84" s="36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31" s="2" customFormat="1" ht="16.5" customHeight="1">
      <c r="A85" s="34"/>
      <c r="B85" s="35"/>
      <c r="C85" s="36"/>
      <c r="D85" s="36"/>
      <c r="E85" s="330" t="str">
        <f>E7</f>
        <v>NOVOSTAVBA SOCIÁLNÍCH BYTŮ NA PARC. Č. 789/2</v>
      </c>
      <c r="F85" s="331"/>
      <c r="G85" s="331"/>
      <c r="H85" s="331"/>
      <c r="I85" s="123"/>
      <c r="J85" s="36"/>
      <c r="K85" s="36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31" s="1" customFormat="1" ht="12" customHeight="1">
      <c r="B86" s="21"/>
      <c r="C86" s="29" t="s">
        <v>133</v>
      </c>
      <c r="D86" s="22"/>
      <c r="E86" s="22"/>
      <c r="F86" s="22"/>
      <c r="G86" s="22"/>
      <c r="H86" s="22"/>
      <c r="I86" s="115"/>
      <c r="J86" s="22"/>
      <c r="K86" s="22"/>
      <c r="L86" s="20"/>
    </row>
    <row r="87" spans="1:31" s="2" customFormat="1" ht="16.5" customHeight="1">
      <c r="A87" s="34"/>
      <c r="B87" s="35"/>
      <c r="C87" s="36"/>
      <c r="D87" s="36"/>
      <c r="E87" s="330" t="s">
        <v>134</v>
      </c>
      <c r="F87" s="333"/>
      <c r="G87" s="333"/>
      <c r="H87" s="333"/>
      <c r="I87" s="123"/>
      <c r="J87" s="36"/>
      <c r="K87" s="36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pans="1:31" s="2" customFormat="1" ht="12" customHeight="1">
      <c r="A88" s="34"/>
      <c r="B88" s="35"/>
      <c r="C88" s="29" t="s">
        <v>135</v>
      </c>
      <c r="D88" s="36"/>
      <c r="E88" s="36"/>
      <c r="F88" s="36"/>
      <c r="G88" s="36"/>
      <c r="H88" s="36"/>
      <c r="I88" s="123"/>
      <c r="J88" s="36"/>
      <c r="K88" s="36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pans="1:31" s="2" customFormat="1" ht="16.5" customHeight="1">
      <c r="A89" s="34"/>
      <c r="B89" s="35"/>
      <c r="C89" s="36"/>
      <c r="D89" s="36"/>
      <c r="E89" s="281" t="str">
        <f>E11</f>
        <v>OST - VEDLEJŠÍ A OSTATNÍ NÁKLADY</v>
      </c>
      <c r="F89" s="333"/>
      <c r="G89" s="333"/>
      <c r="H89" s="333"/>
      <c r="I89" s="123"/>
      <c r="J89" s="36"/>
      <c r="K89" s="36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1:31" s="2" customFormat="1" ht="6.95" customHeight="1">
      <c r="A90" s="34"/>
      <c r="B90" s="35"/>
      <c r="C90" s="36"/>
      <c r="D90" s="36"/>
      <c r="E90" s="36"/>
      <c r="F90" s="36"/>
      <c r="G90" s="36"/>
      <c r="H90" s="36"/>
      <c r="I90" s="123"/>
      <c r="J90" s="36"/>
      <c r="K90" s="36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1:31" s="2" customFormat="1" ht="12" customHeight="1">
      <c r="A91" s="34"/>
      <c r="B91" s="35"/>
      <c r="C91" s="29" t="s">
        <v>20</v>
      </c>
      <c r="D91" s="36"/>
      <c r="E91" s="36"/>
      <c r="F91" s="27" t="str">
        <f>F14</f>
        <v>Protivanov, ul.Na Balkáně</v>
      </c>
      <c r="G91" s="36"/>
      <c r="H91" s="36"/>
      <c r="I91" s="124" t="s">
        <v>22</v>
      </c>
      <c r="J91" s="66" t="str">
        <f>IF(J14="","",J14)</f>
        <v>11. 12. 2019</v>
      </c>
      <c r="K91" s="36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1:31" s="2" customFormat="1" ht="6.95" customHeight="1">
      <c r="A92" s="34"/>
      <c r="B92" s="35"/>
      <c r="C92" s="36"/>
      <c r="D92" s="36"/>
      <c r="E92" s="36"/>
      <c r="F92" s="36"/>
      <c r="G92" s="36"/>
      <c r="H92" s="36"/>
      <c r="I92" s="123"/>
      <c r="J92" s="36"/>
      <c r="K92" s="3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1:31" s="2" customFormat="1" ht="25.7" customHeight="1">
      <c r="A93" s="34"/>
      <c r="B93" s="35"/>
      <c r="C93" s="29" t="s">
        <v>24</v>
      </c>
      <c r="D93" s="36"/>
      <c r="E93" s="36"/>
      <c r="F93" s="27" t="str">
        <f>E17</f>
        <v>Městys Protivanov, Náměstí 32, 798 48 Protivanov</v>
      </c>
      <c r="G93" s="36"/>
      <c r="H93" s="36"/>
      <c r="I93" s="124" t="s">
        <v>32</v>
      </c>
      <c r="J93" s="32" t="str">
        <f>E23</f>
        <v>PROMED Brno, spol. s r.o</v>
      </c>
      <c r="K93" s="36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1:31" s="2" customFormat="1" ht="15.2" customHeight="1">
      <c r="A94" s="34"/>
      <c r="B94" s="35"/>
      <c r="C94" s="29" t="s">
        <v>30</v>
      </c>
      <c r="D94" s="36"/>
      <c r="E94" s="36"/>
      <c r="F94" s="27" t="str">
        <f>IF(E20="","",E20)</f>
        <v>Vyplň údaj</v>
      </c>
      <c r="G94" s="36"/>
      <c r="H94" s="36"/>
      <c r="I94" s="124" t="s">
        <v>35</v>
      </c>
      <c r="J94" s="32" t="str">
        <f>E26</f>
        <v xml:space="preserve"> </v>
      </c>
      <c r="K94" s="36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pans="1:31" s="2" customFormat="1" ht="10.35" customHeight="1">
      <c r="A95" s="34"/>
      <c r="B95" s="35"/>
      <c r="C95" s="36"/>
      <c r="D95" s="36"/>
      <c r="E95" s="36"/>
      <c r="F95" s="36"/>
      <c r="G95" s="36"/>
      <c r="H95" s="36"/>
      <c r="I95" s="123"/>
      <c r="J95" s="36"/>
      <c r="K95" s="36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pans="1:31" s="2" customFormat="1" ht="29.25" customHeight="1">
      <c r="A96" s="34"/>
      <c r="B96" s="35"/>
      <c r="C96" s="162" t="s">
        <v>140</v>
      </c>
      <c r="D96" s="163"/>
      <c r="E96" s="163"/>
      <c r="F96" s="163"/>
      <c r="G96" s="163"/>
      <c r="H96" s="163"/>
      <c r="I96" s="164"/>
      <c r="J96" s="165" t="s">
        <v>141</v>
      </c>
      <c r="K96" s="163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pans="1:47" s="2" customFormat="1" ht="10.35" customHeight="1">
      <c r="A97" s="34"/>
      <c r="B97" s="35"/>
      <c r="C97" s="36"/>
      <c r="D97" s="36"/>
      <c r="E97" s="36"/>
      <c r="F97" s="36"/>
      <c r="G97" s="36"/>
      <c r="H97" s="36"/>
      <c r="I97" s="123"/>
      <c r="J97" s="36"/>
      <c r="K97" s="36"/>
      <c r="L97" s="51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pans="1:47" s="2" customFormat="1" ht="22.9" customHeight="1">
      <c r="A98" s="34"/>
      <c r="B98" s="35"/>
      <c r="C98" s="166" t="s">
        <v>142</v>
      </c>
      <c r="D98" s="36"/>
      <c r="E98" s="36"/>
      <c r="F98" s="36"/>
      <c r="G98" s="36"/>
      <c r="H98" s="36"/>
      <c r="I98" s="123"/>
      <c r="J98" s="84">
        <f>J121</f>
        <v>0</v>
      </c>
      <c r="K98" s="36"/>
      <c r="L98" s="51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U98" s="17" t="s">
        <v>143</v>
      </c>
    </row>
    <row r="99" spans="1:47" s="9" customFormat="1" ht="24.95" customHeight="1">
      <c r="B99" s="167"/>
      <c r="C99" s="168"/>
      <c r="D99" s="169" t="s">
        <v>2513</v>
      </c>
      <c r="E99" s="170"/>
      <c r="F99" s="170"/>
      <c r="G99" s="170"/>
      <c r="H99" s="170"/>
      <c r="I99" s="171"/>
      <c r="J99" s="172">
        <f>J122</f>
        <v>0</v>
      </c>
      <c r="K99" s="168"/>
      <c r="L99" s="173"/>
    </row>
    <row r="100" spans="1:47" s="2" customFormat="1" ht="21.75" customHeight="1">
      <c r="A100" s="34"/>
      <c r="B100" s="35"/>
      <c r="C100" s="36"/>
      <c r="D100" s="36"/>
      <c r="E100" s="36"/>
      <c r="F100" s="36"/>
      <c r="G100" s="36"/>
      <c r="H100" s="36"/>
      <c r="I100" s="123"/>
      <c r="J100" s="36"/>
      <c r="K100" s="36"/>
      <c r="L100" s="51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</row>
    <row r="101" spans="1:47" s="2" customFormat="1" ht="6.95" customHeight="1">
      <c r="A101" s="34"/>
      <c r="B101" s="54"/>
      <c r="C101" s="55"/>
      <c r="D101" s="55"/>
      <c r="E101" s="55"/>
      <c r="F101" s="55"/>
      <c r="G101" s="55"/>
      <c r="H101" s="55"/>
      <c r="I101" s="158"/>
      <c r="J101" s="55"/>
      <c r="K101" s="55"/>
      <c r="L101" s="51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</row>
    <row r="105" spans="1:47" s="2" customFormat="1" ht="6.95" customHeight="1">
      <c r="A105" s="34"/>
      <c r="B105" s="56"/>
      <c r="C105" s="57"/>
      <c r="D105" s="57"/>
      <c r="E105" s="57"/>
      <c r="F105" s="57"/>
      <c r="G105" s="57"/>
      <c r="H105" s="57"/>
      <c r="I105" s="161"/>
      <c r="J105" s="57"/>
      <c r="K105" s="57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pans="1:47" s="2" customFormat="1" ht="24.95" customHeight="1">
      <c r="A106" s="34"/>
      <c r="B106" s="35"/>
      <c r="C106" s="23" t="s">
        <v>170</v>
      </c>
      <c r="D106" s="36"/>
      <c r="E106" s="36"/>
      <c r="F106" s="36"/>
      <c r="G106" s="36"/>
      <c r="H106" s="36"/>
      <c r="I106" s="123"/>
      <c r="J106" s="36"/>
      <c r="K106" s="36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pans="1:47" s="2" customFormat="1" ht="6.95" customHeight="1">
      <c r="A107" s="34"/>
      <c r="B107" s="35"/>
      <c r="C107" s="36"/>
      <c r="D107" s="36"/>
      <c r="E107" s="36"/>
      <c r="F107" s="36"/>
      <c r="G107" s="36"/>
      <c r="H107" s="36"/>
      <c r="I107" s="123"/>
      <c r="J107" s="36"/>
      <c r="K107" s="36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pans="1:47" s="2" customFormat="1" ht="12" customHeight="1">
      <c r="A108" s="34"/>
      <c r="B108" s="35"/>
      <c r="C108" s="29" t="s">
        <v>16</v>
      </c>
      <c r="D108" s="36"/>
      <c r="E108" s="36"/>
      <c r="F108" s="36"/>
      <c r="G108" s="36"/>
      <c r="H108" s="36"/>
      <c r="I108" s="123"/>
      <c r="J108" s="36"/>
      <c r="K108" s="36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pans="1:47" s="2" customFormat="1" ht="16.5" customHeight="1">
      <c r="A109" s="34"/>
      <c r="B109" s="35"/>
      <c r="C109" s="36"/>
      <c r="D109" s="36"/>
      <c r="E109" s="330" t="str">
        <f>E7</f>
        <v>NOVOSTAVBA SOCIÁLNÍCH BYTŮ NA PARC. Č. 789/2</v>
      </c>
      <c r="F109" s="331"/>
      <c r="G109" s="331"/>
      <c r="H109" s="331"/>
      <c r="I109" s="123"/>
      <c r="J109" s="36"/>
      <c r="K109" s="36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pans="1:47" s="1" customFormat="1" ht="12" customHeight="1">
      <c r="B110" s="21"/>
      <c r="C110" s="29" t="s">
        <v>133</v>
      </c>
      <c r="D110" s="22"/>
      <c r="E110" s="22"/>
      <c r="F110" s="22"/>
      <c r="G110" s="22"/>
      <c r="H110" s="22"/>
      <c r="I110" s="115"/>
      <c r="J110" s="22"/>
      <c r="K110" s="22"/>
      <c r="L110" s="20"/>
    </row>
    <row r="111" spans="1:47" s="2" customFormat="1" ht="16.5" customHeight="1">
      <c r="A111" s="34"/>
      <c r="B111" s="35"/>
      <c r="C111" s="36"/>
      <c r="D111" s="36"/>
      <c r="E111" s="330" t="s">
        <v>134</v>
      </c>
      <c r="F111" s="333"/>
      <c r="G111" s="333"/>
      <c r="H111" s="333"/>
      <c r="I111" s="123"/>
      <c r="J111" s="36"/>
      <c r="K111" s="36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pans="1:47" s="2" customFormat="1" ht="12" customHeight="1">
      <c r="A112" s="34"/>
      <c r="B112" s="35"/>
      <c r="C112" s="29" t="s">
        <v>135</v>
      </c>
      <c r="D112" s="36"/>
      <c r="E112" s="36"/>
      <c r="F112" s="36"/>
      <c r="G112" s="36"/>
      <c r="H112" s="36"/>
      <c r="I112" s="123"/>
      <c r="J112" s="36"/>
      <c r="K112" s="36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pans="1:65" s="2" customFormat="1" ht="16.5" customHeight="1">
      <c r="A113" s="34"/>
      <c r="B113" s="35"/>
      <c r="C113" s="36"/>
      <c r="D113" s="36"/>
      <c r="E113" s="281" t="str">
        <f>E11</f>
        <v>OST - VEDLEJŠÍ A OSTATNÍ NÁKLADY</v>
      </c>
      <c r="F113" s="333"/>
      <c r="G113" s="333"/>
      <c r="H113" s="333"/>
      <c r="I113" s="123"/>
      <c r="J113" s="36"/>
      <c r="K113" s="36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pans="1:65" s="2" customFormat="1" ht="6.95" customHeight="1">
      <c r="A114" s="34"/>
      <c r="B114" s="35"/>
      <c r="C114" s="36"/>
      <c r="D114" s="36"/>
      <c r="E114" s="36"/>
      <c r="F114" s="36"/>
      <c r="G114" s="36"/>
      <c r="H114" s="36"/>
      <c r="I114" s="123"/>
      <c r="J114" s="36"/>
      <c r="K114" s="36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pans="1:65" s="2" customFormat="1" ht="12" customHeight="1">
      <c r="A115" s="34"/>
      <c r="B115" s="35"/>
      <c r="C115" s="29" t="s">
        <v>20</v>
      </c>
      <c r="D115" s="36"/>
      <c r="E115" s="36"/>
      <c r="F115" s="27" t="str">
        <f>F14</f>
        <v>Protivanov, ul.Na Balkáně</v>
      </c>
      <c r="G115" s="36"/>
      <c r="H115" s="36"/>
      <c r="I115" s="124" t="s">
        <v>22</v>
      </c>
      <c r="J115" s="66" t="str">
        <f>IF(J14="","",J14)</f>
        <v>11. 12. 2019</v>
      </c>
      <c r="K115" s="36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pans="1:65" s="2" customFormat="1" ht="6.95" customHeight="1">
      <c r="A116" s="34"/>
      <c r="B116" s="35"/>
      <c r="C116" s="36"/>
      <c r="D116" s="36"/>
      <c r="E116" s="36"/>
      <c r="F116" s="36"/>
      <c r="G116" s="36"/>
      <c r="H116" s="36"/>
      <c r="I116" s="123"/>
      <c r="J116" s="36"/>
      <c r="K116" s="36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pans="1:65" s="2" customFormat="1" ht="25.7" customHeight="1">
      <c r="A117" s="34"/>
      <c r="B117" s="35"/>
      <c r="C117" s="29" t="s">
        <v>24</v>
      </c>
      <c r="D117" s="36"/>
      <c r="E117" s="36"/>
      <c r="F117" s="27" t="str">
        <f>E17</f>
        <v>Městys Protivanov, Náměstí 32, 798 48 Protivanov</v>
      </c>
      <c r="G117" s="36"/>
      <c r="H117" s="36"/>
      <c r="I117" s="124" t="s">
        <v>32</v>
      </c>
      <c r="J117" s="32" t="str">
        <f>E23</f>
        <v>PROMED Brno, spol. s r.o</v>
      </c>
      <c r="K117" s="36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pans="1:65" s="2" customFormat="1" ht="15.2" customHeight="1">
      <c r="A118" s="34"/>
      <c r="B118" s="35"/>
      <c r="C118" s="29" t="s">
        <v>30</v>
      </c>
      <c r="D118" s="36"/>
      <c r="E118" s="36"/>
      <c r="F118" s="27" t="str">
        <f>IF(E20="","",E20)</f>
        <v>Vyplň údaj</v>
      </c>
      <c r="G118" s="36"/>
      <c r="H118" s="36"/>
      <c r="I118" s="124" t="s">
        <v>35</v>
      </c>
      <c r="J118" s="32" t="str">
        <f>E26</f>
        <v xml:space="preserve"> </v>
      </c>
      <c r="K118" s="36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pans="1:65" s="2" customFormat="1" ht="10.35" customHeight="1">
      <c r="A119" s="34"/>
      <c r="B119" s="35"/>
      <c r="C119" s="36"/>
      <c r="D119" s="36"/>
      <c r="E119" s="36"/>
      <c r="F119" s="36"/>
      <c r="G119" s="36"/>
      <c r="H119" s="36"/>
      <c r="I119" s="123"/>
      <c r="J119" s="36"/>
      <c r="K119" s="36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pans="1:65" s="10" customFormat="1" ht="29.25" customHeight="1">
      <c r="A120" s="174"/>
      <c r="B120" s="175"/>
      <c r="C120" s="176" t="s">
        <v>171</v>
      </c>
      <c r="D120" s="177" t="s">
        <v>64</v>
      </c>
      <c r="E120" s="177" t="s">
        <v>60</v>
      </c>
      <c r="F120" s="177" t="s">
        <v>61</v>
      </c>
      <c r="G120" s="177" t="s">
        <v>172</v>
      </c>
      <c r="H120" s="177" t="s">
        <v>173</v>
      </c>
      <c r="I120" s="178" t="s">
        <v>174</v>
      </c>
      <c r="J120" s="177" t="s">
        <v>141</v>
      </c>
      <c r="K120" s="179" t="s">
        <v>175</v>
      </c>
      <c r="L120" s="180"/>
      <c r="M120" s="75" t="s">
        <v>1</v>
      </c>
      <c r="N120" s="76" t="s">
        <v>43</v>
      </c>
      <c r="O120" s="76" t="s">
        <v>176</v>
      </c>
      <c r="P120" s="76" t="s">
        <v>177</v>
      </c>
      <c r="Q120" s="76" t="s">
        <v>178</v>
      </c>
      <c r="R120" s="76" t="s">
        <v>179</v>
      </c>
      <c r="S120" s="76" t="s">
        <v>180</v>
      </c>
      <c r="T120" s="77" t="s">
        <v>181</v>
      </c>
      <c r="U120" s="174"/>
      <c r="V120" s="174"/>
      <c r="W120" s="174"/>
      <c r="X120" s="174"/>
      <c r="Y120" s="174"/>
      <c r="Z120" s="174"/>
      <c r="AA120" s="174"/>
      <c r="AB120" s="174"/>
      <c r="AC120" s="174"/>
      <c r="AD120" s="174"/>
      <c r="AE120" s="174"/>
    </row>
    <row r="121" spans="1:65" s="2" customFormat="1" ht="22.9" customHeight="1">
      <c r="A121" s="34"/>
      <c r="B121" s="35"/>
      <c r="C121" s="82" t="s">
        <v>182</v>
      </c>
      <c r="D121" s="36"/>
      <c r="E121" s="36"/>
      <c r="F121" s="36"/>
      <c r="G121" s="36"/>
      <c r="H121" s="36"/>
      <c r="I121" s="123"/>
      <c r="J121" s="181">
        <f>BK121</f>
        <v>0</v>
      </c>
      <c r="K121" s="36"/>
      <c r="L121" s="39"/>
      <c r="M121" s="78"/>
      <c r="N121" s="182"/>
      <c r="O121" s="79"/>
      <c r="P121" s="183">
        <f>P122</f>
        <v>0</v>
      </c>
      <c r="Q121" s="79"/>
      <c r="R121" s="183">
        <f>R122</f>
        <v>0</v>
      </c>
      <c r="S121" s="79"/>
      <c r="T121" s="184">
        <f>T122</f>
        <v>0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T121" s="17" t="s">
        <v>78</v>
      </c>
      <c r="AU121" s="17" t="s">
        <v>143</v>
      </c>
      <c r="BK121" s="185">
        <f>BK122</f>
        <v>0</v>
      </c>
    </row>
    <row r="122" spans="1:65" s="11" customFormat="1" ht="25.9" customHeight="1">
      <c r="B122" s="186"/>
      <c r="C122" s="187"/>
      <c r="D122" s="188" t="s">
        <v>78</v>
      </c>
      <c r="E122" s="189" t="s">
        <v>2514</v>
      </c>
      <c r="F122" s="189" t="s">
        <v>2254</v>
      </c>
      <c r="G122" s="187"/>
      <c r="H122" s="187"/>
      <c r="I122" s="190"/>
      <c r="J122" s="191">
        <f>BK122</f>
        <v>0</v>
      </c>
      <c r="K122" s="187"/>
      <c r="L122" s="192"/>
      <c r="M122" s="193"/>
      <c r="N122" s="194"/>
      <c r="O122" s="194"/>
      <c r="P122" s="195">
        <f>SUM(P123:P130)</f>
        <v>0</v>
      </c>
      <c r="Q122" s="194"/>
      <c r="R122" s="195">
        <f>SUM(R123:R130)</f>
        <v>0</v>
      </c>
      <c r="S122" s="194"/>
      <c r="T122" s="196">
        <f>SUM(T123:T130)</f>
        <v>0</v>
      </c>
      <c r="AR122" s="197" t="s">
        <v>86</v>
      </c>
      <c r="AT122" s="198" t="s">
        <v>78</v>
      </c>
      <c r="AU122" s="198" t="s">
        <v>79</v>
      </c>
      <c r="AY122" s="197" t="s">
        <v>184</v>
      </c>
      <c r="BK122" s="199">
        <f>SUM(BK123:BK130)</f>
        <v>0</v>
      </c>
    </row>
    <row r="123" spans="1:65" s="2" customFormat="1" ht="16.5" customHeight="1">
      <c r="A123" s="34"/>
      <c r="B123" s="35"/>
      <c r="C123" s="200" t="s">
        <v>86</v>
      </c>
      <c r="D123" s="200" t="s">
        <v>185</v>
      </c>
      <c r="E123" s="201" t="s">
        <v>2515</v>
      </c>
      <c r="F123" s="202" t="s">
        <v>2516</v>
      </c>
      <c r="G123" s="203" t="s">
        <v>1143</v>
      </c>
      <c r="H123" s="204">
        <v>1</v>
      </c>
      <c r="I123" s="205"/>
      <c r="J123" s="206">
        <f t="shared" ref="J123:J130" si="0">ROUND(I123*H123,2)</f>
        <v>0</v>
      </c>
      <c r="K123" s="202" t="s">
        <v>1</v>
      </c>
      <c r="L123" s="39"/>
      <c r="M123" s="207" t="s">
        <v>1</v>
      </c>
      <c r="N123" s="208" t="s">
        <v>45</v>
      </c>
      <c r="O123" s="71"/>
      <c r="P123" s="209">
        <f t="shared" ref="P123:P130" si="1">O123*H123</f>
        <v>0</v>
      </c>
      <c r="Q123" s="209">
        <v>0</v>
      </c>
      <c r="R123" s="209">
        <f t="shared" ref="R123:R130" si="2">Q123*H123</f>
        <v>0</v>
      </c>
      <c r="S123" s="209">
        <v>0</v>
      </c>
      <c r="T123" s="210">
        <f t="shared" ref="T123:T130" si="3">S123*H123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R123" s="211" t="s">
        <v>190</v>
      </c>
      <c r="AT123" s="211" t="s">
        <v>185</v>
      </c>
      <c r="AU123" s="211" t="s">
        <v>86</v>
      </c>
      <c r="AY123" s="17" t="s">
        <v>184</v>
      </c>
      <c r="BE123" s="212">
        <f t="shared" ref="BE123:BE130" si="4">IF(N123="základní",J123,0)</f>
        <v>0</v>
      </c>
      <c r="BF123" s="212">
        <f t="shared" ref="BF123:BF130" si="5">IF(N123="snížená",J123,0)</f>
        <v>0</v>
      </c>
      <c r="BG123" s="212">
        <f t="shared" ref="BG123:BG130" si="6">IF(N123="zákl. přenesená",J123,0)</f>
        <v>0</v>
      </c>
      <c r="BH123" s="212">
        <f t="shared" ref="BH123:BH130" si="7">IF(N123="sníž. přenesená",J123,0)</f>
        <v>0</v>
      </c>
      <c r="BI123" s="212">
        <f t="shared" ref="BI123:BI130" si="8">IF(N123="nulová",J123,0)</f>
        <v>0</v>
      </c>
      <c r="BJ123" s="17" t="s">
        <v>91</v>
      </c>
      <c r="BK123" s="212">
        <f t="shared" ref="BK123:BK130" si="9">ROUND(I123*H123,2)</f>
        <v>0</v>
      </c>
      <c r="BL123" s="17" t="s">
        <v>190</v>
      </c>
      <c r="BM123" s="211" t="s">
        <v>91</v>
      </c>
    </row>
    <row r="124" spans="1:65" s="2" customFormat="1" ht="16.5" customHeight="1">
      <c r="A124" s="34"/>
      <c r="B124" s="35"/>
      <c r="C124" s="200" t="s">
        <v>91</v>
      </c>
      <c r="D124" s="200" t="s">
        <v>185</v>
      </c>
      <c r="E124" s="201" t="s">
        <v>2517</v>
      </c>
      <c r="F124" s="202" t="s">
        <v>2518</v>
      </c>
      <c r="G124" s="203" t="s">
        <v>939</v>
      </c>
      <c r="H124" s="204">
        <v>1</v>
      </c>
      <c r="I124" s="205"/>
      <c r="J124" s="206">
        <f t="shared" si="0"/>
        <v>0</v>
      </c>
      <c r="K124" s="202" t="s">
        <v>1</v>
      </c>
      <c r="L124" s="39"/>
      <c r="M124" s="207" t="s">
        <v>1</v>
      </c>
      <c r="N124" s="208" t="s">
        <v>45</v>
      </c>
      <c r="O124" s="71"/>
      <c r="P124" s="209">
        <f t="shared" si="1"/>
        <v>0</v>
      </c>
      <c r="Q124" s="209">
        <v>0</v>
      </c>
      <c r="R124" s="209">
        <f t="shared" si="2"/>
        <v>0</v>
      </c>
      <c r="S124" s="209">
        <v>0</v>
      </c>
      <c r="T124" s="210">
        <f t="shared" si="3"/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211" t="s">
        <v>190</v>
      </c>
      <c r="AT124" s="211" t="s">
        <v>185</v>
      </c>
      <c r="AU124" s="211" t="s">
        <v>86</v>
      </c>
      <c r="AY124" s="17" t="s">
        <v>184</v>
      </c>
      <c r="BE124" s="212">
        <f t="shared" si="4"/>
        <v>0</v>
      </c>
      <c r="BF124" s="212">
        <f t="shared" si="5"/>
        <v>0</v>
      </c>
      <c r="BG124" s="212">
        <f t="shared" si="6"/>
        <v>0</v>
      </c>
      <c r="BH124" s="212">
        <f t="shared" si="7"/>
        <v>0</v>
      </c>
      <c r="BI124" s="212">
        <f t="shared" si="8"/>
        <v>0</v>
      </c>
      <c r="BJ124" s="17" t="s">
        <v>91</v>
      </c>
      <c r="BK124" s="212">
        <f t="shared" si="9"/>
        <v>0</v>
      </c>
      <c r="BL124" s="17" t="s">
        <v>190</v>
      </c>
      <c r="BM124" s="211" t="s">
        <v>190</v>
      </c>
    </row>
    <row r="125" spans="1:65" s="2" customFormat="1" ht="16.5" customHeight="1">
      <c r="A125" s="34"/>
      <c r="B125" s="35"/>
      <c r="C125" s="200" t="s">
        <v>96</v>
      </c>
      <c r="D125" s="200" t="s">
        <v>185</v>
      </c>
      <c r="E125" s="201" t="s">
        <v>2519</v>
      </c>
      <c r="F125" s="202" t="s">
        <v>2520</v>
      </c>
      <c r="G125" s="203" t="s">
        <v>939</v>
      </c>
      <c r="H125" s="204">
        <v>1</v>
      </c>
      <c r="I125" s="205"/>
      <c r="J125" s="206">
        <f t="shared" si="0"/>
        <v>0</v>
      </c>
      <c r="K125" s="202" t="s">
        <v>1</v>
      </c>
      <c r="L125" s="39"/>
      <c r="M125" s="207" t="s">
        <v>1</v>
      </c>
      <c r="N125" s="208" t="s">
        <v>45</v>
      </c>
      <c r="O125" s="71"/>
      <c r="P125" s="209">
        <f t="shared" si="1"/>
        <v>0</v>
      </c>
      <c r="Q125" s="209">
        <v>0</v>
      </c>
      <c r="R125" s="209">
        <f t="shared" si="2"/>
        <v>0</v>
      </c>
      <c r="S125" s="209">
        <v>0</v>
      </c>
      <c r="T125" s="210">
        <f t="shared" si="3"/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211" t="s">
        <v>190</v>
      </c>
      <c r="AT125" s="211" t="s">
        <v>185</v>
      </c>
      <c r="AU125" s="211" t="s">
        <v>86</v>
      </c>
      <c r="AY125" s="17" t="s">
        <v>184</v>
      </c>
      <c r="BE125" s="212">
        <f t="shared" si="4"/>
        <v>0</v>
      </c>
      <c r="BF125" s="212">
        <f t="shared" si="5"/>
        <v>0</v>
      </c>
      <c r="BG125" s="212">
        <f t="shared" si="6"/>
        <v>0</v>
      </c>
      <c r="BH125" s="212">
        <f t="shared" si="7"/>
        <v>0</v>
      </c>
      <c r="BI125" s="212">
        <f t="shared" si="8"/>
        <v>0</v>
      </c>
      <c r="BJ125" s="17" t="s">
        <v>91</v>
      </c>
      <c r="BK125" s="212">
        <f t="shared" si="9"/>
        <v>0</v>
      </c>
      <c r="BL125" s="17" t="s">
        <v>190</v>
      </c>
      <c r="BM125" s="211" t="s">
        <v>199</v>
      </c>
    </row>
    <row r="126" spans="1:65" s="2" customFormat="1" ht="16.5" customHeight="1">
      <c r="A126" s="34"/>
      <c r="B126" s="35"/>
      <c r="C126" s="200" t="s">
        <v>190</v>
      </c>
      <c r="D126" s="200" t="s">
        <v>185</v>
      </c>
      <c r="E126" s="201" t="s">
        <v>2521</v>
      </c>
      <c r="F126" s="202" t="s">
        <v>2522</v>
      </c>
      <c r="G126" s="203" t="s">
        <v>1143</v>
      </c>
      <c r="H126" s="204">
        <v>1</v>
      </c>
      <c r="I126" s="205"/>
      <c r="J126" s="206">
        <f t="shared" si="0"/>
        <v>0</v>
      </c>
      <c r="K126" s="202" t="s">
        <v>1</v>
      </c>
      <c r="L126" s="39"/>
      <c r="M126" s="207" t="s">
        <v>1</v>
      </c>
      <c r="N126" s="208" t="s">
        <v>45</v>
      </c>
      <c r="O126" s="71"/>
      <c r="P126" s="209">
        <f t="shared" si="1"/>
        <v>0</v>
      </c>
      <c r="Q126" s="209">
        <v>0</v>
      </c>
      <c r="R126" s="209">
        <f t="shared" si="2"/>
        <v>0</v>
      </c>
      <c r="S126" s="209">
        <v>0</v>
      </c>
      <c r="T126" s="210">
        <f t="shared" si="3"/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211" t="s">
        <v>190</v>
      </c>
      <c r="AT126" s="211" t="s">
        <v>185</v>
      </c>
      <c r="AU126" s="211" t="s">
        <v>86</v>
      </c>
      <c r="AY126" s="17" t="s">
        <v>184</v>
      </c>
      <c r="BE126" s="212">
        <f t="shared" si="4"/>
        <v>0</v>
      </c>
      <c r="BF126" s="212">
        <f t="shared" si="5"/>
        <v>0</v>
      </c>
      <c r="BG126" s="212">
        <f t="shared" si="6"/>
        <v>0</v>
      </c>
      <c r="BH126" s="212">
        <f t="shared" si="7"/>
        <v>0</v>
      </c>
      <c r="BI126" s="212">
        <f t="shared" si="8"/>
        <v>0</v>
      </c>
      <c r="BJ126" s="17" t="s">
        <v>91</v>
      </c>
      <c r="BK126" s="212">
        <f t="shared" si="9"/>
        <v>0</v>
      </c>
      <c r="BL126" s="17" t="s">
        <v>190</v>
      </c>
      <c r="BM126" s="211" t="s">
        <v>202</v>
      </c>
    </row>
    <row r="127" spans="1:65" s="2" customFormat="1" ht="21.75" customHeight="1">
      <c r="A127" s="34"/>
      <c r="B127" s="35"/>
      <c r="C127" s="200" t="s">
        <v>208</v>
      </c>
      <c r="D127" s="200" t="s">
        <v>185</v>
      </c>
      <c r="E127" s="201" t="s">
        <v>2523</v>
      </c>
      <c r="F127" s="202" t="s">
        <v>2524</v>
      </c>
      <c r="G127" s="203" t="s">
        <v>1143</v>
      </c>
      <c r="H127" s="204">
        <v>1</v>
      </c>
      <c r="I127" s="205"/>
      <c r="J127" s="206">
        <f t="shared" si="0"/>
        <v>0</v>
      </c>
      <c r="K127" s="202" t="s">
        <v>1</v>
      </c>
      <c r="L127" s="39"/>
      <c r="M127" s="207" t="s">
        <v>1</v>
      </c>
      <c r="N127" s="208" t="s">
        <v>45</v>
      </c>
      <c r="O127" s="71"/>
      <c r="P127" s="209">
        <f t="shared" si="1"/>
        <v>0</v>
      </c>
      <c r="Q127" s="209">
        <v>0</v>
      </c>
      <c r="R127" s="209">
        <f t="shared" si="2"/>
        <v>0</v>
      </c>
      <c r="S127" s="209">
        <v>0</v>
      </c>
      <c r="T127" s="210">
        <f t="shared" si="3"/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211" t="s">
        <v>190</v>
      </c>
      <c r="AT127" s="211" t="s">
        <v>185</v>
      </c>
      <c r="AU127" s="211" t="s">
        <v>86</v>
      </c>
      <c r="AY127" s="17" t="s">
        <v>184</v>
      </c>
      <c r="BE127" s="212">
        <f t="shared" si="4"/>
        <v>0</v>
      </c>
      <c r="BF127" s="212">
        <f t="shared" si="5"/>
        <v>0</v>
      </c>
      <c r="BG127" s="212">
        <f t="shared" si="6"/>
        <v>0</v>
      </c>
      <c r="BH127" s="212">
        <f t="shared" si="7"/>
        <v>0</v>
      </c>
      <c r="BI127" s="212">
        <f t="shared" si="8"/>
        <v>0</v>
      </c>
      <c r="BJ127" s="17" t="s">
        <v>91</v>
      </c>
      <c r="BK127" s="212">
        <f t="shared" si="9"/>
        <v>0</v>
      </c>
      <c r="BL127" s="17" t="s">
        <v>190</v>
      </c>
      <c r="BM127" s="211" t="s">
        <v>211</v>
      </c>
    </row>
    <row r="128" spans="1:65" s="2" customFormat="1" ht="21.75" customHeight="1">
      <c r="A128" s="34"/>
      <c r="B128" s="35"/>
      <c r="C128" s="200" t="s">
        <v>199</v>
      </c>
      <c r="D128" s="200" t="s">
        <v>185</v>
      </c>
      <c r="E128" s="201" t="s">
        <v>2525</v>
      </c>
      <c r="F128" s="202" t="s">
        <v>2526</v>
      </c>
      <c r="G128" s="203" t="s">
        <v>939</v>
      </c>
      <c r="H128" s="204">
        <v>1</v>
      </c>
      <c r="I128" s="205"/>
      <c r="J128" s="206">
        <f t="shared" si="0"/>
        <v>0</v>
      </c>
      <c r="K128" s="202" t="s">
        <v>1</v>
      </c>
      <c r="L128" s="39"/>
      <c r="M128" s="207" t="s">
        <v>1</v>
      </c>
      <c r="N128" s="208" t="s">
        <v>45</v>
      </c>
      <c r="O128" s="71"/>
      <c r="P128" s="209">
        <f t="shared" si="1"/>
        <v>0</v>
      </c>
      <c r="Q128" s="209">
        <v>0</v>
      </c>
      <c r="R128" s="209">
        <f t="shared" si="2"/>
        <v>0</v>
      </c>
      <c r="S128" s="209">
        <v>0</v>
      </c>
      <c r="T128" s="210">
        <f t="shared" si="3"/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211" t="s">
        <v>190</v>
      </c>
      <c r="AT128" s="211" t="s">
        <v>185</v>
      </c>
      <c r="AU128" s="211" t="s">
        <v>86</v>
      </c>
      <c r="AY128" s="17" t="s">
        <v>184</v>
      </c>
      <c r="BE128" s="212">
        <f t="shared" si="4"/>
        <v>0</v>
      </c>
      <c r="BF128" s="212">
        <f t="shared" si="5"/>
        <v>0</v>
      </c>
      <c r="BG128" s="212">
        <f t="shared" si="6"/>
        <v>0</v>
      </c>
      <c r="BH128" s="212">
        <f t="shared" si="7"/>
        <v>0</v>
      </c>
      <c r="BI128" s="212">
        <f t="shared" si="8"/>
        <v>0</v>
      </c>
      <c r="BJ128" s="17" t="s">
        <v>91</v>
      </c>
      <c r="BK128" s="212">
        <f t="shared" si="9"/>
        <v>0</v>
      </c>
      <c r="BL128" s="17" t="s">
        <v>190</v>
      </c>
      <c r="BM128" s="211" t="s">
        <v>215</v>
      </c>
    </row>
    <row r="129" spans="1:65" s="2" customFormat="1" ht="21.75" customHeight="1">
      <c r="A129" s="34"/>
      <c r="B129" s="35"/>
      <c r="C129" s="200" t="s">
        <v>216</v>
      </c>
      <c r="D129" s="200" t="s">
        <v>185</v>
      </c>
      <c r="E129" s="201" t="s">
        <v>2527</v>
      </c>
      <c r="F129" s="202" t="s">
        <v>2528</v>
      </c>
      <c r="G129" s="203" t="s">
        <v>939</v>
      </c>
      <c r="H129" s="204">
        <v>1</v>
      </c>
      <c r="I129" s="205"/>
      <c r="J129" s="206">
        <f t="shared" si="0"/>
        <v>0</v>
      </c>
      <c r="K129" s="202" t="s">
        <v>1</v>
      </c>
      <c r="L129" s="39"/>
      <c r="M129" s="207" t="s">
        <v>1</v>
      </c>
      <c r="N129" s="208" t="s">
        <v>45</v>
      </c>
      <c r="O129" s="71"/>
      <c r="P129" s="209">
        <f t="shared" si="1"/>
        <v>0</v>
      </c>
      <c r="Q129" s="209">
        <v>0</v>
      </c>
      <c r="R129" s="209">
        <f t="shared" si="2"/>
        <v>0</v>
      </c>
      <c r="S129" s="209">
        <v>0</v>
      </c>
      <c r="T129" s="210">
        <f t="shared" si="3"/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211" t="s">
        <v>190</v>
      </c>
      <c r="AT129" s="211" t="s">
        <v>185</v>
      </c>
      <c r="AU129" s="211" t="s">
        <v>86</v>
      </c>
      <c r="AY129" s="17" t="s">
        <v>184</v>
      </c>
      <c r="BE129" s="212">
        <f t="shared" si="4"/>
        <v>0</v>
      </c>
      <c r="BF129" s="212">
        <f t="shared" si="5"/>
        <v>0</v>
      </c>
      <c r="BG129" s="212">
        <f t="shared" si="6"/>
        <v>0</v>
      </c>
      <c r="BH129" s="212">
        <f t="shared" si="7"/>
        <v>0</v>
      </c>
      <c r="BI129" s="212">
        <f t="shared" si="8"/>
        <v>0</v>
      </c>
      <c r="BJ129" s="17" t="s">
        <v>91</v>
      </c>
      <c r="BK129" s="212">
        <f t="shared" si="9"/>
        <v>0</v>
      </c>
      <c r="BL129" s="17" t="s">
        <v>190</v>
      </c>
      <c r="BM129" s="211" t="s">
        <v>219</v>
      </c>
    </row>
    <row r="130" spans="1:65" s="2" customFormat="1" ht="16.5" customHeight="1">
      <c r="A130" s="34"/>
      <c r="B130" s="35"/>
      <c r="C130" s="200" t="s">
        <v>202</v>
      </c>
      <c r="D130" s="200" t="s">
        <v>185</v>
      </c>
      <c r="E130" s="201" t="s">
        <v>2529</v>
      </c>
      <c r="F130" s="202" t="s">
        <v>2530</v>
      </c>
      <c r="G130" s="203" t="s">
        <v>939</v>
      </c>
      <c r="H130" s="204">
        <v>1</v>
      </c>
      <c r="I130" s="205"/>
      <c r="J130" s="206">
        <f t="shared" si="0"/>
        <v>0</v>
      </c>
      <c r="K130" s="202" t="s">
        <v>1</v>
      </c>
      <c r="L130" s="39"/>
      <c r="M130" s="257" t="s">
        <v>1</v>
      </c>
      <c r="N130" s="258" t="s">
        <v>45</v>
      </c>
      <c r="O130" s="259"/>
      <c r="P130" s="260">
        <f t="shared" si="1"/>
        <v>0</v>
      </c>
      <c r="Q130" s="260">
        <v>0</v>
      </c>
      <c r="R130" s="260">
        <f t="shared" si="2"/>
        <v>0</v>
      </c>
      <c r="S130" s="260">
        <v>0</v>
      </c>
      <c r="T130" s="261">
        <f t="shared" si="3"/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211" t="s">
        <v>190</v>
      </c>
      <c r="AT130" s="211" t="s">
        <v>185</v>
      </c>
      <c r="AU130" s="211" t="s">
        <v>86</v>
      </c>
      <c r="AY130" s="17" t="s">
        <v>184</v>
      </c>
      <c r="BE130" s="212">
        <f t="shared" si="4"/>
        <v>0</v>
      </c>
      <c r="BF130" s="212">
        <f t="shared" si="5"/>
        <v>0</v>
      </c>
      <c r="BG130" s="212">
        <f t="shared" si="6"/>
        <v>0</v>
      </c>
      <c r="BH130" s="212">
        <f t="shared" si="7"/>
        <v>0</v>
      </c>
      <c r="BI130" s="212">
        <f t="shared" si="8"/>
        <v>0</v>
      </c>
      <c r="BJ130" s="17" t="s">
        <v>91</v>
      </c>
      <c r="BK130" s="212">
        <f t="shared" si="9"/>
        <v>0</v>
      </c>
      <c r="BL130" s="17" t="s">
        <v>190</v>
      </c>
      <c r="BM130" s="211" t="s">
        <v>2531</v>
      </c>
    </row>
    <row r="131" spans="1:65" s="2" customFormat="1" ht="6.95" customHeight="1">
      <c r="A131" s="34"/>
      <c r="B131" s="54"/>
      <c r="C131" s="55"/>
      <c r="D131" s="55"/>
      <c r="E131" s="55"/>
      <c r="F131" s="55"/>
      <c r="G131" s="55"/>
      <c r="H131" s="55"/>
      <c r="I131" s="158"/>
      <c r="J131" s="55"/>
      <c r="K131" s="55"/>
      <c r="L131" s="39"/>
      <c r="M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</row>
  </sheetData>
  <sheetProtection algorithmName="SHA-512" hashValue="IfBZDFo4j9QB1UrMFgoLGN2fvi8GZ3p8XryZ7/N5MQSOpUPn27RjgzgPV95CbRYZLrAsL9RG5K2JLiHrOz3O4Q==" saltValue="gbkquR8TMehMRLOcqZpSGRQjUaUGUmoeq6yFq0rhs2LaeduCu/qGXmp7MWjiePL/dc2lFaCbGAYslor1ifeUQw==" spinCount="100000" sheet="1" objects="1" scenarios="1" formatColumns="0" formatRows="0" autoFilter="0"/>
  <autoFilter ref="C120:K130"/>
  <mergeCells count="12">
    <mergeCell ref="E113:H113"/>
    <mergeCell ref="L2:V2"/>
    <mergeCell ref="E85:H85"/>
    <mergeCell ref="E87:H87"/>
    <mergeCell ref="E89:H89"/>
    <mergeCell ref="E109:H109"/>
    <mergeCell ref="E111:H111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143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15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5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AT2" s="17" t="s">
        <v>131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8"/>
      <c r="J3" s="117"/>
      <c r="K3" s="117"/>
      <c r="L3" s="20"/>
      <c r="AT3" s="17" t="s">
        <v>86</v>
      </c>
    </row>
    <row r="4" spans="1:46" s="1" customFormat="1" ht="24.95" customHeight="1">
      <c r="B4" s="20"/>
      <c r="D4" s="119" t="s">
        <v>132</v>
      </c>
      <c r="I4" s="115"/>
      <c r="L4" s="20"/>
      <c r="M4" s="120" t="s">
        <v>10</v>
      </c>
      <c r="AT4" s="17" t="s">
        <v>4</v>
      </c>
    </row>
    <row r="5" spans="1:46" s="1" customFormat="1" ht="6.95" customHeight="1">
      <c r="B5" s="20"/>
      <c r="I5" s="115"/>
      <c r="L5" s="20"/>
    </row>
    <row r="6" spans="1:46" s="1" customFormat="1" ht="12" customHeight="1">
      <c r="B6" s="20"/>
      <c r="D6" s="121" t="s">
        <v>16</v>
      </c>
      <c r="I6" s="115"/>
      <c r="L6" s="20"/>
    </row>
    <row r="7" spans="1:46" s="1" customFormat="1" ht="16.5" customHeight="1">
      <c r="B7" s="20"/>
      <c r="E7" s="322" t="str">
        <f>'Rekapitulace stavby'!K6</f>
        <v>NOVOSTAVBA SOCIÁLNÍCH BYTŮ NA PARC. Č. 789/2</v>
      </c>
      <c r="F7" s="323"/>
      <c r="G7" s="323"/>
      <c r="H7" s="323"/>
      <c r="I7" s="115"/>
      <c r="L7" s="20"/>
    </row>
    <row r="8" spans="1:46" s="1" customFormat="1" ht="12" customHeight="1">
      <c r="B8" s="20"/>
      <c r="D8" s="121" t="s">
        <v>133</v>
      </c>
      <c r="I8" s="115"/>
      <c r="L8" s="20"/>
    </row>
    <row r="9" spans="1:46" s="2" customFormat="1" ht="16.5" customHeight="1">
      <c r="A9" s="34"/>
      <c r="B9" s="39"/>
      <c r="C9" s="34"/>
      <c r="D9" s="34"/>
      <c r="E9" s="322" t="s">
        <v>2532</v>
      </c>
      <c r="F9" s="325"/>
      <c r="G9" s="325"/>
      <c r="H9" s="325"/>
      <c r="I9" s="123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pans="1:46" s="2" customFormat="1" ht="12" customHeight="1">
      <c r="A10" s="34"/>
      <c r="B10" s="39"/>
      <c r="C10" s="34"/>
      <c r="D10" s="121" t="s">
        <v>135</v>
      </c>
      <c r="E10" s="34"/>
      <c r="F10" s="34"/>
      <c r="G10" s="34"/>
      <c r="H10" s="34"/>
      <c r="I10" s="123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pans="1:46" s="2" customFormat="1" ht="16.5" customHeight="1">
      <c r="A11" s="34"/>
      <c r="B11" s="39"/>
      <c r="C11" s="34"/>
      <c r="D11" s="34"/>
      <c r="E11" s="326" t="s">
        <v>2372</v>
      </c>
      <c r="F11" s="325"/>
      <c r="G11" s="325"/>
      <c r="H11" s="325"/>
      <c r="I11" s="123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46" s="2" customFormat="1" ht="11.25">
      <c r="A12" s="34"/>
      <c r="B12" s="39"/>
      <c r="C12" s="34"/>
      <c r="D12" s="34"/>
      <c r="E12" s="34"/>
      <c r="F12" s="34"/>
      <c r="G12" s="34"/>
      <c r="H12" s="34"/>
      <c r="I12" s="123"/>
      <c r="J12" s="34"/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pans="1:46" s="2" customFormat="1" ht="12" customHeight="1">
      <c r="A13" s="34"/>
      <c r="B13" s="39"/>
      <c r="C13" s="34"/>
      <c r="D13" s="121" t="s">
        <v>18</v>
      </c>
      <c r="E13" s="34"/>
      <c r="F13" s="109" t="s">
        <v>1</v>
      </c>
      <c r="G13" s="34"/>
      <c r="H13" s="34"/>
      <c r="I13" s="124" t="s">
        <v>19</v>
      </c>
      <c r="J13" s="109" t="s">
        <v>1</v>
      </c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pans="1:46" s="2" customFormat="1" ht="12" customHeight="1">
      <c r="A14" s="34"/>
      <c r="B14" s="39"/>
      <c r="C14" s="34"/>
      <c r="D14" s="121" t="s">
        <v>20</v>
      </c>
      <c r="E14" s="34"/>
      <c r="F14" s="109" t="s">
        <v>21</v>
      </c>
      <c r="G14" s="34"/>
      <c r="H14" s="34"/>
      <c r="I14" s="124" t="s">
        <v>22</v>
      </c>
      <c r="J14" s="125" t="str">
        <f>'Rekapitulace stavby'!AN8</f>
        <v>11. 12. 2019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46" s="2" customFormat="1" ht="10.9" customHeight="1">
      <c r="A15" s="34"/>
      <c r="B15" s="39"/>
      <c r="C15" s="34"/>
      <c r="D15" s="34"/>
      <c r="E15" s="34"/>
      <c r="F15" s="34"/>
      <c r="G15" s="34"/>
      <c r="H15" s="34"/>
      <c r="I15" s="123"/>
      <c r="J15" s="34"/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46" s="2" customFormat="1" ht="12" customHeight="1">
      <c r="A16" s="34"/>
      <c r="B16" s="39"/>
      <c r="C16" s="34"/>
      <c r="D16" s="121" t="s">
        <v>24</v>
      </c>
      <c r="E16" s="34"/>
      <c r="F16" s="34"/>
      <c r="G16" s="34"/>
      <c r="H16" s="34"/>
      <c r="I16" s="124" t="s">
        <v>25</v>
      </c>
      <c r="J16" s="109" t="s">
        <v>26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2" customFormat="1" ht="18" customHeight="1">
      <c r="A17" s="34"/>
      <c r="B17" s="39"/>
      <c r="C17" s="34"/>
      <c r="D17" s="34"/>
      <c r="E17" s="109" t="s">
        <v>27</v>
      </c>
      <c r="F17" s="34"/>
      <c r="G17" s="34"/>
      <c r="H17" s="34"/>
      <c r="I17" s="124" t="s">
        <v>28</v>
      </c>
      <c r="J17" s="109" t="s">
        <v>29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2" customFormat="1" ht="6.95" customHeight="1">
      <c r="A18" s="34"/>
      <c r="B18" s="39"/>
      <c r="C18" s="34"/>
      <c r="D18" s="34"/>
      <c r="E18" s="34"/>
      <c r="F18" s="34"/>
      <c r="G18" s="34"/>
      <c r="H18" s="34"/>
      <c r="I18" s="123"/>
      <c r="J18" s="34"/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2" customFormat="1" ht="12" customHeight="1">
      <c r="A19" s="34"/>
      <c r="B19" s="39"/>
      <c r="C19" s="34"/>
      <c r="D19" s="121" t="s">
        <v>30</v>
      </c>
      <c r="E19" s="34"/>
      <c r="F19" s="34"/>
      <c r="G19" s="34"/>
      <c r="H19" s="34"/>
      <c r="I19" s="124" t="s">
        <v>25</v>
      </c>
      <c r="J19" s="30" t="str">
        <f>'Rekapitulace stavby'!AN13</f>
        <v>Vyplň údaj</v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2" customFormat="1" ht="18" customHeight="1">
      <c r="A20" s="34"/>
      <c r="B20" s="39"/>
      <c r="C20" s="34"/>
      <c r="D20" s="34"/>
      <c r="E20" s="327" t="str">
        <f>'Rekapitulace stavby'!E14</f>
        <v>Vyplň údaj</v>
      </c>
      <c r="F20" s="328"/>
      <c r="G20" s="328"/>
      <c r="H20" s="328"/>
      <c r="I20" s="124" t="s">
        <v>28</v>
      </c>
      <c r="J20" s="30" t="str">
        <f>'Rekapitulace stavby'!AN14</f>
        <v>Vyplň údaj</v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2" customFormat="1" ht="6.95" customHeight="1">
      <c r="A21" s="34"/>
      <c r="B21" s="39"/>
      <c r="C21" s="34"/>
      <c r="D21" s="34"/>
      <c r="E21" s="34"/>
      <c r="F21" s="34"/>
      <c r="G21" s="34"/>
      <c r="H21" s="34"/>
      <c r="I21" s="123"/>
      <c r="J21" s="34"/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2" customFormat="1" ht="12" customHeight="1">
      <c r="A22" s="34"/>
      <c r="B22" s="39"/>
      <c r="C22" s="34"/>
      <c r="D22" s="121" t="s">
        <v>32</v>
      </c>
      <c r="E22" s="34"/>
      <c r="F22" s="34"/>
      <c r="G22" s="34"/>
      <c r="H22" s="34"/>
      <c r="I22" s="124" t="s">
        <v>25</v>
      </c>
      <c r="J22" s="109" t="s">
        <v>1</v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2" customFormat="1" ht="18" customHeight="1">
      <c r="A23" s="34"/>
      <c r="B23" s="39"/>
      <c r="C23" s="34"/>
      <c r="D23" s="34"/>
      <c r="E23" s="109" t="s">
        <v>33</v>
      </c>
      <c r="F23" s="34"/>
      <c r="G23" s="34"/>
      <c r="H23" s="34"/>
      <c r="I23" s="124" t="s">
        <v>28</v>
      </c>
      <c r="J23" s="109" t="s">
        <v>1</v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2" customFormat="1" ht="6.95" customHeight="1">
      <c r="A24" s="34"/>
      <c r="B24" s="39"/>
      <c r="C24" s="34"/>
      <c r="D24" s="34"/>
      <c r="E24" s="34"/>
      <c r="F24" s="34"/>
      <c r="G24" s="34"/>
      <c r="H24" s="34"/>
      <c r="I24" s="123"/>
      <c r="J24" s="34"/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s="2" customFormat="1" ht="12" customHeight="1">
      <c r="A25" s="34"/>
      <c r="B25" s="39"/>
      <c r="C25" s="34"/>
      <c r="D25" s="121" t="s">
        <v>35</v>
      </c>
      <c r="E25" s="34"/>
      <c r="F25" s="34"/>
      <c r="G25" s="34"/>
      <c r="H25" s="34"/>
      <c r="I25" s="124" t="s">
        <v>25</v>
      </c>
      <c r="J25" s="109" t="str">
        <f>IF('Rekapitulace stavby'!AN19="","",'Rekapitulace stavby'!AN19)</f>
        <v/>
      </c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pans="1:31" s="2" customFormat="1" ht="18" customHeight="1">
      <c r="A26" s="34"/>
      <c r="B26" s="39"/>
      <c r="C26" s="34"/>
      <c r="D26" s="34"/>
      <c r="E26" s="109" t="str">
        <f>IF('Rekapitulace stavby'!E20="","",'Rekapitulace stavby'!E20)</f>
        <v xml:space="preserve"> </v>
      </c>
      <c r="F26" s="34"/>
      <c r="G26" s="34"/>
      <c r="H26" s="34"/>
      <c r="I26" s="124" t="s">
        <v>28</v>
      </c>
      <c r="J26" s="109" t="str">
        <f>IF('Rekapitulace stavby'!AN20="","",'Rekapitulace stavby'!AN20)</f>
        <v/>
      </c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s="2" customFormat="1" ht="6.95" customHeight="1">
      <c r="A27" s="34"/>
      <c r="B27" s="39"/>
      <c r="C27" s="34"/>
      <c r="D27" s="34"/>
      <c r="E27" s="34"/>
      <c r="F27" s="34"/>
      <c r="G27" s="34"/>
      <c r="H27" s="34"/>
      <c r="I27" s="123"/>
      <c r="J27" s="34"/>
      <c r="K27" s="34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pans="1:31" s="2" customFormat="1" ht="12" customHeight="1">
      <c r="A28" s="34"/>
      <c r="B28" s="39"/>
      <c r="C28" s="34"/>
      <c r="D28" s="121" t="s">
        <v>37</v>
      </c>
      <c r="E28" s="34"/>
      <c r="F28" s="34"/>
      <c r="G28" s="34"/>
      <c r="H28" s="34"/>
      <c r="I28" s="123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pans="1:31" s="8" customFormat="1" ht="16.5" customHeight="1">
      <c r="A29" s="126"/>
      <c r="B29" s="127"/>
      <c r="C29" s="126"/>
      <c r="D29" s="126"/>
      <c r="E29" s="329" t="s">
        <v>1</v>
      </c>
      <c r="F29" s="329"/>
      <c r="G29" s="329"/>
      <c r="H29" s="329"/>
      <c r="I29" s="128"/>
      <c r="J29" s="126"/>
      <c r="K29" s="126"/>
      <c r="L29" s="129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6"/>
      <c r="AE29" s="126"/>
    </row>
    <row r="30" spans="1:31" s="2" customFormat="1" ht="6.95" customHeight="1">
      <c r="A30" s="34"/>
      <c r="B30" s="39"/>
      <c r="C30" s="34"/>
      <c r="D30" s="34"/>
      <c r="E30" s="34"/>
      <c r="F30" s="34"/>
      <c r="G30" s="34"/>
      <c r="H30" s="34"/>
      <c r="I30" s="123"/>
      <c r="J30" s="34"/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1:31" s="2" customFormat="1" ht="6.95" customHeight="1">
      <c r="A31" s="34"/>
      <c r="B31" s="39"/>
      <c r="C31" s="34"/>
      <c r="D31" s="130"/>
      <c r="E31" s="130"/>
      <c r="F31" s="130"/>
      <c r="G31" s="130"/>
      <c r="H31" s="130"/>
      <c r="I31" s="131"/>
      <c r="J31" s="130"/>
      <c r="K31" s="130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pans="1:31" s="2" customFormat="1" ht="25.35" customHeight="1">
      <c r="A32" s="34"/>
      <c r="B32" s="39"/>
      <c r="C32" s="34"/>
      <c r="D32" s="132" t="s">
        <v>39</v>
      </c>
      <c r="E32" s="34"/>
      <c r="F32" s="34"/>
      <c r="G32" s="34"/>
      <c r="H32" s="34"/>
      <c r="I32" s="123"/>
      <c r="J32" s="133">
        <f>ROUND(J126,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2" customFormat="1" ht="6.95" customHeight="1">
      <c r="A33" s="34"/>
      <c r="B33" s="39"/>
      <c r="C33" s="34"/>
      <c r="D33" s="130"/>
      <c r="E33" s="130"/>
      <c r="F33" s="130"/>
      <c r="G33" s="130"/>
      <c r="H33" s="130"/>
      <c r="I33" s="131"/>
      <c r="J33" s="130"/>
      <c r="K33" s="130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2" customFormat="1" ht="14.45" customHeight="1">
      <c r="A34" s="34"/>
      <c r="B34" s="39"/>
      <c r="C34" s="34"/>
      <c r="D34" s="34"/>
      <c r="E34" s="34"/>
      <c r="F34" s="134" t="s">
        <v>41</v>
      </c>
      <c r="G34" s="34"/>
      <c r="H34" s="34"/>
      <c r="I34" s="135" t="s">
        <v>40</v>
      </c>
      <c r="J34" s="134" t="s">
        <v>42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s="2" customFormat="1" ht="14.45" customHeight="1">
      <c r="A35" s="34"/>
      <c r="B35" s="39"/>
      <c r="C35" s="34"/>
      <c r="D35" s="122" t="s">
        <v>43</v>
      </c>
      <c r="E35" s="121" t="s">
        <v>44</v>
      </c>
      <c r="F35" s="136">
        <f>ROUND((SUM(BE126:BE142)),  2)</f>
        <v>0</v>
      </c>
      <c r="G35" s="34"/>
      <c r="H35" s="34"/>
      <c r="I35" s="137">
        <v>0.21</v>
      </c>
      <c r="J35" s="136">
        <f>ROUND(((SUM(BE126:BE142))*I35),  2)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 s="2" customFormat="1" ht="14.45" customHeight="1">
      <c r="A36" s="34"/>
      <c r="B36" s="39"/>
      <c r="C36" s="34"/>
      <c r="D36" s="34"/>
      <c r="E36" s="121" t="s">
        <v>45</v>
      </c>
      <c r="F36" s="136">
        <f>ROUND((SUM(BF126:BF142)),  2)</f>
        <v>0</v>
      </c>
      <c r="G36" s="34"/>
      <c r="H36" s="34"/>
      <c r="I36" s="137">
        <v>0.15</v>
      </c>
      <c r="J36" s="136">
        <f>ROUND(((SUM(BF126:BF142))*I36),  2)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 s="2" customFormat="1" ht="14.45" hidden="1" customHeight="1">
      <c r="A37" s="34"/>
      <c r="B37" s="39"/>
      <c r="C37" s="34"/>
      <c r="D37" s="34"/>
      <c r="E37" s="121" t="s">
        <v>46</v>
      </c>
      <c r="F37" s="136">
        <f>ROUND((SUM(BG126:BG142)),  2)</f>
        <v>0</v>
      </c>
      <c r="G37" s="34"/>
      <c r="H37" s="34"/>
      <c r="I37" s="137">
        <v>0.21</v>
      </c>
      <c r="J37" s="136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 s="2" customFormat="1" ht="14.45" hidden="1" customHeight="1">
      <c r="A38" s="34"/>
      <c r="B38" s="39"/>
      <c r="C38" s="34"/>
      <c r="D38" s="34"/>
      <c r="E38" s="121" t="s">
        <v>47</v>
      </c>
      <c r="F38" s="136">
        <f>ROUND((SUM(BH126:BH142)),  2)</f>
        <v>0</v>
      </c>
      <c r="G38" s="34"/>
      <c r="H38" s="34"/>
      <c r="I38" s="137">
        <v>0.15</v>
      </c>
      <c r="J38" s="136">
        <f>0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 s="2" customFormat="1" ht="14.45" hidden="1" customHeight="1">
      <c r="A39" s="34"/>
      <c r="B39" s="39"/>
      <c r="C39" s="34"/>
      <c r="D39" s="34"/>
      <c r="E39" s="121" t="s">
        <v>48</v>
      </c>
      <c r="F39" s="136">
        <f>ROUND((SUM(BI126:BI142)),  2)</f>
        <v>0</v>
      </c>
      <c r="G39" s="34"/>
      <c r="H39" s="34"/>
      <c r="I39" s="137">
        <v>0</v>
      </c>
      <c r="J39" s="136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 s="2" customFormat="1" ht="6.95" customHeight="1">
      <c r="A40" s="34"/>
      <c r="B40" s="39"/>
      <c r="C40" s="34"/>
      <c r="D40" s="34"/>
      <c r="E40" s="34"/>
      <c r="F40" s="34"/>
      <c r="G40" s="34"/>
      <c r="H40" s="34"/>
      <c r="I40" s="123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 s="2" customFormat="1" ht="25.35" customHeight="1">
      <c r="A41" s="34"/>
      <c r="B41" s="39"/>
      <c r="C41" s="138"/>
      <c r="D41" s="139" t="s">
        <v>49</v>
      </c>
      <c r="E41" s="140"/>
      <c r="F41" s="140"/>
      <c r="G41" s="141" t="s">
        <v>50</v>
      </c>
      <c r="H41" s="142" t="s">
        <v>51</v>
      </c>
      <c r="I41" s="143"/>
      <c r="J41" s="144">
        <f>SUM(J32:J39)</f>
        <v>0</v>
      </c>
      <c r="K41" s="145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pans="1:31" s="2" customFormat="1" ht="14.45" customHeight="1">
      <c r="A42" s="34"/>
      <c r="B42" s="39"/>
      <c r="C42" s="34"/>
      <c r="D42" s="34"/>
      <c r="E42" s="34"/>
      <c r="F42" s="34"/>
      <c r="G42" s="34"/>
      <c r="H42" s="34"/>
      <c r="I42" s="123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pans="1:31" s="1" customFormat="1" ht="14.45" customHeight="1">
      <c r="B43" s="20"/>
      <c r="I43" s="115"/>
      <c r="L43" s="20"/>
    </row>
    <row r="44" spans="1:31" s="1" customFormat="1" ht="14.45" customHeight="1">
      <c r="B44" s="20"/>
      <c r="I44" s="115"/>
      <c r="L44" s="20"/>
    </row>
    <row r="45" spans="1:31" s="1" customFormat="1" ht="14.45" customHeight="1">
      <c r="B45" s="20"/>
      <c r="I45" s="115"/>
      <c r="L45" s="20"/>
    </row>
    <row r="46" spans="1:31" s="1" customFormat="1" ht="14.45" customHeight="1">
      <c r="B46" s="20"/>
      <c r="I46" s="115"/>
      <c r="L46" s="20"/>
    </row>
    <row r="47" spans="1:31" s="1" customFormat="1" ht="14.45" customHeight="1">
      <c r="B47" s="20"/>
      <c r="I47" s="115"/>
      <c r="L47" s="20"/>
    </row>
    <row r="48" spans="1:31" s="1" customFormat="1" ht="14.45" customHeight="1">
      <c r="B48" s="20"/>
      <c r="I48" s="115"/>
      <c r="L48" s="20"/>
    </row>
    <row r="49" spans="1:31" s="1" customFormat="1" ht="14.45" customHeight="1">
      <c r="B49" s="20"/>
      <c r="I49" s="115"/>
      <c r="L49" s="20"/>
    </row>
    <row r="50" spans="1:31" s="2" customFormat="1" ht="14.45" customHeight="1">
      <c r="B50" s="51"/>
      <c r="D50" s="146" t="s">
        <v>52</v>
      </c>
      <c r="E50" s="147"/>
      <c r="F50" s="147"/>
      <c r="G50" s="146" t="s">
        <v>53</v>
      </c>
      <c r="H50" s="147"/>
      <c r="I50" s="148"/>
      <c r="J50" s="147"/>
      <c r="K50" s="147"/>
      <c r="L50" s="51"/>
    </row>
    <row r="51" spans="1:31" ht="11.25">
      <c r="B51" s="20"/>
      <c r="L51" s="20"/>
    </row>
    <row r="52" spans="1:31" ht="11.25">
      <c r="B52" s="20"/>
      <c r="L52" s="20"/>
    </row>
    <row r="53" spans="1:31" ht="11.25">
      <c r="B53" s="20"/>
      <c r="L53" s="20"/>
    </row>
    <row r="54" spans="1:31" ht="11.25">
      <c r="B54" s="20"/>
      <c r="L54" s="20"/>
    </row>
    <row r="55" spans="1:31" ht="11.25">
      <c r="B55" s="20"/>
      <c r="L55" s="20"/>
    </row>
    <row r="56" spans="1:31" ht="11.25">
      <c r="B56" s="20"/>
      <c r="L56" s="20"/>
    </row>
    <row r="57" spans="1:31" ht="11.25">
      <c r="B57" s="20"/>
      <c r="L57" s="20"/>
    </row>
    <row r="58" spans="1:31" ht="11.25">
      <c r="B58" s="20"/>
      <c r="L58" s="20"/>
    </row>
    <row r="59" spans="1:31" ht="11.25">
      <c r="B59" s="20"/>
      <c r="L59" s="20"/>
    </row>
    <row r="60" spans="1:31" ht="11.25">
      <c r="B60" s="20"/>
      <c r="L60" s="20"/>
    </row>
    <row r="61" spans="1:31" s="2" customFormat="1" ht="12.75">
      <c r="A61" s="34"/>
      <c r="B61" s="39"/>
      <c r="C61" s="34"/>
      <c r="D61" s="149" t="s">
        <v>54</v>
      </c>
      <c r="E61" s="150"/>
      <c r="F61" s="151" t="s">
        <v>55</v>
      </c>
      <c r="G61" s="149" t="s">
        <v>54</v>
      </c>
      <c r="H61" s="150"/>
      <c r="I61" s="152"/>
      <c r="J61" s="153" t="s">
        <v>55</v>
      </c>
      <c r="K61" s="150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1:31" ht="11.25">
      <c r="B62" s="20"/>
      <c r="L62" s="20"/>
    </row>
    <row r="63" spans="1:31" ht="11.25">
      <c r="B63" s="20"/>
      <c r="L63" s="20"/>
    </row>
    <row r="64" spans="1:31" ht="11.25">
      <c r="B64" s="20"/>
      <c r="L64" s="20"/>
    </row>
    <row r="65" spans="1:31" s="2" customFormat="1" ht="12.75">
      <c r="A65" s="34"/>
      <c r="B65" s="39"/>
      <c r="C65" s="34"/>
      <c r="D65" s="146" t="s">
        <v>56</v>
      </c>
      <c r="E65" s="154"/>
      <c r="F65" s="154"/>
      <c r="G65" s="146" t="s">
        <v>57</v>
      </c>
      <c r="H65" s="154"/>
      <c r="I65" s="155"/>
      <c r="J65" s="154"/>
      <c r="K65" s="154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1:31" ht="11.25">
      <c r="B66" s="20"/>
      <c r="L66" s="20"/>
    </row>
    <row r="67" spans="1:31" ht="11.25">
      <c r="B67" s="20"/>
      <c r="L67" s="20"/>
    </row>
    <row r="68" spans="1:31" ht="11.25">
      <c r="B68" s="20"/>
      <c r="L68" s="20"/>
    </row>
    <row r="69" spans="1:31" ht="11.25">
      <c r="B69" s="20"/>
      <c r="L69" s="20"/>
    </row>
    <row r="70" spans="1:31" ht="11.25">
      <c r="B70" s="20"/>
      <c r="L70" s="20"/>
    </row>
    <row r="71" spans="1:31" ht="11.25">
      <c r="B71" s="20"/>
      <c r="L71" s="20"/>
    </row>
    <row r="72" spans="1:31" ht="11.25">
      <c r="B72" s="20"/>
      <c r="L72" s="20"/>
    </row>
    <row r="73" spans="1:31" ht="11.25">
      <c r="B73" s="20"/>
      <c r="L73" s="20"/>
    </row>
    <row r="74" spans="1:31" ht="11.25">
      <c r="B74" s="20"/>
      <c r="L74" s="20"/>
    </row>
    <row r="75" spans="1:31" ht="11.25">
      <c r="B75" s="20"/>
      <c r="L75" s="20"/>
    </row>
    <row r="76" spans="1:31" s="2" customFormat="1" ht="12.75">
      <c r="A76" s="34"/>
      <c r="B76" s="39"/>
      <c r="C76" s="34"/>
      <c r="D76" s="149" t="s">
        <v>54</v>
      </c>
      <c r="E76" s="150"/>
      <c r="F76" s="151" t="s">
        <v>55</v>
      </c>
      <c r="G76" s="149" t="s">
        <v>54</v>
      </c>
      <c r="H76" s="150"/>
      <c r="I76" s="152"/>
      <c r="J76" s="153" t="s">
        <v>55</v>
      </c>
      <c r="K76" s="150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s="2" customFormat="1" ht="14.45" customHeight="1">
      <c r="A77" s="34"/>
      <c r="B77" s="156"/>
      <c r="C77" s="157"/>
      <c r="D77" s="157"/>
      <c r="E77" s="157"/>
      <c r="F77" s="157"/>
      <c r="G77" s="157"/>
      <c r="H77" s="157"/>
      <c r="I77" s="158"/>
      <c r="J77" s="157"/>
      <c r="K77" s="1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pans="1:31" s="2" customFormat="1" ht="6.95" customHeight="1">
      <c r="A81" s="34"/>
      <c r="B81" s="159"/>
      <c r="C81" s="160"/>
      <c r="D81" s="160"/>
      <c r="E81" s="160"/>
      <c r="F81" s="160"/>
      <c r="G81" s="160"/>
      <c r="H81" s="160"/>
      <c r="I81" s="161"/>
      <c r="J81" s="160"/>
      <c r="K81" s="160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1:31" s="2" customFormat="1" ht="24.95" customHeight="1">
      <c r="A82" s="34"/>
      <c r="B82" s="35"/>
      <c r="C82" s="23" t="s">
        <v>139</v>
      </c>
      <c r="D82" s="36"/>
      <c r="E82" s="36"/>
      <c r="F82" s="36"/>
      <c r="G82" s="36"/>
      <c r="H82" s="36"/>
      <c r="I82" s="123"/>
      <c r="J82" s="36"/>
      <c r="K82" s="36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31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123"/>
      <c r="J83" s="36"/>
      <c r="K83" s="36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31" s="2" customFormat="1" ht="12" customHeight="1">
      <c r="A84" s="34"/>
      <c r="B84" s="35"/>
      <c r="C84" s="29" t="s">
        <v>16</v>
      </c>
      <c r="D84" s="36"/>
      <c r="E84" s="36"/>
      <c r="F84" s="36"/>
      <c r="G84" s="36"/>
      <c r="H84" s="36"/>
      <c r="I84" s="123"/>
      <c r="J84" s="36"/>
      <c r="K84" s="36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31" s="2" customFormat="1" ht="16.5" customHeight="1">
      <c r="A85" s="34"/>
      <c r="B85" s="35"/>
      <c r="C85" s="36"/>
      <c r="D85" s="36"/>
      <c r="E85" s="330" t="str">
        <f>E7</f>
        <v>NOVOSTAVBA SOCIÁLNÍCH BYTŮ NA PARC. Č. 789/2</v>
      </c>
      <c r="F85" s="331"/>
      <c r="G85" s="331"/>
      <c r="H85" s="331"/>
      <c r="I85" s="123"/>
      <c r="J85" s="36"/>
      <c r="K85" s="36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31" s="1" customFormat="1" ht="12" customHeight="1">
      <c r="B86" s="21"/>
      <c r="C86" s="29" t="s">
        <v>133</v>
      </c>
      <c r="D86" s="22"/>
      <c r="E86" s="22"/>
      <c r="F86" s="22"/>
      <c r="G86" s="22"/>
      <c r="H86" s="22"/>
      <c r="I86" s="115"/>
      <c r="J86" s="22"/>
      <c r="K86" s="22"/>
      <c r="L86" s="20"/>
    </row>
    <row r="87" spans="1:31" s="2" customFormat="1" ht="16.5" customHeight="1">
      <c r="A87" s="34"/>
      <c r="B87" s="35"/>
      <c r="C87" s="36"/>
      <c r="D87" s="36"/>
      <c r="E87" s="330" t="s">
        <v>2532</v>
      </c>
      <c r="F87" s="333"/>
      <c r="G87" s="333"/>
      <c r="H87" s="333"/>
      <c r="I87" s="123"/>
      <c r="J87" s="36"/>
      <c r="K87" s="36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pans="1:31" s="2" customFormat="1" ht="12" customHeight="1">
      <c r="A88" s="34"/>
      <c r="B88" s="35"/>
      <c r="C88" s="29" t="s">
        <v>135</v>
      </c>
      <c r="D88" s="36"/>
      <c r="E88" s="36"/>
      <c r="F88" s="36"/>
      <c r="G88" s="36"/>
      <c r="H88" s="36"/>
      <c r="I88" s="123"/>
      <c r="J88" s="36"/>
      <c r="K88" s="36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pans="1:31" s="2" customFormat="1" ht="16.5" customHeight="1">
      <c r="A89" s="34"/>
      <c r="B89" s="35"/>
      <c r="C89" s="36"/>
      <c r="D89" s="36"/>
      <c r="E89" s="281" t="str">
        <f>E11</f>
        <v>SO 06 - PŘÍJEZDOVÁ KOMUNIKACE A CHODNÍK</v>
      </c>
      <c r="F89" s="333"/>
      <c r="G89" s="333"/>
      <c r="H89" s="333"/>
      <c r="I89" s="123"/>
      <c r="J89" s="36"/>
      <c r="K89" s="36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1:31" s="2" customFormat="1" ht="6.95" customHeight="1">
      <c r="A90" s="34"/>
      <c r="B90" s="35"/>
      <c r="C90" s="36"/>
      <c r="D90" s="36"/>
      <c r="E90" s="36"/>
      <c r="F90" s="36"/>
      <c r="G90" s="36"/>
      <c r="H90" s="36"/>
      <c r="I90" s="123"/>
      <c r="J90" s="36"/>
      <c r="K90" s="36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1:31" s="2" customFormat="1" ht="12" customHeight="1">
      <c r="A91" s="34"/>
      <c r="B91" s="35"/>
      <c r="C91" s="29" t="s">
        <v>20</v>
      </c>
      <c r="D91" s="36"/>
      <c r="E91" s="36"/>
      <c r="F91" s="27" t="str">
        <f>F14</f>
        <v>Protivanov, ul.Na Balkáně</v>
      </c>
      <c r="G91" s="36"/>
      <c r="H91" s="36"/>
      <c r="I91" s="124" t="s">
        <v>22</v>
      </c>
      <c r="J91" s="66" t="str">
        <f>IF(J14="","",J14)</f>
        <v>11. 12. 2019</v>
      </c>
      <c r="K91" s="36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1:31" s="2" customFormat="1" ht="6.95" customHeight="1">
      <c r="A92" s="34"/>
      <c r="B92" s="35"/>
      <c r="C92" s="36"/>
      <c r="D92" s="36"/>
      <c r="E92" s="36"/>
      <c r="F92" s="36"/>
      <c r="G92" s="36"/>
      <c r="H92" s="36"/>
      <c r="I92" s="123"/>
      <c r="J92" s="36"/>
      <c r="K92" s="3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1:31" s="2" customFormat="1" ht="25.7" customHeight="1">
      <c r="A93" s="34"/>
      <c r="B93" s="35"/>
      <c r="C93" s="29" t="s">
        <v>24</v>
      </c>
      <c r="D93" s="36"/>
      <c r="E93" s="36"/>
      <c r="F93" s="27" t="str">
        <f>E17</f>
        <v>Městys Protivanov, Náměstí 32, 798 48 Protivanov</v>
      </c>
      <c r="G93" s="36"/>
      <c r="H93" s="36"/>
      <c r="I93" s="124" t="s">
        <v>32</v>
      </c>
      <c r="J93" s="32" t="str">
        <f>E23</f>
        <v>PROMED Brno, spol. s r.o</v>
      </c>
      <c r="K93" s="36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1:31" s="2" customFormat="1" ht="15.2" customHeight="1">
      <c r="A94" s="34"/>
      <c r="B94" s="35"/>
      <c r="C94" s="29" t="s">
        <v>30</v>
      </c>
      <c r="D94" s="36"/>
      <c r="E94" s="36"/>
      <c r="F94" s="27" t="str">
        <f>IF(E20="","",E20)</f>
        <v>Vyplň údaj</v>
      </c>
      <c r="G94" s="36"/>
      <c r="H94" s="36"/>
      <c r="I94" s="124" t="s">
        <v>35</v>
      </c>
      <c r="J94" s="32" t="str">
        <f>E26</f>
        <v xml:space="preserve"> </v>
      </c>
      <c r="K94" s="36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pans="1:31" s="2" customFormat="1" ht="10.35" customHeight="1">
      <c r="A95" s="34"/>
      <c r="B95" s="35"/>
      <c r="C95" s="36"/>
      <c r="D95" s="36"/>
      <c r="E95" s="36"/>
      <c r="F95" s="36"/>
      <c r="G95" s="36"/>
      <c r="H95" s="36"/>
      <c r="I95" s="123"/>
      <c r="J95" s="36"/>
      <c r="K95" s="36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pans="1:31" s="2" customFormat="1" ht="29.25" customHeight="1">
      <c r="A96" s="34"/>
      <c r="B96" s="35"/>
      <c r="C96" s="162" t="s">
        <v>140</v>
      </c>
      <c r="D96" s="163"/>
      <c r="E96" s="163"/>
      <c r="F96" s="163"/>
      <c r="G96" s="163"/>
      <c r="H96" s="163"/>
      <c r="I96" s="164"/>
      <c r="J96" s="165" t="s">
        <v>141</v>
      </c>
      <c r="K96" s="163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pans="1:47" s="2" customFormat="1" ht="10.35" customHeight="1">
      <c r="A97" s="34"/>
      <c r="B97" s="35"/>
      <c r="C97" s="36"/>
      <c r="D97" s="36"/>
      <c r="E97" s="36"/>
      <c r="F97" s="36"/>
      <c r="G97" s="36"/>
      <c r="H97" s="36"/>
      <c r="I97" s="123"/>
      <c r="J97" s="36"/>
      <c r="K97" s="36"/>
      <c r="L97" s="51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pans="1:47" s="2" customFormat="1" ht="22.9" customHeight="1">
      <c r="A98" s="34"/>
      <c r="B98" s="35"/>
      <c r="C98" s="166" t="s">
        <v>142</v>
      </c>
      <c r="D98" s="36"/>
      <c r="E98" s="36"/>
      <c r="F98" s="36"/>
      <c r="G98" s="36"/>
      <c r="H98" s="36"/>
      <c r="I98" s="123"/>
      <c r="J98" s="84">
        <f>J126</f>
        <v>0</v>
      </c>
      <c r="K98" s="36"/>
      <c r="L98" s="51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U98" s="17" t="s">
        <v>143</v>
      </c>
    </row>
    <row r="99" spans="1:47" s="9" customFormat="1" ht="24.95" customHeight="1">
      <c r="B99" s="167"/>
      <c r="C99" s="168"/>
      <c r="D99" s="169" t="s">
        <v>2533</v>
      </c>
      <c r="E99" s="170"/>
      <c r="F99" s="170"/>
      <c r="G99" s="170"/>
      <c r="H99" s="170"/>
      <c r="I99" s="171"/>
      <c r="J99" s="172">
        <f>J127</f>
        <v>0</v>
      </c>
      <c r="K99" s="168"/>
      <c r="L99" s="173"/>
    </row>
    <row r="100" spans="1:47" s="9" customFormat="1" ht="24.95" customHeight="1">
      <c r="B100" s="167"/>
      <c r="C100" s="168"/>
      <c r="D100" s="169" t="s">
        <v>2376</v>
      </c>
      <c r="E100" s="170"/>
      <c r="F100" s="170"/>
      <c r="G100" s="170"/>
      <c r="H100" s="170"/>
      <c r="I100" s="171"/>
      <c r="J100" s="172">
        <f>J129</f>
        <v>0</v>
      </c>
      <c r="K100" s="168"/>
      <c r="L100" s="173"/>
    </row>
    <row r="101" spans="1:47" s="9" customFormat="1" ht="24.95" customHeight="1">
      <c r="B101" s="167"/>
      <c r="C101" s="168"/>
      <c r="D101" s="169" t="s">
        <v>2378</v>
      </c>
      <c r="E101" s="170"/>
      <c r="F101" s="170"/>
      <c r="G101" s="170"/>
      <c r="H101" s="170"/>
      <c r="I101" s="171"/>
      <c r="J101" s="172">
        <f>J131</f>
        <v>0</v>
      </c>
      <c r="K101" s="168"/>
      <c r="L101" s="173"/>
    </row>
    <row r="102" spans="1:47" s="9" customFormat="1" ht="24.95" customHeight="1">
      <c r="B102" s="167"/>
      <c r="C102" s="168"/>
      <c r="D102" s="169" t="s">
        <v>2379</v>
      </c>
      <c r="E102" s="170"/>
      <c r="F102" s="170"/>
      <c r="G102" s="170"/>
      <c r="H102" s="170"/>
      <c r="I102" s="171"/>
      <c r="J102" s="172">
        <f>J134</f>
        <v>0</v>
      </c>
      <c r="K102" s="168"/>
      <c r="L102" s="173"/>
    </row>
    <row r="103" spans="1:47" s="9" customFormat="1" ht="24.95" customHeight="1">
      <c r="B103" s="167"/>
      <c r="C103" s="168"/>
      <c r="D103" s="169" t="s">
        <v>2381</v>
      </c>
      <c r="E103" s="170"/>
      <c r="F103" s="170"/>
      <c r="G103" s="170"/>
      <c r="H103" s="170"/>
      <c r="I103" s="171"/>
      <c r="J103" s="172">
        <f>J137</f>
        <v>0</v>
      </c>
      <c r="K103" s="168"/>
      <c r="L103" s="173"/>
    </row>
    <row r="104" spans="1:47" s="9" customFormat="1" ht="24.95" customHeight="1">
      <c r="B104" s="167"/>
      <c r="C104" s="168"/>
      <c r="D104" s="169" t="s">
        <v>2382</v>
      </c>
      <c r="E104" s="170"/>
      <c r="F104" s="170"/>
      <c r="G104" s="170"/>
      <c r="H104" s="170"/>
      <c r="I104" s="171"/>
      <c r="J104" s="172">
        <f>J141</f>
        <v>0</v>
      </c>
      <c r="K104" s="168"/>
      <c r="L104" s="173"/>
    </row>
    <row r="105" spans="1:47" s="2" customFormat="1" ht="21.75" customHeight="1">
      <c r="A105" s="34"/>
      <c r="B105" s="35"/>
      <c r="C105" s="36"/>
      <c r="D105" s="36"/>
      <c r="E105" s="36"/>
      <c r="F105" s="36"/>
      <c r="G105" s="36"/>
      <c r="H105" s="36"/>
      <c r="I105" s="123"/>
      <c r="J105" s="36"/>
      <c r="K105" s="36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pans="1:47" s="2" customFormat="1" ht="6.95" customHeight="1">
      <c r="A106" s="34"/>
      <c r="B106" s="54"/>
      <c r="C106" s="55"/>
      <c r="D106" s="55"/>
      <c r="E106" s="55"/>
      <c r="F106" s="55"/>
      <c r="G106" s="55"/>
      <c r="H106" s="55"/>
      <c r="I106" s="158"/>
      <c r="J106" s="55"/>
      <c r="K106" s="55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10" spans="1:47" s="2" customFormat="1" ht="6.95" customHeight="1">
      <c r="A110" s="34"/>
      <c r="B110" s="56"/>
      <c r="C110" s="57"/>
      <c r="D110" s="57"/>
      <c r="E110" s="57"/>
      <c r="F110" s="57"/>
      <c r="G110" s="57"/>
      <c r="H110" s="57"/>
      <c r="I110" s="161"/>
      <c r="J110" s="57"/>
      <c r="K110" s="57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pans="1:47" s="2" customFormat="1" ht="24.95" customHeight="1">
      <c r="A111" s="34"/>
      <c r="B111" s="35"/>
      <c r="C111" s="23" t="s">
        <v>170</v>
      </c>
      <c r="D111" s="36"/>
      <c r="E111" s="36"/>
      <c r="F111" s="36"/>
      <c r="G111" s="36"/>
      <c r="H111" s="36"/>
      <c r="I111" s="123"/>
      <c r="J111" s="36"/>
      <c r="K111" s="36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pans="1:47" s="2" customFormat="1" ht="6.95" customHeight="1">
      <c r="A112" s="34"/>
      <c r="B112" s="35"/>
      <c r="C112" s="36"/>
      <c r="D112" s="36"/>
      <c r="E112" s="36"/>
      <c r="F112" s="36"/>
      <c r="G112" s="36"/>
      <c r="H112" s="36"/>
      <c r="I112" s="123"/>
      <c r="J112" s="36"/>
      <c r="K112" s="36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pans="1:65" s="2" customFormat="1" ht="12" customHeight="1">
      <c r="A113" s="34"/>
      <c r="B113" s="35"/>
      <c r="C113" s="29" t="s">
        <v>16</v>
      </c>
      <c r="D113" s="36"/>
      <c r="E113" s="36"/>
      <c r="F113" s="36"/>
      <c r="G113" s="36"/>
      <c r="H113" s="36"/>
      <c r="I113" s="123"/>
      <c r="J113" s="36"/>
      <c r="K113" s="36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pans="1:65" s="2" customFormat="1" ht="16.5" customHeight="1">
      <c r="A114" s="34"/>
      <c r="B114" s="35"/>
      <c r="C114" s="36"/>
      <c r="D114" s="36"/>
      <c r="E114" s="330" t="str">
        <f>E7</f>
        <v>NOVOSTAVBA SOCIÁLNÍCH BYTŮ NA PARC. Č. 789/2</v>
      </c>
      <c r="F114" s="331"/>
      <c r="G114" s="331"/>
      <c r="H114" s="331"/>
      <c r="I114" s="123"/>
      <c r="J114" s="36"/>
      <c r="K114" s="36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pans="1:65" s="1" customFormat="1" ht="12" customHeight="1">
      <c r="B115" s="21"/>
      <c r="C115" s="29" t="s">
        <v>133</v>
      </c>
      <c r="D115" s="22"/>
      <c r="E115" s="22"/>
      <c r="F115" s="22"/>
      <c r="G115" s="22"/>
      <c r="H115" s="22"/>
      <c r="I115" s="115"/>
      <c r="J115" s="22"/>
      <c r="K115" s="22"/>
      <c r="L115" s="20"/>
    </row>
    <row r="116" spans="1:65" s="2" customFormat="1" ht="16.5" customHeight="1">
      <c r="A116" s="34"/>
      <c r="B116" s="35"/>
      <c r="C116" s="36"/>
      <c r="D116" s="36"/>
      <c r="E116" s="330" t="s">
        <v>2532</v>
      </c>
      <c r="F116" s="333"/>
      <c r="G116" s="333"/>
      <c r="H116" s="333"/>
      <c r="I116" s="123"/>
      <c r="J116" s="36"/>
      <c r="K116" s="36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pans="1:65" s="2" customFormat="1" ht="12" customHeight="1">
      <c r="A117" s="34"/>
      <c r="B117" s="35"/>
      <c r="C117" s="29" t="s">
        <v>135</v>
      </c>
      <c r="D117" s="36"/>
      <c r="E117" s="36"/>
      <c r="F117" s="36"/>
      <c r="G117" s="36"/>
      <c r="H117" s="36"/>
      <c r="I117" s="123"/>
      <c r="J117" s="36"/>
      <c r="K117" s="36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pans="1:65" s="2" customFormat="1" ht="16.5" customHeight="1">
      <c r="A118" s="34"/>
      <c r="B118" s="35"/>
      <c r="C118" s="36"/>
      <c r="D118" s="36"/>
      <c r="E118" s="281" t="str">
        <f>E11</f>
        <v>SO 06 - PŘÍJEZDOVÁ KOMUNIKACE A CHODNÍK</v>
      </c>
      <c r="F118" s="333"/>
      <c r="G118" s="333"/>
      <c r="H118" s="333"/>
      <c r="I118" s="123"/>
      <c r="J118" s="36"/>
      <c r="K118" s="36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pans="1:65" s="2" customFormat="1" ht="6.95" customHeight="1">
      <c r="A119" s="34"/>
      <c r="B119" s="35"/>
      <c r="C119" s="36"/>
      <c r="D119" s="36"/>
      <c r="E119" s="36"/>
      <c r="F119" s="36"/>
      <c r="G119" s="36"/>
      <c r="H119" s="36"/>
      <c r="I119" s="123"/>
      <c r="J119" s="36"/>
      <c r="K119" s="36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pans="1:65" s="2" customFormat="1" ht="12" customHeight="1">
      <c r="A120" s="34"/>
      <c r="B120" s="35"/>
      <c r="C120" s="29" t="s">
        <v>20</v>
      </c>
      <c r="D120" s="36"/>
      <c r="E120" s="36"/>
      <c r="F120" s="27" t="str">
        <f>F14</f>
        <v>Protivanov, ul.Na Balkáně</v>
      </c>
      <c r="G120" s="36"/>
      <c r="H120" s="36"/>
      <c r="I120" s="124" t="s">
        <v>22</v>
      </c>
      <c r="J120" s="66" t="str">
        <f>IF(J14="","",J14)</f>
        <v>11. 12. 2019</v>
      </c>
      <c r="K120" s="36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pans="1:65" s="2" customFormat="1" ht="6.95" customHeight="1">
      <c r="A121" s="34"/>
      <c r="B121" s="35"/>
      <c r="C121" s="36"/>
      <c r="D121" s="36"/>
      <c r="E121" s="36"/>
      <c r="F121" s="36"/>
      <c r="G121" s="36"/>
      <c r="H121" s="36"/>
      <c r="I121" s="123"/>
      <c r="J121" s="36"/>
      <c r="K121" s="36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pans="1:65" s="2" customFormat="1" ht="25.7" customHeight="1">
      <c r="A122" s="34"/>
      <c r="B122" s="35"/>
      <c r="C122" s="29" t="s">
        <v>24</v>
      </c>
      <c r="D122" s="36"/>
      <c r="E122" s="36"/>
      <c r="F122" s="27" t="str">
        <f>E17</f>
        <v>Městys Protivanov, Náměstí 32, 798 48 Protivanov</v>
      </c>
      <c r="G122" s="36"/>
      <c r="H122" s="36"/>
      <c r="I122" s="124" t="s">
        <v>32</v>
      </c>
      <c r="J122" s="32" t="str">
        <f>E23</f>
        <v>PROMED Brno, spol. s r.o</v>
      </c>
      <c r="K122" s="36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pans="1:65" s="2" customFormat="1" ht="15.2" customHeight="1">
      <c r="A123" s="34"/>
      <c r="B123" s="35"/>
      <c r="C123" s="29" t="s">
        <v>30</v>
      </c>
      <c r="D123" s="36"/>
      <c r="E123" s="36"/>
      <c r="F123" s="27" t="str">
        <f>IF(E20="","",E20)</f>
        <v>Vyplň údaj</v>
      </c>
      <c r="G123" s="36"/>
      <c r="H123" s="36"/>
      <c r="I123" s="124" t="s">
        <v>35</v>
      </c>
      <c r="J123" s="32" t="str">
        <f>E26</f>
        <v xml:space="preserve"> </v>
      </c>
      <c r="K123" s="36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pans="1:65" s="2" customFormat="1" ht="10.35" customHeight="1">
      <c r="A124" s="34"/>
      <c r="B124" s="35"/>
      <c r="C124" s="36"/>
      <c r="D124" s="36"/>
      <c r="E124" s="36"/>
      <c r="F124" s="36"/>
      <c r="G124" s="36"/>
      <c r="H124" s="36"/>
      <c r="I124" s="123"/>
      <c r="J124" s="36"/>
      <c r="K124" s="36"/>
      <c r="L124" s="51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pans="1:65" s="10" customFormat="1" ht="29.25" customHeight="1">
      <c r="A125" s="174"/>
      <c r="B125" s="175"/>
      <c r="C125" s="176" t="s">
        <v>171</v>
      </c>
      <c r="D125" s="177" t="s">
        <v>64</v>
      </c>
      <c r="E125" s="177" t="s">
        <v>60</v>
      </c>
      <c r="F125" s="177" t="s">
        <v>61</v>
      </c>
      <c r="G125" s="177" t="s">
        <v>172</v>
      </c>
      <c r="H125" s="177" t="s">
        <v>173</v>
      </c>
      <c r="I125" s="178" t="s">
        <v>174</v>
      </c>
      <c r="J125" s="177" t="s">
        <v>141</v>
      </c>
      <c r="K125" s="179" t="s">
        <v>175</v>
      </c>
      <c r="L125" s="180"/>
      <c r="M125" s="75" t="s">
        <v>1</v>
      </c>
      <c r="N125" s="76" t="s">
        <v>43</v>
      </c>
      <c r="O125" s="76" t="s">
        <v>176</v>
      </c>
      <c r="P125" s="76" t="s">
        <v>177</v>
      </c>
      <c r="Q125" s="76" t="s">
        <v>178</v>
      </c>
      <c r="R125" s="76" t="s">
        <v>179</v>
      </c>
      <c r="S125" s="76" t="s">
        <v>180</v>
      </c>
      <c r="T125" s="77" t="s">
        <v>181</v>
      </c>
      <c r="U125" s="174"/>
      <c r="V125" s="174"/>
      <c r="W125" s="174"/>
      <c r="X125" s="174"/>
      <c r="Y125" s="174"/>
      <c r="Z125" s="174"/>
      <c r="AA125" s="174"/>
      <c r="AB125" s="174"/>
      <c r="AC125" s="174"/>
      <c r="AD125" s="174"/>
      <c r="AE125" s="174"/>
    </row>
    <row r="126" spans="1:65" s="2" customFormat="1" ht="22.9" customHeight="1">
      <c r="A126" s="34"/>
      <c r="B126" s="35"/>
      <c r="C126" s="82" t="s">
        <v>182</v>
      </c>
      <c r="D126" s="36"/>
      <c r="E126" s="36"/>
      <c r="F126" s="36"/>
      <c r="G126" s="36"/>
      <c r="H126" s="36"/>
      <c r="I126" s="123"/>
      <c r="J126" s="181">
        <f>BK126</f>
        <v>0</v>
      </c>
      <c r="K126" s="36"/>
      <c r="L126" s="39"/>
      <c r="M126" s="78"/>
      <c r="N126" s="182"/>
      <c r="O126" s="79"/>
      <c r="P126" s="183">
        <f>P127+P129+P131+P134+P137+P141</f>
        <v>0</v>
      </c>
      <c r="Q126" s="79"/>
      <c r="R126" s="183">
        <f>R127+R129+R131+R134+R137+R141</f>
        <v>0</v>
      </c>
      <c r="S126" s="79"/>
      <c r="T126" s="184">
        <f>T127+T129+T131+T134+T137+T141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T126" s="17" t="s">
        <v>78</v>
      </c>
      <c r="AU126" s="17" t="s">
        <v>143</v>
      </c>
      <c r="BK126" s="185">
        <f>BK127+BK129+BK131+BK134+BK137+BK141</f>
        <v>0</v>
      </c>
    </row>
    <row r="127" spans="1:65" s="11" customFormat="1" ht="25.9" customHeight="1">
      <c r="B127" s="186"/>
      <c r="C127" s="187"/>
      <c r="D127" s="188" t="s">
        <v>78</v>
      </c>
      <c r="E127" s="189" t="s">
        <v>249</v>
      </c>
      <c r="F127" s="189" t="s">
        <v>2534</v>
      </c>
      <c r="G127" s="187"/>
      <c r="H127" s="187"/>
      <c r="I127" s="190"/>
      <c r="J127" s="191">
        <f>BK127</f>
        <v>0</v>
      </c>
      <c r="K127" s="187"/>
      <c r="L127" s="192"/>
      <c r="M127" s="193"/>
      <c r="N127" s="194"/>
      <c r="O127" s="194"/>
      <c r="P127" s="195">
        <f>P128</f>
        <v>0</v>
      </c>
      <c r="Q127" s="194"/>
      <c r="R127" s="195">
        <f>R128</f>
        <v>0</v>
      </c>
      <c r="S127" s="194"/>
      <c r="T127" s="196">
        <f>T128</f>
        <v>0</v>
      </c>
      <c r="AR127" s="197" t="s">
        <v>86</v>
      </c>
      <c r="AT127" s="198" t="s">
        <v>78</v>
      </c>
      <c r="AU127" s="198" t="s">
        <v>79</v>
      </c>
      <c r="AY127" s="197" t="s">
        <v>184</v>
      </c>
      <c r="BK127" s="199">
        <f>BK128</f>
        <v>0</v>
      </c>
    </row>
    <row r="128" spans="1:65" s="2" customFormat="1" ht="16.5" customHeight="1">
      <c r="A128" s="34"/>
      <c r="B128" s="35"/>
      <c r="C128" s="200" t="s">
        <v>79</v>
      </c>
      <c r="D128" s="200" t="s">
        <v>185</v>
      </c>
      <c r="E128" s="201" t="s">
        <v>2535</v>
      </c>
      <c r="F128" s="202" t="s">
        <v>2536</v>
      </c>
      <c r="G128" s="203" t="s">
        <v>188</v>
      </c>
      <c r="H128" s="204">
        <v>4.6500000000000004</v>
      </c>
      <c r="I128" s="205"/>
      <c r="J128" s="206">
        <f>ROUND(I128*H128,2)</f>
        <v>0</v>
      </c>
      <c r="K128" s="202" t="s">
        <v>2386</v>
      </c>
      <c r="L128" s="39"/>
      <c r="M128" s="207" t="s">
        <v>1</v>
      </c>
      <c r="N128" s="208" t="s">
        <v>45</v>
      </c>
      <c r="O128" s="71"/>
      <c r="P128" s="209">
        <f>O128*H128</f>
        <v>0</v>
      </c>
      <c r="Q128" s="209">
        <v>0</v>
      </c>
      <c r="R128" s="209">
        <f>Q128*H128</f>
        <v>0</v>
      </c>
      <c r="S128" s="209">
        <v>0</v>
      </c>
      <c r="T128" s="210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211" t="s">
        <v>190</v>
      </c>
      <c r="AT128" s="211" t="s">
        <v>185</v>
      </c>
      <c r="AU128" s="211" t="s">
        <v>86</v>
      </c>
      <c r="AY128" s="17" t="s">
        <v>184</v>
      </c>
      <c r="BE128" s="212">
        <f>IF(N128="základní",J128,0)</f>
        <v>0</v>
      </c>
      <c r="BF128" s="212">
        <f>IF(N128="snížená",J128,0)</f>
        <v>0</v>
      </c>
      <c r="BG128" s="212">
        <f>IF(N128="zákl. přenesená",J128,0)</f>
        <v>0</v>
      </c>
      <c r="BH128" s="212">
        <f>IF(N128="sníž. přenesená",J128,0)</f>
        <v>0</v>
      </c>
      <c r="BI128" s="212">
        <f>IF(N128="nulová",J128,0)</f>
        <v>0</v>
      </c>
      <c r="BJ128" s="17" t="s">
        <v>91</v>
      </c>
      <c r="BK128" s="212">
        <f>ROUND(I128*H128,2)</f>
        <v>0</v>
      </c>
      <c r="BL128" s="17" t="s">
        <v>190</v>
      </c>
      <c r="BM128" s="211" t="s">
        <v>91</v>
      </c>
    </row>
    <row r="129" spans="1:65" s="11" customFormat="1" ht="25.9" customHeight="1">
      <c r="B129" s="186"/>
      <c r="C129" s="187"/>
      <c r="D129" s="188" t="s">
        <v>78</v>
      </c>
      <c r="E129" s="189" t="s">
        <v>228</v>
      </c>
      <c r="F129" s="189" t="s">
        <v>2403</v>
      </c>
      <c r="G129" s="187"/>
      <c r="H129" s="187"/>
      <c r="I129" s="190"/>
      <c r="J129" s="191">
        <f>BK129</f>
        <v>0</v>
      </c>
      <c r="K129" s="187"/>
      <c r="L129" s="192"/>
      <c r="M129" s="193"/>
      <c r="N129" s="194"/>
      <c r="O129" s="194"/>
      <c r="P129" s="195">
        <f>P130</f>
        <v>0</v>
      </c>
      <c r="Q129" s="194"/>
      <c r="R129" s="195">
        <f>R130</f>
        <v>0</v>
      </c>
      <c r="S129" s="194"/>
      <c r="T129" s="196">
        <f>T130</f>
        <v>0</v>
      </c>
      <c r="AR129" s="197" t="s">
        <v>86</v>
      </c>
      <c r="AT129" s="198" t="s">
        <v>78</v>
      </c>
      <c r="AU129" s="198" t="s">
        <v>79</v>
      </c>
      <c r="AY129" s="197" t="s">
        <v>184</v>
      </c>
      <c r="BK129" s="199">
        <f>BK130</f>
        <v>0</v>
      </c>
    </row>
    <row r="130" spans="1:65" s="2" customFormat="1" ht="16.5" customHeight="1">
      <c r="A130" s="34"/>
      <c r="B130" s="35"/>
      <c r="C130" s="200" t="s">
        <v>79</v>
      </c>
      <c r="D130" s="200" t="s">
        <v>185</v>
      </c>
      <c r="E130" s="201" t="s">
        <v>2404</v>
      </c>
      <c r="F130" s="202" t="s">
        <v>2405</v>
      </c>
      <c r="G130" s="203" t="s">
        <v>222</v>
      </c>
      <c r="H130" s="204">
        <v>191.29</v>
      </c>
      <c r="I130" s="205"/>
      <c r="J130" s="206">
        <f>ROUND(I130*H130,2)</f>
        <v>0</v>
      </c>
      <c r="K130" s="202" t="s">
        <v>2386</v>
      </c>
      <c r="L130" s="39"/>
      <c r="M130" s="207" t="s">
        <v>1</v>
      </c>
      <c r="N130" s="208" t="s">
        <v>45</v>
      </c>
      <c r="O130" s="71"/>
      <c r="P130" s="209">
        <f>O130*H130</f>
        <v>0</v>
      </c>
      <c r="Q130" s="209">
        <v>0</v>
      </c>
      <c r="R130" s="209">
        <f>Q130*H130</f>
        <v>0</v>
      </c>
      <c r="S130" s="209">
        <v>0</v>
      </c>
      <c r="T130" s="210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211" t="s">
        <v>190</v>
      </c>
      <c r="AT130" s="211" t="s">
        <v>185</v>
      </c>
      <c r="AU130" s="211" t="s">
        <v>86</v>
      </c>
      <c r="AY130" s="17" t="s">
        <v>184</v>
      </c>
      <c r="BE130" s="212">
        <f>IF(N130="základní",J130,0)</f>
        <v>0</v>
      </c>
      <c r="BF130" s="212">
        <f>IF(N130="snížená",J130,0)</f>
        <v>0</v>
      </c>
      <c r="BG130" s="212">
        <f>IF(N130="zákl. přenesená",J130,0)</f>
        <v>0</v>
      </c>
      <c r="BH130" s="212">
        <f>IF(N130="sníž. přenesená",J130,0)</f>
        <v>0</v>
      </c>
      <c r="BI130" s="212">
        <f>IF(N130="nulová",J130,0)</f>
        <v>0</v>
      </c>
      <c r="BJ130" s="17" t="s">
        <v>91</v>
      </c>
      <c r="BK130" s="212">
        <f>ROUND(I130*H130,2)</f>
        <v>0</v>
      </c>
      <c r="BL130" s="17" t="s">
        <v>190</v>
      </c>
      <c r="BM130" s="211" t="s">
        <v>190</v>
      </c>
    </row>
    <row r="131" spans="1:65" s="11" customFormat="1" ht="25.9" customHeight="1">
      <c r="B131" s="186"/>
      <c r="C131" s="187"/>
      <c r="D131" s="188" t="s">
        <v>78</v>
      </c>
      <c r="E131" s="189" t="s">
        <v>257</v>
      </c>
      <c r="F131" s="189" t="s">
        <v>2418</v>
      </c>
      <c r="G131" s="187"/>
      <c r="H131" s="187"/>
      <c r="I131" s="190"/>
      <c r="J131" s="191">
        <f>BK131</f>
        <v>0</v>
      </c>
      <c r="K131" s="187"/>
      <c r="L131" s="192"/>
      <c r="M131" s="193"/>
      <c r="N131" s="194"/>
      <c r="O131" s="194"/>
      <c r="P131" s="195">
        <f>SUM(P132:P133)</f>
        <v>0</v>
      </c>
      <c r="Q131" s="194"/>
      <c r="R131" s="195">
        <f>SUM(R132:R133)</f>
        <v>0</v>
      </c>
      <c r="S131" s="194"/>
      <c r="T131" s="196">
        <f>SUM(T132:T133)</f>
        <v>0</v>
      </c>
      <c r="AR131" s="197" t="s">
        <v>86</v>
      </c>
      <c r="AT131" s="198" t="s">
        <v>78</v>
      </c>
      <c r="AU131" s="198" t="s">
        <v>79</v>
      </c>
      <c r="AY131" s="197" t="s">
        <v>184</v>
      </c>
      <c r="BK131" s="199">
        <f>SUM(BK132:BK133)</f>
        <v>0</v>
      </c>
    </row>
    <row r="132" spans="1:65" s="2" customFormat="1" ht="16.5" customHeight="1">
      <c r="A132" s="34"/>
      <c r="B132" s="35"/>
      <c r="C132" s="200" t="s">
        <v>79</v>
      </c>
      <c r="D132" s="200" t="s">
        <v>185</v>
      </c>
      <c r="E132" s="201" t="s">
        <v>2419</v>
      </c>
      <c r="F132" s="202" t="s">
        <v>2420</v>
      </c>
      <c r="G132" s="203" t="s">
        <v>222</v>
      </c>
      <c r="H132" s="204">
        <v>191.29</v>
      </c>
      <c r="I132" s="205"/>
      <c r="J132" s="206">
        <f>ROUND(I132*H132,2)</f>
        <v>0</v>
      </c>
      <c r="K132" s="202" t="s">
        <v>2386</v>
      </c>
      <c r="L132" s="39"/>
      <c r="M132" s="207" t="s">
        <v>1</v>
      </c>
      <c r="N132" s="208" t="s">
        <v>45</v>
      </c>
      <c r="O132" s="71"/>
      <c r="P132" s="209">
        <f>O132*H132</f>
        <v>0</v>
      </c>
      <c r="Q132" s="209">
        <v>0</v>
      </c>
      <c r="R132" s="209">
        <f>Q132*H132</f>
        <v>0</v>
      </c>
      <c r="S132" s="209">
        <v>0</v>
      </c>
      <c r="T132" s="210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211" t="s">
        <v>190</v>
      </c>
      <c r="AT132" s="211" t="s">
        <v>185</v>
      </c>
      <c r="AU132" s="211" t="s">
        <v>86</v>
      </c>
      <c r="AY132" s="17" t="s">
        <v>184</v>
      </c>
      <c r="BE132" s="212">
        <f>IF(N132="základní",J132,0)</f>
        <v>0</v>
      </c>
      <c r="BF132" s="212">
        <f>IF(N132="snížená",J132,0)</f>
        <v>0</v>
      </c>
      <c r="BG132" s="212">
        <f>IF(N132="zákl. přenesená",J132,0)</f>
        <v>0</v>
      </c>
      <c r="BH132" s="212">
        <f>IF(N132="sníž. přenesená",J132,0)</f>
        <v>0</v>
      </c>
      <c r="BI132" s="212">
        <f>IF(N132="nulová",J132,0)</f>
        <v>0</v>
      </c>
      <c r="BJ132" s="17" t="s">
        <v>91</v>
      </c>
      <c r="BK132" s="212">
        <f>ROUND(I132*H132,2)</f>
        <v>0</v>
      </c>
      <c r="BL132" s="17" t="s">
        <v>190</v>
      </c>
      <c r="BM132" s="211" t="s">
        <v>199</v>
      </c>
    </row>
    <row r="133" spans="1:65" s="2" customFormat="1" ht="16.5" customHeight="1">
      <c r="A133" s="34"/>
      <c r="B133" s="35"/>
      <c r="C133" s="266" t="s">
        <v>79</v>
      </c>
      <c r="D133" s="266" t="s">
        <v>2078</v>
      </c>
      <c r="E133" s="267" t="s">
        <v>2421</v>
      </c>
      <c r="F133" s="268" t="s">
        <v>2422</v>
      </c>
      <c r="G133" s="269" t="s">
        <v>222</v>
      </c>
      <c r="H133" s="270">
        <v>191.29</v>
      </c>
      <c r="I133" s="271"/>
      <c r="J133" s="272">
        <f>ROUND(I133*H133,2)</f>
        <v>0</v>
      </c>
      <c r="K133" s="268" t="s">
        <v>2386</v>
      </c>
      <c r="L133" s="273"/>
      <c r="M133" s="274" t="s">
        <v>1</v>
      </c>
      <c r="N133" s="275" t="s">
        <v>45</v>
      </c>
      <c r="O133" s="71"/>
      <c r="P133" s="209">
        <f>O133*H133</f>
        <v>0</v>
      </c>
      <c r="Q133" s="209">
        <v>0</v>
      </c>
      <c r="R133" s="209">
        <f>Q133*H133</f>
        <v>0</v>
      </c>
      <c r="S133" s="209">
        <v>0</v>
      </c>
      <c r="T133" s="210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211" t="s">
        <v>202</v>
      </c>
      <c r="AT133" s="211" t="s">
        <v>2078</v>
      </c>
      <c r="AU133" s="211" t="s">
        <v>86</v>
      </c>
      <c r="AY133" s="17" t="s">
        <v>184</v>
      </c>
      <c r="BE133" s="212">
        <f>IF(N133="základní",J133,0)</f>
        <v>0</v>
      </c>
      <c r="BF133" s="212">
        <f>IF(N133="snížená",J133,0)</f>
        <v>0</v>
      </c>
      <c r="BG133" s="212">
        <f>IF(N133="zákl. přenesená",J133,0)</f>
        <v>0</v>
      </c>
      <c r="BH133" s="212">
        <f>IF(N133="sníž. přenesená",J133,0)</f>
        <v>0</v>
      </c>
      <c r="BI133" s="212">
        <f>IF(N133="nulová",J133,0)</f>
        <v>0</v>
      </c>
      <c r="BJ133" s="17" t="s">
        <v>91</v>
      </c>
      <c r="BK133" s="212">
        <f>ROUND(I133*H133,2)</f>
        <v>0</v>
      </c>
      <c r="BL133" s="17" t="s">
        <v>190</v>
      </c>
      <c r="BM133" s="211" t="s">
        <v>202</v>
      </c>
    </row>
    <row r="134" spans="1:65" s="11" customFormat="1" ht="25.9" customHeight="1">
      <c r="B134" s="186"/>
      <c r="C134" s="187"/>
      <c r="D134" s="188" t="s">
        <v>78</v>
      </c>
      <c r="E134" s="189" t="s">
        <v>338</v>
      </c>
      <c r="F134" s="189" t="s">
        <v>2423</v>
      </c>
      <c r="G134" s="187"/>
      <c r="H134" s="187"/>
      <c r="I134" s="190"/>
      <c r="J134" s="191">
        <f>BK134</f>
        <v>0</v>
      </c>
      <c r="K134" s="187"/>
      <c r="L134" s="192"/>
      <c r="M134" s="193"/>
      <c r="N134" s="194"/>
      <c r="O134" s="194"/>
      <c r="P134" s="195">
        <f>SUM(P135:P136)</f>
        <v>0</v>
      </c>
      <c r="Q134" s="194"/>
      <c r="R134" s="195">
        <f>SUM(R135:R136)</f>
        <v>0</v>
      </c>
      <c r="S134" s="194"/>
      <c r="T134" s="196">
        <f>SUM(T135:T136)</f>
        <v>0</v>
      </c>
      <c r="AR134" s="197" t="s">
        <v>86</v>
      </c>
      <c r="AT134" s="198" t="s">
        <v>78</v>
      </c>
      <c r="AU134" s="198" t="s">
        <v>79</v>
      </c>
      <c r="AY134" s="197" t="s">
        <v>184</v>
      </c>
      <c r="BK134" s="199">
        <f>SUM(BK135:BK136)</f>
        <v>0</v>
      </c>
    </row>
    <row r="135" spans="1:65" s="2" customFormat="1" ht="16.5" customHeight="1">
      <c r="A135" s="34"/>
      <c r="B135" s="35"/>
      <c r="C135" s="200" t="s">
        <v>79</v>
      </c>
      <c r="D135" s="200" t="s">
        <v>185</v>
      </c>
      <c r="E135" s="201" t="s">
        <v>2426</v>
      </c>
      <c r="F135" s="202" t="s">
        <v>2427</v>
      </c>
      <c r="G135" s="203" t="s">
        <v>222</v>
      </c>
      <c r="H135" s="204">
        <v>191.29</v>
      </c>
      <c r="I135" s="205"/>
      <c r="J135" s="206">
        <f>ROUND(I135*H135,2)</f>
        <v>0</v>
      </c>
      <c r="K135" s="202" t="s">
        <v>2386</v>
      </c>
      <c r="L135" s="39"/>
      <c r="M135" s="207" t="s">
        <v>1</v>
      </c>
      <c r="N135" s="208" t="s">
        <v>45</v>
      </c>
      <c r="O135" s="71"/>
      <c r="P135" s="209">
        <f>O135*H135</f>
        <v>0</v>
      </c>
      <c r="Q135" s="209">
        <v>0</v>
      </c>
      <c r="R135" s="209">
        <f>Q135*H135</f>
        <v>0</v>
      </c>
      <c r="S135" s="209">
        <v>0</v>
      </c>
      <c r="T135" s="210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211" t="s">
        <v>190</v>
      </c>
      <c r="AT135" s="211" t="s">
        <v>185</v>
      </c>
      <c r="AU135" s="211" t="s">
        <v>86</v>
      </c>
      <c r="AY135" s="17" t="s">
        <v>184</v>
      </c>
      <c r="BE135" s="212">
        <f>IF(N135="základní",J135,0)</f>
        <v>0</v>
      </c>
      <c r="BF135" s="212">
        <f>IF(N135="snížená",J135,0)</f>
        <v>0</v>
      </c>
      <c r="BG135" s="212">
        <f>IF(N135="zákl. přenesená",J135,0)</f>
        <v>0</v>
      </c>
      <c r="BH135" s="212">
        <f>IF(N135="sníž. přenesená",J135,0)</f>
        <v>0</v>
      </c>
      <c r="BI135" s="212">
        <f>IF(N135="nulová",J135,0)</f>
        <v>0</v>
      </c>
      <c r="BJ135" s="17" t="s">
        <v>91</v>
      </c>
      <c r="BK135" s="212">
        <f>ROUND(I135*H135,2)</f>
        <v>0</v>
      </c>
      <c r="BL135" s="17" t="s">
        <v>190</v>
      </c>
      <c r="BM135" s="211" t="s">
        <v>211</v>
      </c>
    </row>
    <row r="136" spans="1:65" s="2" customFormat="1" ht="16.5" customHeight="1">
      <c r="A136" s="34"/>
      <c r="B136" s="35"/>
      <c r="C136" s="200" t="s">
        <v>79</v>
      </c>
      <c r="D136" s="200" t="s">
        <v>185</v>
      </c>
      <c r="E136" s="201" t="s">
        <v>2428</v>
      </c>
      <c r="F136" s="202" t="s">
        <v>2429</v>
      </c>
      <c r="G136" s="203" t="s">
        <v>222</v>
      </c>
      <c r="H136" s="204">
        <v>191.29</v>
      </c>
      <c r="I136" s="205"/>
      <c r="J136" s="206">
        <f>ROUND(I136*H136,2)</f>
        <v>0</v>
      </c>
      <c r="K136" s="202" t="s">
        <v>2386</v>
      </c>
      <c r="L136" s="39"/>
      <c r="M136" s="207" t="s">
        <v>1</v>
      </c>
      <c r="N136" s="208" t="s">
        <v>45</v>
      </c>
      <c r="O136" s="71"/>
      <c r="P136" s="209">
        <f>O136*H136</f>
        <v>0</v>
      </c>
      <c r="Q136" s="209">
        <v>0</v>
      </c>
      <c r="R136" s="209">
        <f>Q136*H136</f>
        <v>0</v>
      </c>
      <c r="S136" s="209">
        <v>0</v>
      </c>
      <c r="T136" s="210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211" t="s">
        <v>190</v>
      </c>
      <c r="AT136" s="211" t="s">
        <v>185</v>
      </c>
      <c r="AU136" s="211" t="s">
        <v>86</v>
      </c>
      <c r="AY136" s="17" t="s">
        <v>184</v>
      </c>
      <c r="BE136" s="212">
        <f>IF(N136="základní",J136,0)</f>
        <v>0</v>
      </c>
      <c r="BF136" s="212">
        <f>IF(N136="snížená",J136,0)</f>
        <v>0</v>
      </c>
      <c r="BG136" s="212">
        <f>IF(N136="zákl. přenesená",J136,0)</f>
        <v>0</v>
      </c>
      <c r="BH136" s="212">
        <f>IF(N136="sníž. přenesená",J136,0)</f>
        <v>0</v>
      </c>
      <c r="BI136" s="212">
        <f>IF(N136="nulová",J136,0)</f>
        <v>0</v>
      </c>
      <c r="BJ136" s="17" t="s">
        <v>91</v>
      </c>
      <c r="BK136" s="212">
        <f>ROUND(I136*H136,2)</f>
        <v>0</v>
      </c>
      <c r="BL136" s="17" t="s">
        <v>190</v>
      </c>
      <c r="BM136" s="211" t="s">
        <v>215</v>
      </c>
    </row>
    <row r="137" spans="1:65" s="11" customFormat="1" ht="25.9" customHeight="1">
      <c r="B137" s="186"/>
      <c r="C137" s="187"/>
      <c r="D137" s="188" t="s">
        <v>78</v>
      </c>
      <c r="E137" s="189" t="s">
        <v>536</v>
      </c>
      <c r="F137" s="189" t="s">
        <v>2441</v>
      </c>
      <c r="G137" s="187"/>
      <c r="H137" s="187"/>
      <c r="I137" s="190"/>
      <c r="J137" s="191">
        <f>BK137</f>
        <v>0</v>
      </c>
      <c r="K137" s="187"/>
      <c r="L137" s="192"/>
      <c r="M137" s="193"/>
      <c r="N137" s="194"/>
      <c r="O137" s="194"/>
      <c r="P137" s="195">
        <f>SUM(P138:P140)</f>
        <v>0</v>
      </c>
      <c r="Q137" s="194"/>
      <c r="R137" s="195">
        <f>SUM(R138:R140)</f>
        <v>0</v>
      </c>
      <c r="S137" s="194"/>
      <c r="T137" s="196">
        <f>SUM(T138:T140)</f>
        <v>0</v>
      </c>
      <c r="AR137" s="197" t="s">
        <v>86</v>
      </c>
      <c r="AT137" s="198" t="s">
        <v>78</v>
      </c>
      <c r="AU137" s="198" t="s">
        <v>79</v>
      </c>
      <c r="AY137" s="197" t="s">
        <v>184</v>
      </c>
      <c r="BK137" s="199">
        <f>SUM(BK138:BK140)</f>
        <v>0</v>
      </c>
    </row>
    <row r="138" spans="1:65" s="2" customFormat="1" ht="16.5" customHeight="1">
      <c r="A138" s="34"/>
      <c r="B138" s="35"/>
      <c r="C138" s="200" t="s">
        <v>79</v>
      </c>
      <c r="D138" s="200" t="s">
        <v>185</v>
      </c>
      <c r="E138" s="201" t="s">
        <v>2446</v>
      </c>
      <c r="F138" s="202" t="s">
        <v>2447</v>
      </c>
      <c r="G138" s="203" t="s">
        <v>222</v>
      </c>
      <c r="H138" s="204">
        <v>191.29</v>
      </c>
      <c r="I138" s="205"/>
      <c r="J138" s="206">
        <f>ROUND(I138*H138,2)</f>
        <v>0</v>
      </c>
      <c r="K138" s="202" t="s">
        <v>2386</v>
      </c>
      <c r="L138" s="39"/>
      <c r="M138" s="207" t="s">
        <v>1</v>
      </c>
      <c r="N138" s="208" t="s">
        <v>45</v>
      </c>
      <c r="O138" s="71"/>
      <c r="P138" s="209">
        <f>O138*H138</f>
        <v>0</v>
      </c>
      <c r="Q138" s="209">
        <v>0</v>
      </c>
      <c r="R138" s="209">
        <f>Q138*H138</f>
        <v>0</v>
      </c>
      <c r="S138" s="209">
        <v>0</v>
      </c>
      <c r="T138" s="210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11" t="s">
        <v>190</v>
      </c>
      <c r="AT138" s="211" t="s">
        <v>185</v>
      </c>
      <c r="AU138" s="211" t="s">
        <v>86</v>
      </c>
      <c r="AY138" s="17" t="s">
        <v>184</v>
      </c>
      <c r="BE138" s="212">
        <f>IF(N138="základní",J138,0)</f>
        <v>0</v>
      </c>
      <c r="BF138" s="212">
        <f>IF(N138="snížená",J138,0)</f>
        <v>0</v>
      </c>
      <c r="BG138" s="212">
        <f>IF(N138="zákl. přenesená",J138,0)</f>
        <v>0</v>
      </c>
      <c r="BH138" s="212">
        <f>IF(N138="sníž. přenesená",J138,0)</f>
        <v>0</v>
      </c>
      <c r="BI138" s="212">
        <f>IF(N138="nulová",J138,0)</f>
        <v>0</v>
      </c>
      <c r="BJ138" s="17" t="s">
        <v>91</v>
      </c>
      <c r="BK138" s="212">
        <f>ROUND(I138*H138,2)</f>
        <v>0</v>
      </c>
      <c r="BL138" s="17" t="s">
        <v>190</v>
      </c>
      <c r="BM138" s="211" t="s">
        <v>219</v>
      </c>
    </row>
    <row r="139" spans="1:65" s="2" customFormat="1" ht="16.5" customHeight="1">
      <c r="A139" s="34"/>
      <c r="B139" s="35"/>
      <c r="C139" s="266" t="s">
        <v>79</v>
      </c>
      <c r="D139" s="266" t="s">
        <v>2078</v>
      </c>
      <c r="E139" s="267" t="s">
        <v>2450</v>
      </c>
      <c r="F139" s="268" t="s">
        <v>2451</v>
      </c>
      <c r="G139" s="269" t="s">
        <v>222</v>
      </c>
      <c r="H139" s="270">
        <v>84.3</v>
      </c>
      <c r="I139" s="271"/>
      <c r="J139" s="272">
        <f>ROUND(I139*H139,2)</f>
        <v>0</v>
      </c>
      <c r="K139" s="268" t="s">
        <v>2386</v>
      </c>
      <c r="L139" s="273"/>
      <c r="M139" s="274" t="s">
        <v>1</v>
      </c>
      <c r="N139" s="275" t="s">
        <v>45</v>
      </c>
      <c r="O139" s="71"/>
      <c r="P139" s="209">
        <f>O139*H139</f>
        <v>0</v>
      </c>
      <c r="Q139" s="209">
        <v>0</v>
      </c>
      <c r="R139" s="209">
        <f>Q139*H139</f>
        <v>0</v>
      </c>
      <c r="S139" s="209">
        <v>0</v>
      </c>
      <c r="T139" s="210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211" t="s">
        <v>202</v>
      </c>
      <c r="AT139" s="211" t="s">
        <v>2078</v>
      </c>
      <c r="AU139" s="211" t="s">
        <v>86</v>
      </c>
      <c r="AY139" s="17" t="s">
        <v>184</v>
      </c>
      <c r="BE139" s="212">
        <f>IF(N139="základní",J139,0)</f>
        <v>0</v>
      </c>
      <c r="BF139" s="212">
        <f>IF(N139="snížená",J139,0)</f>
        <v>0</v>
      </c>
      <c r="BG139" s="212">
        <f>IF(N139="zákl. přenesená",J139,0)</f>
        <v>0</v>
      </c>
      <c r="BH139" s="212">
        <f>IF(N139="sníž. přenesená",J139,0)</f>
        <v>0</v>
      </c>
      <c r="BI139" s="212">
        <f>IF(N139="nulová",J139,0)</f>
        <v>0</v>
      </c>
      <c r="BJ139" s="17" t="s">
        <v>91</v>
      </c>
      <c r="BK139" s="212">
        <f>ROUND(I139*H139,2)</f>
        <v>0</v>
      </c>
      <c r="BL139" s="17" t="s">
        <v>190</v>
      </c>
      <c r="BM139" s="211" t="s">
        <v>223</v>
      </c>
    </row>
    <row r="140" spans="1:65" s="2" customFormat="1" ht="21.75" customHeight="1">
      <c r="A140" s="34"/>
      <c r="B140" s="35"/>
      <c r="C140" s="266" t="s">
        <v>79</v>
      </c>
      <c r="D140" s="266" t="s">
        <v>2078</v>
      </c>
      <c r="E140" s="267" t="s">
        <v>2448</v>
      </c>
      <c r="F140" s="268" t="s">
        <v>2537</v>
      </c>
      <c r="G140" s="269" t="s">
        <v>222</v>
      </c>
      <c r="H140" s="270">
        <v>106.99</v>
      </c>
      <c r="I140" s="271"/>
      <c r="J140" s="272">
        <f>ROUND(I140*H140,2)</f>
        <v>0</v>
      </c>
      <c r="K140" s="268" t="s">
        <v>2386</v>
      </c>
      <c r="L140" s="273"/>
      <c r="M140" s="274" t="s">
        <v>1</v>
      </c>
      <c r="N140" s="275" t="s">
        <v>45</v>
      </c>
      <c r="O140" s="71"/>
      <c r="P140" s="209">
        <f>O140*H140</f>
        <v>0</v>
      </c>
      <c r="Q140" s="209">
        <v>0</v>
      </c>
      <c r="R140" s="209">
        <f>Q140*H140</f>
        <v>0</v>
      </c>
      <c r="S140" s="209">
        <v>0</v>
      </c>
      <c r="T140" s="210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11" t="s">
        <v>202</v>
      </c>
      <c r="AT140" s="211" t="s">
        <v>2078</v>
      </c>
      <c r="AU140" s="211" t="s">
        <v>86</v>
      </c>
      <c r="AY140" s="17" t="s">
        <v>184</v>
      </c>
      <c r="BE140" s="212">
        <f>IF(N140="základní",J140,0)</f>
        <v>0</v>
      </c>
      <c r="BF140" s="212">
        <f>IF(N140="snížená",J140,0)</f>
        <v>0</v>
      </c>
      <c r="BG140" s="212">
        <f>IF(N140="zákl. přenesená",J140,0)</f>
        <v>0</v>
      </c>
      <c r="BH140" s="212">
        <f>IF(N140="sníž. přenesená",J140,0)</f>
        <v>0</v>
      </c>
      <c r="BI140" s="212">
        <f>IF(N140="nulová",J140,0)</f>
        <v>0</v>
      </c>
      <c r="BJ140" s="17" t="s">
        <v>91</v>
      </c>
      <c r="BK140" s="212">
        <f>ROUND(I140*H140,2)</f>
        <v>0</v>
      </c>
      <c r="BL140" s="17" t="s">
        <v>190</v>
      </c>
      <c r="BM140" s="211" t="s">
        <v>228</v>
      </c>
    </row>
    <row r="141" spans="1:65" s="11" customFormat="1" ht="25.9" customHeight="1">
      <c r="B141" s="186"/>
      <c r="C141" s="187"/>
      <c r="D141" s="188" t="s">
        <v>78</v>
      </c>
      <c r="E141" s="189" t="s">
        <v>800</v>
      </c>
      <c r="F141" s="189" t="s">
        <v>2456</v>
      </c>
      <c r="G141" s="187"/>
      <c r="H141" s="187"/>
      <c r="I141" s="190"/>
      <c r="J141" s="191">
        <f>BK141</f>
        <v>0</v>
      </c>
      <c r="K141" s="187"/>
      <c r="L141" s="192"/>
      <c r="M141" s="193"/>
      <c r="N141" s="194"/>
      <c r="O141" s="194"/>
      <c r="P141" s="195">
        <f>P142</f>
        <v>0</v>
      </c>
      <c r="Q141" s="194"/>
      <c r="R141" s="195">
        <f>R142</f>
        <v>0</v>
      </c>
      <c r="S141" s="194"/>
      <c r="T141" s="196">
        <f>T142</f>
        <v>0</v>
      </c>
      <c r="AR141" s="197" t="s">
        <v>86</v>
      </c>
      <c r="AT141" s="198" t="s">
        <v>78</v>
      </c>
      <c r="AU141" s="198" t="s">
        <v>79</v>
      </c>
      <c r="AY141" s="197" t="s">
        <v>184</v>
      </c>
      <c r="BK141" s="199">
        <f>BK142</f>
        <v>0</v>
      </c>
    </row>
    <row r="142" spans="1:65" s="2" customFormat="1" ht="16.5" customHeight="1">
      <c r="A142" s="34"/>
      <c r="B142" s="35"/>
      <c r="C142" s="200" t="s">
        <v>79</v>
      </c>
      <c r="D142" s="200" t="s">
        <v>185</v>
      </c>
      <c r="E142" s="201" t="s">
        <v>2457</v>
      </c>
      <c r="F142" s="202" t="s">
        <v>2538</v>
      </c>
      <c r="G142" s="203" t="s">
        <v>252</v>
      </c>
      <c r="H142" s="204">
        <v>191.6</v>
      </c>
      <c r="I142" s="205"/>
      <c r="J142" s="206">
        <f>ROUND(I142*H142,2)</f>
        <v>0</v>
      </c>
      <c r="K142" s="202" t="s">
        <v>2386</v>
      </c>
      <c r="L142" s="39"/>
      <c r="M142" s="257" t="s">
        <v>1</v>
      </c>
      <c r="N142" s="258" t="s">
        <v>45</v>
      </c>
      <c r="O142" s="259"/>
      <c r="P142" s="260">
        <f>O142*H142</f>
        <v>0</v>
      </c>
      <c r="Q142" s="260">
        <v>0</v>
      </c>
      <c r="R142" s="260">
        <f>Q142*H142</f>
        <v>0</v>
      </c>
      <c r="S142" s="260">
        <v>0</v>
      </c>
      <c r="T142" s="261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1" t="s">
        <v>190</v>
      </c>
      <c r="AT142" s="211" t="s">
        <v>185</v>
      </c>
      <c r="AU142" s="211" t="s">
        <v>86</v>
      </c>
      <c r="AY142" s="17" t="s">
        <v>184</v>
      </c>
      <c r="BE142" s="212">
        <f>IF(N142="základní",J142,0)</f>
        <v>0</v>
      </c>
      <c r="BF142" s="212">
        <f>IF(N142="snížená",J142,0)</f>
        <v>0</v>
      </c>
      <c r="BG142" s="212">
        <f>IF(N142="zákl. přenesená",J142,0)</f>
        <v>0</v>
      </c>
      <c r="BH142" s="212">
        <f>IF(N142="sníž. přenesená",J142,0)</f>
        <v>0</v>
      </c>
      <c r="BI142" s="212">
        <f>IF(N142="nulová",J142,0)</f>
        <v>0</v>
      </c>
      <c r="BJ142" s="17" t="s">
        <v>91</v>
      </c>
      <c r="BK142" s="212">
        <f>ROUND(I142*H142,2)</f>
        <v>0</v>
      </c>
      <c r="BL142" s="17" t="s">
        <v>190</v>
      </c>
      <c r="BM142" s="211" t="s">
        <v>231</v>
      </c>
    </row>
    <row r="143" spans="1:65" s="2" customFormat="1" ht="6.95" customHeight="1">
      <c r="A143" s="34"/>
      <c r="B143" s="54"/>
      <c r="C143" s="55"/>
      <c r="D143" s="55"/>
      <c r="E143" s="55"/>
      <c r="F143" s="55"/>
      <c r="G143" s="55"/>
      <c r="H143" s="55"/>
      <c r="I143" s="158"/>
      <c r="J143" s="55"/>
      <c r="K143" s="55"/>
      <c r="L143" s="39"/>
      <c r="M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</row>
  </sheetData>
  <sheetProtection algorithmName="SHA-512" hashValue="nsiFqVUevPq94sONuglzsAqpaeBfGYJiHg2CQuy/aXlc9/4E3n1UzlnJPo/Vkt61YjObEI/Vth5111Y8mWPR4w==" saltValue="J65TkNFKOFsLe7w0lL2tyvBfWTdaSqv+8AbFgN5h/zRutFn81NOMNfdekx7fHOUEJ3DhhxpYHVEQOSKqvHm0xQ==" spinCount="100000" sheet="1" objects="1" scenarios="1" formatColumns="0" formatRows="0" autoFilter="0"/>
  <autoFilter ref="C125:K142"/>
  <mergeCells count="12">
    <mergeCell ref="E118:H118"/>
    <mergeCell ref="L2:V2"/>
    <mergeCell ref="E85:H85"/>
    <mergeCell ref="E87:H87"/>
    <mergeCell ref="E89:H89"/>
    <mergeCell ref="E114:H114"/>
    <mergeCell ref="E116:H116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13</vt:i4>
      </vt:variant>
      <vt:variant>
        <vt:lpstr>Pojmenované oblasti</vt:lpstr>
      </vt:variant>
      <vt:variant>
        <vt:i4>26</vt:i4>
      </vt:variant>
    </vt:vector>
  </HeadingPairs>
  <TitlesOfParts>
    <vt:vector size="39" baseType="lpstr">
      <vt:lpstr>Rekapitulace stavby</vt:lpstr>
      <vt:lpstr>D.1.1 - Architektonické a...</vt:lpstr>
      <vt:lpstr>D.1.4.1-1 - Zdravotně tec...</vt:lpstr>
      <vt:lpstr>D.1.4.1-2 - Zdravotně tec...</vt:lpstr>
      <vt:lpstr>D.1.4.2 - Silnoproudá ele...</vt:lpstr>
      <vt:lpstr>D.1.4.3 - Zařízení pro vy...</vt:lpstr>
      <vt:lpstr>D.1.4.4 - Vzduchotechnika</vt:lpstr>
      <vt:lpstr>SO 02, 03, 07 - PŘÍPOJKA ...</vt:lpstr>
      <vt:lpstr>SO 04 - PŘÍPOJKA STL PLYN...</vt:lpstr>
      <vt:lpstr>SO 06 - PŘÍJEZDOVÁ KOMUNI...</vt:lpstr>
      <vt:lpstr>SO 08 - AREÁLOVÉ ROZVODY ...</vt:lpstr>
      <vt:lpstr>OST - VEDLEJŠÍ A OSTATNÍ ...</vt:lpstr>
      <vt:lpstr>SO 06 - PŘÍJEZDOVÁ KOMUNI..._01</vt:lpstr>
      <vt:lpstr>'D.1.1 - Architektonické a...'!Názvy_tisku</vt:lpstr>
      <vt:lpstr>'D.1.4.1-1 - Zdravotně tec...'!Názvy_tisku</vt:lpstr>
      <vt:lpstr>'D.1.4.1-2 - Zdravotně tec...'!Názvy_tisku</vt:lpstr>
      <vt:lpstr>'D.1.4.2 - Silnoproudá ele...'!Názvy_tisku</vt:lpstr>
      <vt:lpstr>'D.1.4.3 - Zařízení pro vy...'!Názvy_tisku</vt:lpstr>
      <vt:lpstr>'D.1.4.4 - Vzduchotechnika'!Názvy_tisku</vt:lpstr>
      <vt:lpstr>'OST - VEDLEJŠÍ A OSTATNÍ ...'!Názvy_tisku</vt:lpstr>
      <vt:lpstr>'Rekapitulace stavby'!Názvy_tisku</vt:lpstr>
      <vt:lpstr>'SO 02, 03, 07 - PŘÍPOJKA ...'!Názvy_tisku</vt:lpstr>
      <vt:lpstr>'SO 04 - PŘÍPOJKA STL PLYN...'!Názvy_tisku</vt:lpstr>
      <vt:lpstr>'SO 06 - PŘÍJEZDOVÁ KOMUNI...'!Názvy_tisku</vt:lpstr>
      <vt:lpstr>'SO 06 - PŘÍJEZDOVÁ KOMUNI..._01'!Názvy_tisku</vt:lpstr>
      <vt:lpstr>'SO 08 - AREÁLOVÉ ROZVODY ...'!Názvy_tisku</vt:lpstr>
      <vt:lpstr>'D.1.1 - Architektonické a...'!Oblast_tisku</vt:lpstr>
      <vt:lpstr>'D.1.4.1-1 - Zdravotně tec...'!Oblast_tisku</vt:lpstr>
      <vt:lpstr>'D.1.4.1-2 - Zdravotně tec...'!Oblast_tisku</vt:lpstr>
      <vt:lpstr>'D.1.4.2 - Silnoproudá ele...'!Oblast_tisku</vt:lpstr>
      <vt:lpstr>'D.1.4.3 - Zařízení pro vy...'!Oblast_tisku</vt:lpstr>
      <vt:lpstr>'D.1.4.4 - Vzduchotechnika'!Oblast_tisku</vt:lpstr>
      <vt:lpstr>'OST - VEDLEJŠÍ A OSTATNÍ ...'!Oblast_tisku</vt:lpstr>
      <vt:lpstr>'Rekapitulace stavby'!Oblast_tisku</vt:lpstr>
      <vt:lpstr>'SO 02, 03, 07 - PŘÍPOJKA ...'!Oblast_tisku</vt:lpstr>
      <vt:lpstr>'SO 04 - PŘÍPOJKA STL PLYN...'!Oblast_tisku</vt:lpstr>
      <vt:lpstr>'SO 06 - PŘÍJEZDOVÁ KOMUNI...'!Oblast_tisku</vt:lpstr>
      <vt:lpstr>'SO 06 - PŘÍJEZDOVÁ KOMUNI..._01'!Oblast_tisku</vt:lpstr>
      <vt:lpstr>'SO 08 - AREÁLOVÉ ROZVODY ...'!Oblast_tisku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DESKTOP-RBAEJ1B\Uživatel</dc:creator>
  <cp:lastModifiedBy>necasova.lokal</cp:lastModifiedBy>
  <dcterms:created xsi:type="dcterms:W3CDTF">2020-05-11T16:39:44Z</dcterms:created>
  <dcterms:modified xsi:type="dcterms:W3CDTF">2020-05-12T15:34:53Z</dcterms:modified>
</cp:coreProperties>
</file>