
<file path=[Content_Types].xml><?xml version="1.0" encoding="utf-8"?>
<Types xmlns="http://schemas.openxmlformats.org/package/2006/content-types">
  <Default Extension="png" ContentType="image/png"/>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150" yWindow="615" windowWidth="28455" windowHeight="13230" activeTab="1"/>
  </bookViews>
  <sheets>
    <sheet name="Rekapitulace stavby" sheetId="1" r:id="rId1"/>
    <sheet name="SO 01 - Komunikace" sheetId="2" r:id="rId2"/>
    <sheet name="SO 02 - Dešťová kanalizace" sheetId="3" r:id="rId3"/>
    <sheet name="VRN - Vedlejší rozpočtové..." sheetId="4" r:id="rId4"/>
  </sheets>
  <definedNames>
    <definedName name="_xlnm._FilterDatabase" localSheetId="1" hidden="1">'SO 01 - Komunikace'!$C$83:$K$183</definedName>
    <definedName name="_xlnm._FilterDatabase" localSheetId="2" hidden="1">'SO 02 - Dešťová kanalizace'!$C$85:$K$179</definedName>
    <definedName name="_xlnm._FilterDatabase" localSheetId="3" hidden="1">'VRN - Vedlejší rozpočtové...'!$C$84:$K$99</definedName>
    <definedName name="_xlnm.Print_Titles" localSheetId="0">'Rekapitulace stavby'!$52:$52</definedName>
    <definedName name="_xlnm.Print_Titles" localSheetId="1">'SO 01 - Komunikace'!$83:$83</definedName>
    <definedName name="_xlnm.Print_Titles" localSheetId="2">'SO 02 - Dešťová kanalizace'!$85:$85</definedName>
    <definedName name="_xlnm.Print_Titles" localSheetId="3">'VRN - Vedlejší rozpočtové...'!$84:$84</definedName>
    <definedName name="_xlnm.Print_Area" localSheetId="0">'Rekapitulace stavby'!$D$4:$AO$36,'Rekapitulace stavby'!$C$42:$AQ$58</definedName>
    <definedName name="_xlnm.Print_Area" localSheetId="1">'SO 01 - Komunikace'!$C$4:$J$39,'SO 01 - Komunikace'!$C$71:$K$183</definedName>
    <definedName name="_xlnm.Print_Area" localSheetId="2">'SO 02 - Dešťová kanalizace'!$C$4:$J$39,'SO 02 - Dešťová kanalizace'!$C$73:$K$179</definedName>
    <definedName name="_xlnm.Print_Area" localSheetId="3">'VRN - Vedlejší rozpočtové...'!$C$4:$J$39,'VRN - Vedlejší rozpočtové...'!$C$72:$K$99</definedName>
  </definedNames>
  <calcPr calcId="125725"/>
</workbook>
</file>

<file path=xl/calcChain.xml><?xml version="1.0" encoding="utf-8"?>
<calcChain xmlns="http://schemas.openxmlformats.org/spreadsheetml/2006/main">
  <c r="J37" i="4"/>
  <c r="J36"/>
  <c r="AY57" i="1"/>
  <c r="J35" i="4"/>
  <c r="AX57" i="1"/>
  <c r="BI99" i="4"/>
  <c r="BH99"/>
  <c r="BG99"/>
  <c r="BF99"/>
  <c r="T99"/>
  <c r="T98"/>
  <c r="R99"/>
  <c r="R98"/>
  <c r="P99"/>
  <c r="P98"/>
  <c r="BK99"/>
  <c r="BK98" s="1"/>
  <c r="J98" s="1"/>
  <c r="J65" s="1"/>
  <c r="J99"/>
  <c r="BE99"/>
  <c r="BI97"/>
  <c r="BH97"/>
  <c r="BG97"/>
  <c r="BF97"/>
  <c r="T97"/>
  <c r="T96" s="1"/>
  <c r="R97"/>
  <c r="R96" s="1"/>
  <c r="P97"/>
  <c r="P96" s="1"/>
  <c r="BK97"/>
  <c r="BK96" s="1"/>
  <c r="J96" s="1"/>
  <c r="J64" s="1"/>
  <c r="J97"/>
  <c r="BE97" s="1"/>
  <c r="BI94"/>
  <c r="BH94"/>
  <c r="BG94"/>
  <c r="BF94"/>
  <c r="T94"/>
  <c r="T93" s="1"/>
  <c r="R94"/>
  <c r="R93" s="1"/>
  <c r="P94"/>
  <c r="P93" s="1"/>
  <c r="BK94"/>
  <c r="BK93" s="1"/>
  <c r="J93" s="1"/>
  <c r="J63" s="1"/>
  <c r="J94"/>
  <c r="BE94" s="1"/>
  <c r="BI92"/>
  <c r="BH92"/>
  <c r="BG92"/>
  <c r="BF92"/>
  <c r="T92"/>
  <c r="R92"/>
  <c r="P92"/>
  <c r="BK92"/>
  <c r="J92"/>
  <c r="BE92" s="1"/>
  <c r="BI91"/>
  <c r="BH91"/>
  <c r="BG91"/>
  <c r="BF91"/>
  <c r="T91"/>
  <c r="T90" s="1"/>
  <c r="R91"/>
  <c r="R90" s="1"/>
  <c r="P91"/>
  <c r="P90" s="1"/>
  <c r="BK91"/>
  <c r="BK90" s="1"/>
  <c r="J90" s="1"/>
  <c r="J62" s="1"/>
  <c r="J91"/>
  <c r="BE91"/>
  <c r="BI89"/>
  <c r="BH89"/>
  <c r="BG89"/>
  <c r="BF89"/>
  <c r="T89"/>
  <c r="R89"/>
  <c r="P89"/>
  <c r="BK89"/>
  <c r="J89"/>
  <c r="BE89" s="1"/>
  <c r="BI88"/>
  <c r="F37" s="1"/>
  <c r="BD57" i="1" s="1"/>
  <c r="BH88" i="4"/>
  <c r="F36"/>
  <c r="BC57" i="1" s="1"/>
  <c r="BG88" i="4"/>
  <c r="F35" s="1"/>
  <c r="BB57" i="1" s="1"/>
  <c r="BF88" i="4"/>
  <c r="J34" s="1"/>
  <c r="AW57" i="1" s="1"/>
  <c r="F34" i="4"/>
  <c r="BA57" i="1" s="1"/>
  <c r="T88" i="4"/>
  <c r="T87" s="1"/>
  <c r="T86" s="1"/>
  <c r="T85" s="1"/>
  <c r="R88"/>
  <c r="R87" s="1"/>
  <c r="R86" s="1"/>
  <c r="R85" s="1"/>
  <c r="P88"/>
  <c r="P87" s="1"/>
  <c r="BK88"/>
  <c r="BK87"/>
  <c r="BK86" s="1"/>
  <c r="J88"/>
  <c r="BE88" s="1"/>
  <c r="J82"/>
  <c r="J81"/>
  <c r="F81"/>
  <c r="F79"/>
  <c r="E77"/>
  <c r="J55"/>
  <c r="J54"/>
  <c r="F54"/>
  <c r="F52"/>
  <c r="E50"/>
  <c r="J18"/>
  <c r="E18"/>
  <c r="F82" s="1"/>
  <c r="J17"/>
  <c r="J12"/>
  <c r="J79" s="1"/>
  <c r="E7"/>
  <c r="E48" s="1"/>
  <c r="J37" i="3"/>
  <c r="J36"/>
  <c r="AY56" i="1" s="1"/>
  <c r="J35" i="3"/>
  <c r="AX56" i="1" s="1"/>
  <c r="BI178" i="3"/>
  <c r="BH178"/>
  <c r="BG178"/>
  <c r="BF178"/>
  <c r="T178"/>
  <c r="T177" s="1"/>
  <c r="R178"/>
  <c r="R177" s="1"/>
  <c r="P178"/>
  <c r="P177" s="1"/>
  <c r="BK178"/>
  <c r="BK177" s="1"/>
  <c r="J177" s="1"/>
  <c r="J66" s="1"/>
  <c r="J178"/>
  <c r="BE178" s="1"/>
  <c r="BI175"/>
  <c r="BH175"/>
  <c r="BG175"/>
  <c r="BF175"/>
  <c r="T175"/>
  <c r="R175"/>
  <c r="P175"/>
  <c r="BK175"/>
  <c r="J175"/>
  <c r="BE175" s="1"/>
  <c r="BI173"/>
  <c r="BH173"/>
  <c r="BG173"/>
  <c r="BF173"/>
  <c r="T173"/>
  <c r="R173"/>
  <c r="P173"/>
  <c r="BK173"/>
  <c r="J173"/>
  <c r="BE173" s="1"/>
  <c r="BI171"/>
  <c r="BH171"/>
  <c r="BG171"/>
  <c r="BF171"/>
  <c r="T171"/>
  <c r="T170" s="1"/>
  <c r="R171"/>
  <c r="R170" s="1"/>
  <c r="P171"/>
  <c r="P170" s="1"/>
  <c r="BK171"/>
  <c r="BK170" s="1"/>
  <c r="J170" s="1"/>
  <c r="J65" s="1"/>
  <c r="J171"/>
  <c r="BE171" s="1"/>
  <c r="BI169"/>
  <c r="BH169"/>
  <c r="BG169"/>
  <c r="BF169"/>
  <c r="T169"/>
  <c r="R169"/>
  <c r="P169"/>
  <c r="BK169"/>
  <c r="J169"/>
  <c r="BE169" s="1"/>
  <c r="BI167"/>
  <c r="BH167"/>
  <c r="BG167"/>
  <c r="BF167"/>
  <c r="T167"/>
  <c r="R167"/>
  <c r="P167"/>
  <c r="BK167"/>
  <c r="J167"/>
  <c r="BE167" s="1"/>
  <c r="BI165"/>
  <c r="BH165"/>
  <c r="BG165"/>
  <c r="BF165"/>
  <c r="T165"/>
  <c r="R165"/>
  <c r="P165"/>
  <c r="BK165"/>
  <c r="J165"/>
  <c r="BE165" s="1"/>
  <c r="BI164"/>
  <c r="BH164"/>
  <c r="BG164"/>
  <c r="BF164"/>
  <c r="T164"/>
  <c r="R164"/>
  <c r="P164"/>
  <c r="BK164"/>
  <c r="J164"/>
  <c r="BE164" s="1"/>
  <c r="BI162"/>
  <c r="BH162"/>
  <c r="BG162"/>
  <c r="BF162"/>
  <c r="T162"/>
  <c r="T161" s="1"/>
  <c r="R162"/>
  <c r="R161" s="1"/>
  <c r="P162"/>
  <c r="P161" s="1"/>
  <c r="BK162"/>
  <c r="BK161" s="1"/>
  <c r="J161" s="1"/>
  <c r="J64" s="1"/>
  <c r="J162"/>
  <c r="BE162" s="1"/>
  <c r="BI159"/>
  <c r="BH159"/>
  <c r="BG159"/>
  <c r="BF159"/>
  <c r="T159"/>
  <c r="R159"/>
  <c r="P159"/>
  <c r="BK159"/>
  <c r="J159"/>
  <c r="BE159" s="1"/>
  <c r="BI157"/>
  <c r="BH157"/>
  <c r="BG157"/>
  <c r="BF157"/>
  <c r="T157"/>
  <c r="R157"/>
  <c r="P157"/>
  <c r="BK157"/>
  <c r="J157"/>
  <c r="BE157" s="1"/>
  <c r="BI156"/>
  <c r="BH156"/>
  <c r="BG156"/>
  <c r="BF156"/>
  <c r="T156"/>
  <c r="R156"/>
  <c r="P156"/>
  <c r="BK156"/>
  <c r="J156"/>
  <c r="BE156" s="1"/>
  <c r="BI154"/>
  <c r="BH154"/>
  <c r="BG154"/>
  <c r="BF154"/>
  <c r="T154"/>
  <c r="R154"/>
  <c r="P154"/>
  <c r="BK154"/>
  <c r="J154"/>
  <c r="BE154" s="1"/>
  <c r="BI151"/>
  <c r="BH151"/>
  <c r="BG151"/>
  <c r="BF151"/>
  <c r="T151"/>
  <c r="R151"/>
  <c r="P151"/>
  <c r="BK151"/>
  <c r="J151"/>
  <c r="BE151" s="1"/>
  <c r="BI150"/>
  <c r="BH150"/>
  <c r="BG150"/>
  <c r="BF150"/>
  <c r="T150"/>
  <c r="R150"/>
  <c r="P150"/>
  <c r="BK150"/>
  <c r="J150"/>
  <c r="BE150" s="1"/>
  <c r="BI149"/>
  <c r="BH149"/>
  <c r="BG149"/>
  <c r="BF149"/>
  <c r="T149"/>
  <c r="R149"/>
  <c r="P149"/>
  <c r="BK149"/>
  <c r="J149"/>
  <c r="BE149" s="1"/>
  <c r="BI148"/>
  <c r="BH148"/>
  <c r="BG148"/>
  <c r="BF148"/>
  <c r="T148"/>
  <c r="R148"/>
  <c r="P148"/>
  <c r="BK148"/>
  <c r="J148"/>
  <c r="BE148" s="1"/>
  <c r="BI147"/>
  <c r="BH147"/>
  <c r="BG147"/>
  <c r="BF147"/>
  <c r="T147"/>
  <c r="R147"/>
  <c r="P147"/>
  <c r="BK147"/>
  <c r="J147"/>
  <c r="BE147" s="1"/>
  <c r="BI146"/>
  <c r="BH146"/>
  <c r="BG146"/>
  <c r="BF146"/>
  <c r="T146"/>
  <c r="R146"/>
  <c r="P146"/>
  <c r="BK146"/>
  <c r="J146"/>
  <c r="BE146" s="1"/>
  <c r="BI145"/>
  <c r="BH145"/>
  <c r="BG145"/>
  <c r="BF145"/>
  <c r="T145"/>
  <c r="R145"/>
  <c r="P145"/>
  <c r="BK145"/>
  <c r="J145"/>
  <c r="BE145" s="1"/>
  <c r="BI144"/>
  <c r="BH144"/>
  <c r="BG144"/>
  <c r="BF144"/>
  <c r="T144"/>
  <c r="R144"/>
  <c r="P144"/>
  <c r="BK144"/>
  <c r="J144"/>
  <c r="BE144"/>
  <c r="BI143"/>
  <c r="BH143"/>
  <c r="BG143"/>
  <c r="BF143"/>
  <c r="T143"/>
  <c r="R143"/>
  <c r="P143"/>
  <c r="BK143"/>
  <c r="J143"/>
  <c r="BE143" s="1"/>
  <c r="BI142"/>
  <c r="BH142"/>
  <c r="BG142"/>
  <c r="BF142"/>
  <c r="T142"/>
  <c r="R142"/>
  <c r="P142"/>
  <c r="BK142"/>
  <c r="J142"/>
  <c r="BE142"/>
  <c r="BI140"/>
  <c r="BH140"/>
  <c r="BG140"/>
  <c r="BF140"/>
  <c r="T140"/>
  <c r="R140"/>
  <c r="P140"/>
  <c r="BK140"/>
  <c r="J140"/>
  <c r="BE140" s="1"/>
  <c r="BI139"/>
  <c r="BH139"/>
  <c r="BG139"/>
  <c r="BF139"/>
  <c r="T139"/>
  <c r="R139"/>
  <c r="P139"/>
  <c r="BK139"/>
  <c r="J139"/>
  <c r="BE139"/>
  <c r="BI134"/>
  <c r="BH134"/>
  <c r="BG134"/>
  <c r="BF134"/>
  <c r="T134"/>
  <c r="T133" s="1"/>
  <c r="R134"/>
  <c r="R133"/>
  <c r="P134"/>
  <c r="P133" s="1"/>
  <c r="BK134"/>
  <c r="BK133"/>
  <c r="J133"/>
  <c r="J63" s="1"/>
  <c r="J134"/>
  <c r="BE134" s="1"/>
  <c r="BI128"/>
  <c r="BH128"/>
  <c r="BG128"/>
  <c r="BF128"/>
  <c r="T128"/>
  <c r="T127" s="1"/>
  <c r="R128"/>
  <c r="R127"/>
  <c r="P128"/>
  <c r="P127" s="1"/>
  <c r="BK128"/>
  <c r="BK127"/>
  <c r="J127"/>
  <c r="J62" s="1"/>
  <c r="J128"/>
  <c r="BE128" s="1"/>
  <c r="BI125"/>
  <c r="BH125"/>
  <c r="BG125"/>
  <c r="BF125"/>
  <c r="T125"/>
  <c r="R125"/>
  <c r="P125"/>
  <c r="BK125"/>
  <c r="J125"/>
  <c r="BE125"/>
  <c r="BI120"/>
  <c r="BH120"/>
  <c r="BG120"/>
  <c r="BF120"/>
  <c r="T120"/>
  <c r="R120"/>
  <c r="P120"/>
  <c r="BK120"/>
  <c r="J120"/>
  <c r="BE120"/>
  <c r="BI118"/>
  <c r="BH118"/>
  <c r="BG118"/>
  <c r="BF118"/>
  <c r="T118"/>
  <c r="R118"/>
  <c r="P118"/>
  <c r="BK118"/>
  <c r="J118"/>
  <c r="BE118"/>
  <c r="BI113"/>
  <c r="BH113"/>
  <c r="BG113"/>
  <c r="BF113"/>
  <c r="T113"/>
  <c r="R113"/>
  <c r="P113"/>
  <c r="BK113"/>
  <c r="J113"/>
  <c r="BE113"/>
  <c r="BI110"/>
  <c r="BH110"/>
  <c r="BG110"/>
  <c r="BF110"/>
  <c r="T110"/>
  <c r="R110"/>
  <c r="P110"/>
  <c r="BK110"/>
  <c r="J110"/>
  <c r="BE110"/>
  <c r="BI108"/>
  <c r="BH108"/>
  <c r="BG108"/>
  <c r="BF108"/>
  <c r="T108"/>
  <c r="R108"/>
  <c r="P108"/>
  <c r="BK108"/>
  <c r="J108"/>
  <c r="BE108"/>
  <c r="BI106"/>
  <c r="BH106"/>
  <c r="BG106"/>
  <c r="BF106"/>
  <c r="T106"/>
  <c r="R106"/>
  <c r="P106"/>
  <c r="BK106"/>
  <c r="J106"/>
  <c r="BE106"/>
  <c r="BI100"/>
  <c r="BH100"/>
  <c r="BG100"/>
  <c r="BF100"/>
  <c r="T100"/>
  <c r="R100"/>
  <c r="P100"/>
  <c r="BK100"/>
  <c r="J100"/>
  <c r="BE100"/>
  <c r="BI98"/>
  <c r="BH98"/>
  <c r="BG98"/>
  <c r="BF98"/>
  <c r="T98"/>
  <c r="R98"/>
  <c r="P98"/>
  <c r="BK98"/>
  <c r="J98"/>
  <c r="BE98"/>
  <c r="BI96"/>
  <c r="BH96"/>
  <c r="BG96"/>
  <c r="BF96"/>
  <c r="T96"/>
  <c r="R96"/>
  <c r="P96"/>
  <c r="BK96"/>
  <c r="J96"/>
  <c r="BE96"/>
  <c r="BI92"/>
  <c r="BH92"/>
  <c r="BG92"/>
  <c r="BF92"/>
  <c r="T92"/>
  <c r="R92"/>
  <c r="P92"/>
  <c r="BK92"/>
  <c r="J92"/>
  <c r="BE92"/>
  <c r="BI89"/>
  <c r="F37"/>
  <c r="BD56" i="1" s="1"/>
  <c r="BH89" i="3"/>
  <c r="F36" s="1"/>
  <c r="BC56" i="1" s="1"/>
  <c r="BG89" i="3"/>
  <c r="F35"/>
  <c r="BB56" i="1" s="1"/>
  <c r="BF89" i="3"/>
  <c r="F34" s="1"/>
  <c r="BA56" i="1" s="1"/>
  <c r="T89" i="3"/>
  <c r="T88"/>
  <c r="T87" s="1"/>
  <c r="T86" s="1"/>
  <c r="R89"/>
  <c r="R88"/>
  <c r="P89"/>
  <c r="P88"/>
  <c r="P87" s="1"/>
  <c r="P86" s="1"/>
  <c r="AU56" i="1" s="1"/>
  <c r="BK89" i="3"/>
  <c r="BK88" s="1"/>
  <c r="J89"/>
  <c r="BE89" s="1"/>
  <c r="F82"/>
  <c r="F80"/>
  <c r="E78"/>
  <c r="F54"/>
  <c r="F52"/>
  <c r="E50"/>
  <c r="J24"/>
  <c r="E24"/>
  <c r="J83" s="1"/>
  <c r="J55"/>
  <c r="J23"/>
  <c r="J21"/>
  <c r="E21"/>
  <c r="J54" s="1"/>
  <c r="J82"/>
  <c r="J20"/>
  <c r="J18"/>
  <c r="E18"/>
  <c r="F83" s="1"/>
  <c r="J17"/>
  <c r="J12"/>
  <c r="J80" s="1"/>
  <c r="E7"/>
  <c r="E48" s="1"/>
  <c r="E76"/>
  <c r="J37" i="2"/>
  <c r="J36"/>
  <c r="AY55" i="1"/>
  <c r="J35" i="2"/>
  <c r="AX55" i="1"/>
  <c r="BI182" i="2"/>
  <c r="BH182"/>
  <c r="BG182"/>
  <c r="BF182"/>
  <c r="T182"/>
  <c r="T181"/>
  <c r="R182"/>
  <c r="R181"/>
  <c r="P182"/>
  <c r="P181"/>
  <c r="BK182"/>
  <c r="BK181"/>
  <c r="J181" s="1"/>
  <c r="J64" s="1"/>
  <c r="J182"/>
  <c r="BE182" s="1"/>
  <c r="BI177"/>
  <c r="BH177"/>
  <c r="BG177"/>
  <c r="BF177"/>
  <c r="T177"/>
  <c r="R177"/>
  <c r="P177"/>
  <c r="BK177"/>
  <c r="J177"/>
  <c r="BE177"/>
  <c r="BI173"/>
  <c r="BH173"/>
  <c r="BG173"/>
  <c r="BF173"/>
  <c r="T173"/>
  <c r="R173"/>
  <c r="P173"/>
  <c r="BK173"/>
  <c r="J173"/>
  <c r="BE173"/>
  <c r="BI169"/>
  <c r="BH169"/>
  <c r="BG169"/>
  <c r="BF169"/>
  <c r="T169"/>
  <c r="R169"/>
  <c r="P169"/>
  <c r="BK169"/>
  <c r="J169"/>
  <c r="BE169"/>
  <c r="BI165"/>
  <c r="BH165"/>
  <c r="BG165"/>
  <c r="BF165"/>
  <c r="T165"/>
  <c r="T164"/>
  <c r="R165"/>
  <c r="R164"/>
  <c r="P165"/>
  <c r="P164"/>
  <c r="BK165"/>
  <c r="BK164"/>
  <c r="J164" s="1"/>
  <c r="J63" s="1"/>
  <c r="J165"/>
  <c r="BE165" s="1"/>
  <c r="BI160"/>
  <c r="BH160"/>
  <c r="BG160"/>
  <c r="BF160"/>
  <c r="T160"/>
  <c r="R160"/>
  <c r="P160"/>
  <c r="BK160"/>
  <c r="J160"/>
  <c r="BE160"/>
  <c r="BI156"/>
  <c r="BH156"/>
  <c r="BG156"/>
  <c r="BF156"/>
  <c r="T156"/>
  <c r="R156"/>
  <c r="P156"/>
  <c r="BK156"/>
  <c r="J156"/>
  <c r="BE156"/>
  <c r="BI152"/>
  <c r="BH152"/>
  <c r="BG152"/>
  <c r="BF152"/>
  <c r="T152"/>
  <c r="R152"/>
  <c r="P152"/>
  <c r="BK152"/>
  <c r="J152"/>
  <c r="BE152"/>
  <c r="BI148"/>
  <c r="BH148"/>
  <c r="BG148"/>
  <c r="BF148"/>
  <c r="T148"/>
  <c r="R148"/>
  <c r="P148"/>
  <c r="BK148"/>
  <c r="J148"/>
  <c r="BE148"/>
  <c r="BI144"/>
  <c r="BH144"/>
  <c r="BG144"/>
  <c r="BF144"/>
  <c r="T144"/>
  <c r="R144"/>
  <c r="P144"/>
  <c r="BK144"/>
  <c r="J144"/>
  <c r="BE144"/>
  <c r="BI140"/>
  <c r="BH140"/>
  <c r="BG140"/>
  <c r="BF140"/>
  <c r="T140"/>
  <c r="R140"/>
  <c r="P140"/>
  <c r="BK140"/>
  <c r="J140"/>
  <c r="BE140"/>
  <c r="BI136"/>
  <c r="BH136"/>
  <c r="BG136"/>
  <c r="BF136"/>
  <c r="T136"/>
  <c r="T135"/>
  <c r="R136"/>
  <c r="R135"/>
  <c r="P136"/>
  <c r="P135"/>
  <c r="BK136"/>
  <c r="BK135"/>
  <c r="J135" s="1"/>
  <c r="J62" s="1"/>
  <c r="J136"/>
  <c r="BE136" s="1"/>
  <c r="BI131"/>
  <c r="BH131"/>
  <c r="BG131"/>
  <c r="BF131"/>
  <c r="T131"/>
  <c r="R131"/>
  <c r="P131"/>
  <c r="BK131"/>
  <c r="J131"/>
  <c r="BE131"/>
  <c r="BI127"/>
  <c r="BH127"/>
  <c r="BG127"/>
  <c r="BF127"/>
  <c r="T127"/>
  <c r="R127"/>
  <c r="P127"/>
  <c r="BK127"/>
  <c r="J127"/>
  <c r="BE127"/>
  <c r="BI124"/>
  <c r="BH124"/>
  <c r="BG124"/>
  <c r="BF124"/>
  <c r="T124"/>
  <c r="R124"/>
  <c r="P124"/>
  <c r="BK124"/>
  <c r="J124"/>
  <c r="BE124"/>
  <c r="BI121"/>
  <c r="BH121"/>
  <c r="BG121"/>
  <c r="BF121"/>
  <c r="T121"/>
  <c r="R121"/>
  <c r="P121"/>
  <c r="BK121"/>
  <c r="J121"/>
  <c r="BE121"/>
  <c r="BI118"/>
  <c r="BH118"/>
  <c r="BG118"/>
  <c r="BF118"/>
  <c r="T118"/>
  <c r="T117"/>
  <c r="R118"/>
  <c r="R117"/>
  <c r="P118"/>
  <c r="P117"/>
  <c r="BK118"/>
  <c r="BK117"/>
  <c r="J117" s="1"/>
  <c r="J61" s="1"/>
  <c r="J118"/>
  <c r="BE118" s="1"/>
  <c r="BI113"/>
  <c r="BH113"/>
  <c r="BG113"/>
  <c r="BF113"/>
  <c r="T113"/>
  <c r="R113"/>
  <c r="P113"/>
  <c r="BK113"/>
  <c r="J113"/>
  <c r="BE113"/>
  <c r="BI109"/>
  <c r="BH109"/>
  <c r="BG109"/>
  <c r="BF109"/>
  <c r="T109"/>
  <c r="R109"/>
  <c r="P109"/>
  <c r="BK109"/>
  <c r="J109"/>
  <c r="BE109"/>
  <c r="BI104"/>
  <c r="BH104"/>
  <c r="BG104"/>
  <c r="BF104"/>
  <c r="T104"/>
  <c r="R104"/>
  <c r="P104"/>
  <c r="BK104"/>
  <c r="J104"/>
  <c r="BE104"/>
  <c r="BI99"/>
  <c r="BH99"/>
  <c r="BG99"/>
  <c r="BF99"/>
  <c r="T99"/>
  <c r="R99"/>
  <c r="P99"/>
  <c r="BK99"/>
  <c r="J99"/>
  <c r="BE99"/>
  <c r="BI95"/>
  <c r="BH95"/>
  <c r="BG95"/>
  <c r="BF95"/>
  <c r="T95"/>
  <c r="R95"/>
  <c r="P95"/>
  <c r="BK95"/>
  <c r="J95"/>
  <c r="BE95"/>
  <c r="BI91"/>
  <c r="BH91"/>
  <c r="BG91"/>
  <c r="BF91"/>
  <c r="T91"/>
  <c r="R91"/>
  <c r="P91"/>
  <c r="BK91"/>
  <c r="J91"/>
  <c r="BE91"/>
  <c r="BI86"/>
  <c r="F37"/>
  <c r="BD55" i="1" s="1"/>
  <c r="BD54" s="1"/>
  <c r="W33" s="1"/>
  <c r="BH86" i="2"/>
  <c r="F36" s="1"/>
  <c r="BC55" i="1" s="1"/>
  <c r="BC54" s="1"/>
  <c r="BG86" i="2"/>
  <c r="F35"/>
  <c r="BB55" i="1" s="1"/>
  <c r="BB54" s="1"/>
  <c r="BF86" i="2"/>
  <c r="F34" s="1"/>
  <c r="BA55" i="1" s="1"/>
  <c r="BA54" s="1"/>
  <c r="T86" i="2"/>
  <c r="T85"/>
  <c r="T84" s="1"/>
  <c r="R86"/>
  <c r="R85" s="1"/>
  <c r="R84" s="1"/>
  <c r="P86"/>
  <c r="P85"/>
  <c r="P84" s="1"/>
  <c r="AU55" i="1" s="1"/>
  <c r="BK86" i="2"/>
  <c r="BK85"/>
  <c r="J85" s="1"/>
  <c r="J60" s="1"/>
  <c r="BK84"/>
  <c r="J84" s="1"/>
  <c r="J86"/>
  <c r="BE86"/>
  <c r="J81"/>
  <c r="J80"/>
  <c r="F80"/>
  <c r="F78"/>
  <c r="E76"/>
  <c r="J55"/>
  <c r="J54"/>
  <c r="F54"/>
  <c r="F52"/>
  <c r="E50"/>
  <c r="J18"/>
  <c r="E18"/>
  <c r="F81" s="1"/>
  <c r="J17"/>
  <c r="J12"/>
  <c r="J78" s="1"/>
  <c r="E7"/>
  <c r="E74"/>
  <c r="E48"/>
  <c r="AS54" i="1"/>
  <c r="L50"/>
  <c r="AM50"/>
  <c r="AM49"/>
  <c r="L49"/>
  <c r="AM47"/>
  <c r="L47"/>
  <c r="L45"/>
  <c r="L44"/>
  <c r="W32" l="1"/>
  <c r="AY54"/>
  <c r="BK87" i="3"/>
  <c r="J88"/>
  <c r="J61" s="1"/>
  <c r="F33" i="2"/>
  <c r="AZ55" i="1" s="1"/>
  <c r="P86" i="4"/>
  <c r="P85" s="1"/>
  <c r="AU57" i="1" s="1"/>
  <c r="W30"/>
  <c r="AW54"/>
  <c r="AK30" s="1"/>
  <c r="AX54"/>
  <c r="W31"/>
  <c r="J33" i="3"/>
  <c r="AV56" i="1" s="1"/>
  <c r="AT56" s="1"/>
  <c r="F33" i="3"/>
  <c r="AZ56" i="1" s="1"/>
  <c r="AU54"/>
  <c r="R87" i="3"/>
  <c r="R86" s="1"/>
  <c r="J30" i="2"/>
  <c r="J59"/>
  <c r="BK85" i="4"/>
  <c r="J85" s="1"/>
  <c r="J86"/>
  <c r="J60" s="1"/>
  <c r="F33"/>
  <c r="AZ57" i="1" s="1"/>
  <c r="J33" i="4"/>
  <c r="AV57" i="1" s="1"/>
  <c r="AT57" s="1"/>
  <c r="J52" i="2"/>
  <c r="F55"/>
  <c r="J52" i="3"/>
  <c r="F55"/>
  <c r="J52" i="4"/>
  <c r="F55"/>
  <c r="J33" i="2"/>
  <c r="AV55" i="1" s="1"/>
  <c r="AT55" s="1"/>
  <c r="J34" i="2"/>
  <c r="AW55" i="1" s="1"/>
  <c r="J34" i="3"/>
  <c r="AW56" i="1" s="1"/>
  <c r="E75" i="4"/>
  <c r="J87"/>
  <c r="J61" s="1"/>
  <c r="BK86" i="3" l="1"/>
  <c r="J86" s="1"/>
  <c r="J87"/>
  <c r="J60" s="1"/>
  <c r="J59" i="4"/>
  <c r="J30"/>
  <c r="AZ54" i="1"/>
  <c r="AG55"/>
  <c r="J39" i="2"/>
  <c r="AN55" i="1" l="1"/>
  <c r="AG57"/>
  <c r="AN57" s="1"/>
  <c r="J39" i="4"/>
  <c r="AV54" i="1"/>
  <c r="W29"/>
  <c r="J30" i="3"/>
  <c r="J59"/>
  <c r="AG56" i="1" l="1"/>
  <c r="J39" i="3"/>
  <c r="AK29" i="1"/>
  <c r="AT54"/>
  <c r="AN56" l="1"/>
  <c r="AG54"/>
  <c r="AN54" l="1"/>
  <c r="AK26"/>
  <c r="AK35" s="1"/>
</calcChain>
</file>

<file path=xl/sharedStrings.xml><?xml version="1.0" encoding="utf-8"?>
<sst xmlns="http://schemas.openxmlformats.org/spreadsheetml/2006/main" count="2400" uniqueCount="484">
  <si>
    <t>Export Komplet</t>
  </si>
  <si>
    <t>VZ</t>
  </si>
  <si>
    <t>2.0</t>
  </si>
  <si>
    <t>ZAMOK</t>
  </si>
  <si>
    <t>False</t>
  </si>
  <si>
    <t>{9b10c297-420c-4a31-b07c-f2050c41d173}</t>
  </si>
  <si>
    <t>0,01</t>
  </si>
  <si>
    <t>21</t>
  </si>
  <si>
    <t>15</t>
  </si>
  <si>
    <t>REKAPITULACE STAVBY</t>
  </si>
  <si>
    <t>v ---  níže se nacházejí doplnkové a pomocné údaje k sestavám  --- v</t>
  </si>
  <si>
    <t>Návod na vyplnění</t>
  </si>
  <si>
    <t>0,001</t>
  </si>
  <si>
    <t>Kód:</t>
  </si>
  <si>
    <t>Broumov</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</si>
  <si>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</si>
  <si>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</si>
  <si>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Souvislá údržba ulice Luční</t>
  </si>
  <si>
    <t>KSO:</t>
  </si>
  <si>
    <t/>
  </si>
  <si>
    <t>CC-CZ:</t>
  </si>
  <si>
    <t>Místo:</t>
  </si>
  <si>
    <t xml:space="preserve"> </t>
  </si>
  <si>
    <t>Datum:</t>
  </si>
  <si>
    <t>3. 5. 2021</t>
  </si>
  <si>
    <t>Zadavatel:</t>
  </si>
  <si>
    <t>IČ:</t>
  </si>
  <si>
    <t>00272523</t>
  </si>
  <si>
    <t>Město Broumov</t>
  </si>
  <si>
    <t>DIČ:</t>
  </si>
  <si>
    <t>CZ00272523</t>
  </si>
  <si>
    <t>Uchazeč:</t>
  </si>
  <si>
    <t>Vyplň údaj</t>
  </si>
  <si>
    <t>Projektant:</t>
  </si>
  <si>
    <t>True</t>
  </si>
  <si>
    <t>Zpracovatel:</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</si>
  <si>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</si>
  <si>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</si>
  <si>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</si>
  <si>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</si>
  <si>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</si>
  <si>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</si>
  <si>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</si>
  <si>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</si>
  <si>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</si>
  <si>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</si>
  <si>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</si>
  <si>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</si>
  <si>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</si>
  <si>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</si>
  <si>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</si>
  <si>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</si>
  <si>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</si>
  <si>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</si>
  <si>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</si>
  <si>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</si>
  <si>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</si>
  <si>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</si>
  <si>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</si>
  <si>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</si>
  <si>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</si>
  <si>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</si>
  <si>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</si>
  <si>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</si>
  <si>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</si>
  <si>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</si>
  <si>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</si>
  <si>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</si>
  <si>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</si>
  <si>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</si>
  <si>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</si>
  <si>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</si>
  <si>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</si>
  <si>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</si>
  <si>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</si>
  <si>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</si>
  <si>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</si>
  <si>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SO 01</t>
  </si>
  <si>
    <t>Komunikace</t>
  </si>
  <si>
    <t>STA</t>
  </si>
  <si>
    <t>1</t>
  </si>
  <si>
    <t>{2b12e66c-442a-4e79-a3e5-d96701a94787}</t>
  </si>
  <si>
    <t>2</t>
  </si>
  <si>
    <t>SO 02</t>
  </si>
  <si>
    <t>Dešťová kanalizace</t>
  </si>
  <si>
    <t>{d6b50b70-07c1-4b1b-b592-de1fee05dd40}</t>
  </si>
  <si>
    <t>VRN</t>
  </si>
  <si>
    <t>Vedlejší rozpočtové náklady</t>
  </si>
  <si>
    <t>{266ef2bf-1ee0-4ffe-9809-e725ac78f14f}</t>
  </si>
  <si>
    <t>Vozovka</t>
  </si>
  <si>
    <t>Vozovka - živičná</t>
  </si>
  <si>
    <t>m2</t>
  </si>
  <si>
    <t>1145</t>
  </si>
  <si>
    <t>Suť_živice</t>
  </si>
  <si>
    <t>Suť živice</t>
  </si>
  <si>
    <t>t</t>
  </si>
  <si>
    <t>293,12</t>
  </si>
  <si>
    <t>KRYCÍ LIST SOUPISU PRACÍ</t>
  </si>
  <si>
    <t>Odkopávky</t>
  </si>
  <si>
    <t>m3</t>
  </si>
  <si>
    <t>34,35</t>
  </si>
  <si>
    <t>Skládka_1_4</t>
  </si>
  <si>
    <t>Výkopek na skládku třída těžitelnosti 1-4</t>
  </si>
  <si>
    <t>55,62</t>
  </si>
  <si>
    <t>Řezání_živice</t>
  </si>
  <si>
    <t>Řezání živičného krytu</t>
  </si>
  <si>
    <t>m</t>
  </si>
  <si>
    <t>25</t>
  </si>
  <si>
    <t>Objekt:</t>
  </si>
  <si>
    <t>SO 01 - Komunikace</t>
  </si>
  <si>
    <t>ulice Luční</t>
  </si>
  <si>
    <t>04803302</t>
  </si>
  <si>
    <t>Ing. Adam Beneš</t>
  </si>
  <si>
    <t>CZ8802063600</t>
  </si>
  <si>
    <t>05733171</t>
  </si>
  <si>
    <t>TMI Building s.r.o.</t>
  </si>
  <si>
    <t>CZ05733171</t>
  </si>
  <si>
    <t>REKAPITULACE ČLENĚNÍ SOUPISU PRACÍ</t>
  </si>
  <si>
    <t>Kód dílu - Popis</t>
  </si>
  <si>
    <t>Cena celkem [CZK]</t>
  </si>
  <si>
    <t>-1</t>
  </si>
  <si>
    <t>1 - Zemní práce</t>
  </si>
  <si>
    <t>5 - Komunikace pozemní</t>
  </si>
  <si>
    <t>9 - Ostatní konstrukce a práce, bourání</t>
  </si>
  <si>
    <t>997 - Přesun sutě</t>
  </si>
  <si>
    <t>998 - Přesun hmot</t>
  </si>
  <si>
    <t>SOUPIS PRACÍ</t>
  </si>
  <si>
    <t>PČ</t>
  </si>
  <si>
    <t>MJ</t>
  </si>
  <si>
    <t>Množství</t>
  </si>
  <si>
    <t>J.cena [CZK]</t>
  </si>
  <si>
    <t>Cenová soustava</t>
  </si>
  <si>
    <t>J. Nh [h]</t>
  </si>
  <si>
    <t>Nh celkem [h]</t>
  </si>
  <si>
    <t>J. hmotnost [t]</t>
  </si>
  <si>
    <t>Hmotnost celkem [t]</t>
  </si>
  <si>
    <t>J. suť [t]</t>
  </si>
  <si>
    <t>Suť Celkem [t]</t>
  </si>
  <si>
    <t>Náklady soupisu celkem</t>
  </si>
  <si>
    <t>Zemní práce</t>
  </si>
  <si>
    <t>ROZPOCET</t>
  </si>
  <si>
    <t>K</t>
  </si>
  <si>
    <t>113154364</t>
  </si>
  <si>
    <t>Frézování živičného podkladu nebo krytu s naložením na dopravní prostředek plochy přes 1 000 do 10 000 m2 s překážkami v trase pruhu šířky přes 1 m do 2 m, tloušťky vrstvy 100 mm</t>
  </si>
  <si>
    <t>4</t>
  </si>
  <si>
    <t>1337726672</t>
  </si>
  <si>
    <t>PSC</t>
  </si>
  <si>
    <t xml:space="preserve">Poznámka k souboru cen:_x000D_
1. V cenách jsou započteny i náklady na: a) vodu pro chlazení zubů frézy, b) opotřebování frézovacích nástrojů, c) naložení odfrézovaného materiálu na dopravní prostředek. 2. V cenách nejsou započteny náklady na: a) nutné ruční odstranění (vybourání) živičného krytu kolem překážek, které se oceňují cenami souboru cen 113 10-7 Odstranění podkladů nebo krytů této části katalogu, b) očištění povrchu odfrézované plochy, které se oceňují cenami souboru cen 938 90-9 Odstranění bláta, prachu z povrchu podkladu nebo krytu části C01 tohoto katalogu. 3. Množství měrných jednotek pro rozpočet určí projekt. Drobné překážky, např. vpusti, uzávěry, sloupy (plochy do 2 m2) se z celkové frézované plochy neodečítají. 4. Tloušťku frézované vrstvy určí projekt a měří se tloušťka jednotlivých záběrů v mm. 5. Cena s překážkami je určena v případech, kdy: a) na 200 m2 frézované plochy se vyskytne v průměru více než jedna vpusť nebo vstup inženýrských sítí, popř. stožár, vstupní ostrůvek apod., b) jsou-li podél frézované plochy osazeny obrubníky s výškovým rozdílem horní plochy obrubníku od frézované plochy větší než 250 mm. 6. Překážkami se rozumějí obrubníky nebo krajníky, pokud výškový rozdíl horní plochy obrubníku od frézované plochy je větší než 250 mm, vpusti nebo vstupy inženýrských sítí, stožáry, nástupní a ochranné ostrůvky apod. </t>
  </si>
  <si>
    <t>VV</t>
  </si>
  <si>
    <t>"Živičný kryt - odměřeno v AutoCadu" 1145</t>
  </si>
  <si>
    <t>"v kanalizaci" -70</t>
  </si>
  <si>
    <t>Součet</t>
  </si>
  <si>
    <t>122301101</t>
  </si>
  <si>
    <t>Odkopávky a prokopávky nezapažené s přehozením výkopku na vzdálenost do 3 m nebo s naložením na dopravní prostředek v hornině tř. 4 do 100 m3</t>
  </si>
  <si>
    <t>-1475013530</t>
  </si>
  <si>
    <t xml:space="preserve">Poznámka k souboru cen:_x000D_
1. Odkopávky a prokopávky v roubených prostorech se oceňují podle čl. 3116 Všeobecných podmínek tohoto katalogu. 2. Odkopávky a prokopávky ve stržích při lesnicko-technických melioracích (LTM) se oceňují cenami do 100 m3 pro jakýkoliv skutečný objem výkopu; ostatní odkopávky a prokopávky při LTM se oceňují při jakémkoliv objemu výkopu přes 100 m3 cenami přes 100 do 1 000 m3. 3. Ceny lze použít i pro vykopávky odpadových jam. 4. Ceny lze použít i pro sejmutí podorničí. Přitom se přihlíží k ustanovení čl. 3112 Všeobecných podmínek tohoto katalogu. </t>
  </si>
  <si>
    <t>"Sanace vozovky - předpoklad 15% plochy" Vozovka*0,15*0,20</t>
  </si>
  <si>
    <t>3</t>
  </si>
  <si>
    <t>122301109</t>
  </si>
  <si>
    <t>Odkopávky a prokopávky nezapažené s přehozením výkopku na vzdálenost do 3 m nebo s naložením na dopravní prostředek v hornině tř. 4 Příplatek k cenám za lepivost horniny tř. 4</t>
  </si>
  <si>
    <t>-1176510680</t>
  </si>
  <si>
    <t>162701105</t>
  </si>
  <si>
    <t>Vodorovné přemístění výkopku nebo sypaniny po suchu na obvyklém dopravním prostředku, bez naložení výkopku, avšak se složením bez rozhrnutí z horniny tř. 1 až 4 na vzdálenost přes 9 000 do 10 000 m</t>
  </si>
  <si>
    <t>-2114384432</t>
  </si>
  <si>
    <t xml:space="preserve">Poznámka k souboru cen:_x000D_
1. Ceny nelze použít, předepisuje-li projekt přemístit výkopek na místo nepřístupné obvyklým dopravním prostředkům; toto přemístění se oceňuje individuálně. 2. V cenách jsou započteny i náhrady za jízdu loženého vozidla v terénu ve výkopišti nebo na násypišti. 3. V cenách nejsou započteny náklady na rozhrnutí výkopku na násypišti; toto rozhrnutí se oceňuje cenami souboru cen 171 . 0- . . Uložení sypaniny do násypů a 171 20-1201 Uložení sypaniny na skládky.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 5. Přemísťuje-li se výkopek z dočasných skládek vzdálených do 50 m, neoceňuje se nakládání výkopku, i když se provádí. Toto ustanovení neplatí, vylučuje-li projekt použití dozeru. 6. V cenách vodorovného přemístění sypaniny nejsou započteny náklady na dodávku materiálu, tyto se oceňují ve specifikaci. </t>
  </si>
  <si>
    <t>"v kanalizaci"-12</t>
  </si>
  <si>
    <t>5</t>
  </si>
  <si>
    <t>171201201</t>
  </si>
  <si>
    <t>Uložení sypaniny na skládky</t>
  </si>
  <si>
    <t>1471973892</t>
  </si>
  <si>
    <t xml:space="preserve">Poznámka k souboru cen:_x000D_
1. Cena -1201 je určena i pro: a) uložení výkopku nebo ornice na dočasné skládky předepsané projektem tak, že na 1 m2 projektem určené plochy této skládky připadá přes 2 m3 výkopku nebo ornice; v opačném případě se uložení neoceňuje. Množství výkopku nebo ornice připadající na 1 m2 skládky se určí jako podíl množství výkopku nebo ornice, měřeného v rostlém stavu a projektem určené plochy dočasné skládky; b) zasypání koryt vodotečí a prohlubní v terénu bez předepsaného zhutnění sypaniny; c) uložení výkopku pod vodou do prohlubní ve dně vodotečí nebo nádrží. 2. Cenu -1201 nelze použít pro uložení výkopku nebo ornice: a) při vykopávkách pro podzemní vedení podél hrany výkopu, z něhož byl výkopek získán, a to ani tehdy, jestliže se výkopek po vyhození z výkopu na povrch území ještě dále přemisťuje na hromady podél výkopu; b) na dočasné skládky, které nejsou předepsány projektem; c) na dočasné skládky předepsané projektem tak, že na 1 m2 projektem určené plochy této skládky připadají nejvýše 2 m3 výkopku nebo ornice (viz. též poznámku č. 1 a); d) na dočasné skládky, oceňuje-li se cenou 121 10-1101 Sejmutí ornice nebo lesní půdy do 50 m, nebo oceňuje-li se vodorovné přemístění výkopku do 20 m a 50 m cenami 162 20-1101, 162 20-1102, 162 20-1151 a 162 20-1152. V těchto případech se uložení výkopku nebo ornice na dočasnou skládku neoceňuje. e) na trvalé skládky s předepsaným zhutněním; toto uložení výkopku se oceňuje cenami souboru cen 171 . 0- . . Uložení sypaniny do násypů. 3. V ceně -1201 jsou započteny i náklady na rozprostření sypaniny ve vrstvách s hrubým urovnáním na skládce. 4. V ceně -1201 nejsou započteny náklady na získání skládek ani na poplatky za skládku. 5. Množství jednotek uložení výkopku (sypaniny) se určí v m3 uloženého výkopku (sypaniny),v rostlém stavu zpravidla ve výkopišti. </t>
  </si>
  <si>
    <t>6</t>
  </si>
  <si>
    <t>171201211</t>
  </si>
  <si>
    <t>Poplatek za uložení stavebního odpadu na skládce (skládkovné) zeminy a kameniva zatříděného do Katalogu odpadů pod kódem 170 504</t>
  </si>
  <si>
    <t>-135430019</t>
  </si>
  <si>
    <t xml:space="preserve">Poznámka k souboru cen:_x000D_
1. Ceny uvedené v souboru cen lze po dohodě upravit podle místních podmínek. </t>
  </si>
  <si>
    <t>43,62*1,85</t>
  </si>
  <si>
    <t>7</t>
  </si>
  <si>
    <t>181951102</t>
  </si>
  <si>
    <t>Úprava pláně vyrovnáním výškových rozdílů v hornině tř. 1 až 4 se zhutněním</t>
  </si>
  <si>
    <t>567416319</t>
  </si>
  <si>
    <t xml:space="preserve">Poznámka k souboru cen:_x000D_
1. Ceny jsou určeny pro urovnání všech nově zřizovaných ploch (v zářezech i na násypech) vodorovných nebo ve sklonu do 1:5 pod zpevnění ploch jakéhokoliv druhu, pod humusování, (ne však pro plochy zásypu rýh pro podzemní vedení), drnování apod. a dále, předepíše-li projekt urovnání pláně z jiného důvodu. 2. Ceny nelze použít pro urovnání lavic (berem) šířky do 3 m přerušujících svahy, pro urovnání dna silničních a železničních příkopů pro jakoukoliv šířku dna; toto urovnání se oceňuje cenami souboru cen 182 .0-1 Svahování. 3. Urovnání ploch ve sklonu přes 1 : 5 se oceňuje cenami souboru cen 182 . 0-11 Svahování trvalých svahů do projektovaných profilů. 4. Náklady na urovnání dna a stěn při čištění příkopů pozemních komunikací jsou započteny v cenách souborů cen 938 90-2 . Čištění příkopů komunikací v suchu nebo ve vodě části A02 Zemní práce pro objekty oborů 821 až 828. 5. Míru zhutnění určuje projekt. Ceny se zhutněním jsou určeny pro jakoukoliv míru zhutnění. </t>
  </si>
  <si>
    <t>"Sanace pláně 15%" Vozovka*0,15</t>
  </si>
  <si>
    <t>Komunikace pozemní</t>
  </si>
  <si>
    <t>8</t>
  </si>
  <si>
    <t>564861111</t>
  </si>
  <si>
    <t>Podklad ze štěrkodrti ŠD s rozprostřením a zhutněním, po zhutnění tl. 200 mm</t>
  </si>
  <si>
    <t>-175901486</t>
  </si>
  <si>
    <t>9</t>
  </si>
  <si>
    <t>573111112</t>
  </si>
  <si>
    <t>Postřik infiltrační PI z asfaltu silničního s posypem kamenivem, v množství 1,00 kg/m2</t>
  </si>
  <si>
    <t>1832467173</t>
  </si>
  <si>
    <t>10</t>
  </si>
  <si>
    <t>573231108</t>
  </si>
  <si>
    <t>Postřik spojovací PS bez posypu kamenivem ze silniční emulze, v množství 0,50 kg/m2</t>
  </si>
  <si>
    <t>1151979309</t>
  </si>
  <si>
    <t>11</t>
  </si>
  <si>
    <t>577144111R</t>
  </si>
  <si>
    <t>Asfaltový beton vrstva obrusná ACO 11+ 50/70 s rozprostřením a se zhutněním z nemodifikovaného asfaltu v pruhu šířky do 3 m tř. I, po zhutnění tl. 50 mm</t>
  </si>
  <si>
    <t>1405039312</t>
  </si>
  <si>
    <t xml:space="preserve">Poznámka k souboru cen:_x000D_
1. ČSN EN 13108-1 připouští pro ACO 11 pouze tl. 35 až 50 mm. </t>
  </si>
  <si>
    <t>12</t>
  </si>
  <si>
    <t>577145112R</t>
  </si>
  <si>
    <t>Asfaltový beton vrstva ložní ACL 16+ 50/70 s rozprostřením a zhutněním z nemodifikovaného asfaltu v pruhu šířky do 3 m, po zhutnění tl. 50 mm</t>
  </si>
  <si>
    <t>947161935</t>
  </si>
  <si>
    <t xml:space="preserve">Poznámka k souboru cen:_x000D_
1. ČSN EN 13108-1 připouští pro ACL 16 pouze tl. 50 až 70 mm. </t>
  </si>
  <si>
    <t>Ostatní konstrukce a práce, bourání</t>
  </si>
  <si>
    <t>13</t>
  </si>
  <si>
    <t>919112232</t>
  </si>
  <si>
    <t>Řezání dilatačních spár v živičném krytu vytvoření komůrky pro těsnící zálivku šířky 20 mm, hloubky 30 mm</t>
  </si>
  <si>
    <t>1858671548</t>
  </si>
  <si>
    <t xml:space="preserve">Poznámka k souboru cen:_x000D_
1. V cenách jsou započteny i náklady na vyčištění spár po řezání. </t>
  </si>
  <si>
    <t>14</t>
  </si>
  <si>
    <t>919122131</t>
  </si>
  <si>
    <t>Utěsnění dilatačních spár zálivkou za tepla v cementobetonovém nebo živičném krytu včetně adhezního nátěru s těsnicím profilem pod zálivkou, pro komůrky šířky 20 mm, hloubky 30 mm</t>
  </si>
  <si>
    <t>-1736419574</t>
  </si>
  <si>
    <t xml:space="preserve">Poznámka k souboru cen:_x000D_
1. V cenách jsou započteny i náklady na vyčištění spár před těsněním a zalitím a náklady na impregnaci, těsnění a zalití spár včetně dodání hmot. </t>
  </si>
  <si>
    <t>919731122</t>
  </si>
  <si>
    <t>Zarovnání styčné plochy podkladu nebo krytu podél vybourané části komunikace nebo zpevněné plochy živičné tl. přes 50 do 100 mm</t>
  </si>
  <si>
    <t>590771812</t>
  </si>
  <si>
    <t xml:space="preserve">Poznámka k souboru cen:_x000D_
1. Pro volbu cen je rozhodující maximální tloušťka zarovnané styčné plochy. 2. Náklady na vodorovné přemístění suti zbylé po zarovnání styčné plochy se samostatně neoceňují, tyto náklady jsou započteny ve vodorovném přemístění suti prováděném při odstraňování podkladů nebo krytů. </t>
  </si>
  <si>
    <t>16</t>
  </si>
  <si>
    <t>919732211</t>
  </si>
  <si>
    <t>Styčná pracovní spára při napojení nového živičného povrchu na stávající se zalitím za tepla modifikovanou asfaltovou hmotou s posypem vápenným hydrátem šířky do 15 mm, hloubky do 25 mm včetně prořezání spáry</t>
  </si>
  <si>
    <t>287587547</t>
  </si>
  <si>
    <t xml:space="preserve">Poznámka k souboru cen:_x000D_
1. V cenách jsou započteny i náklady na vyčištění spár, na impregnaci a zalití spár včetně dodání hmot. </t>
  </si>
  <si>
    <t>17</t>
  </si>
  <si>
    <t>919735112</t>
  </si>
  <si>
    <t>Řezání stávajícího živičného krytu nebo podkladu hloubky přes 50 do 100 mm</t>
  </si>
  <si>
    <t>-2075225359</t>
  </si>
  <si>
    <t xml:space="preserve">Poznámka k souboru cen:_x000D_
1. V cenách jsou započteny i náklady na spotřebu vody. </t>
  </si>
  <si>
    <t>18</t>
  </si>
  <si>
    <t>938908411</t>
  </si>
  <si>
    <t>Čištění vozovek splachováním vodou povrchu podkladu nebo krytu živičného, betonového nebo dlážděného</t>
  </si>
  <si>
    <t>1097663074</t>
  </si>
  <si>
    <t xml:space="preserve">Poznámka k souboru cen:_x000D_
1. Ceny jsou určeny pro očištění: a) povrchu stávající vozovky, b) povrchu rozestavěné trvalé vozovky, předepíše-li projekt užívat nově zřizovanou vozovku po dobu výstavby ještě před zřízením konečného závěrečného krytu. 2. V cenách nejsou započteny náklady na vodorovnou dopravu odstraněného materiálu, která se oceňuje cenami souboru cen 997 22-15 Vodorovná doprava suti. </t>
  </si>
  <si>
    <t>19</t>
  </si>
  <si>
    <t>938909311</t>
  </si>
  <si>
    <t>Čištění vozovek metením bláta, prachu nebo hlinitého nánosu s odklizením na hromady na vzdálenost do 20 m nebo naložením na dopravní prostředek strojně povrchu podkladu nebo krytu betonového nebo živičného</t>
  </si>
  <si>
    <t>-1520245723</t>
  </si>
  <si>
    <t>997</t>
  </si>
  <si>
    <t>Přesun sutě</t>
  </si>
  <si>
    <t>20</t>
  </si>
  <si>
    <t>997002611</t>
  </si>
  <si>
    <t>Nakládání suti a vybouraných hmot na dopravní prostředek pro vodorovné přemístění</t>
  </si>
  <si>
    <t>-514935184</t>
  </si>
  <si>
    <t xml:space="preserve">Poznámka k souboru cen:_x000D_
1. Cena platí i pro překládání při lomené dopravě. 2. Cenu nelze použít při dopravě po železnici, po vodě nebo ručně. </t>
  </si>
  <si>
    <t>"Suť živice" 293,120</t>
  </si>
  <si>
    <t>997211511</t>
  </si>
  <si>
    <t>Vodorovná doprava suti nebo vybouraných hmot suti se složením a hrubým urovnáním, na vzdálenost do 1 km</t>
  </si>
  <si>
    <t>879601025</t>
  </si>
  <si>
    <t xml:space="preserve">Poznámka k souboru cen:_x000D_
1. Ceny nelze použít pro vodorovnou dopravu po železnici, po vodě nebo neobvyklými dopravními prostředky. 2. Je-li na dopravní dráze pro vodorovnou dopravu překážka, pro kterou je nutné překládat suť nebo vybourané hmoty z jednoho obvyklého dopravního prostředku na jiný, oceňuje se tato lomená doprava v každém úseku samostatně. </t>
  </si>
  <si>
    <t>22</t>
  </si>
  <si>
    <t>997211519</t>
  </si>
  <si>
    <t>Vodorovná doprava suti nebo vybouraných hmot suti se složením a hrubým urovnáním, na vzdálenost Příplatek k ceně za každý další i započatý 1 km přes 1 km</t>
  </si>
  <si>
    <t>-769189498</t>
  </si>
  <si>
    <t>"Skládka ve vzdálenosti 10km" Suť_živice*9</t>
  </si>
  <si>
    <t>23</t>
  </si>
  <si>
    <t>997221845</t>
  </si>
  <si>
    <t>Poplatek za uložení stavebního odpadu na skládce (skládkovné) asfaltového bez obsahu dehtu zatříděného do Katalogu odpadů pod kódem 170 302</t>
  </si>
  <si>
    <t>754099428</t>
  </si>
  <si>
    <t xml:space="preserve">Poznámka k souboru cen:_x000D_
1. Ceny uvedenév souboru cen je doporučeno upravit podle aktuálních cen místně příslušné skládky odpadů. 2. Uložení odpadů neuvedených v souboru cen se oceňuje individuálně. 3. V cenách je započítán poplatek za ukládání odpadu dle zákona 185/2001 Sb. 4. Případné drcení stavebního odpadu lze ocenit cenami souboru cen 997 00-60 Drcení stavebního odpadu z katalogu 800-6 Demolice objektů. </t>
  </si>
  <si>
    <t>998</t>
  </si>
  <si>
    <t>Přesun hmot</t>
  </si>
  <si>
    <t>24</t>
  </si>
  <si>
    <t>998225111</t>
  </si>
  <si>
    <t>Přesun hmot pro komunikace s krytem z kameniva, monolitickým betonovým nebo živičným dopravní vzdálenost do 200 m jakékoliv délky objektu</t>
  </si>
  <si>
    <t>433419711</t>
  </si>
  <si>
    <t xml:space="preserve">Poznámka k souboru cen:_x000D_
1. Ceny lze použít i pro plochy letišť s krytem monolitickým betonovým nebo živičným. </t>
  </si>
  <si>
    <t>SO 02 - Dešťová kanalizace</t>
  </si>
  <si>
    <t>HSV - Práce a dodávky HSV</t>
  </si>
  <si>
    <t xml:space="preserve">    1 - Zemní práce</t>
  </si>
  <si>
    <t xml:space="preserve">    4 - Vodorovné konstrukce</t>
  </si>
  <si>
    <t xml:space="preserve">    8 - Trubní vedení</t>
  </si>
  <si>
    <t xml:space="preserve">    9 - Ostatní konstrukce a práce, bourání</t>
  </si>
  <si>
    <t xml:space="preserve">    997 - Přesun sutě</t>
  </si>
  <si>
    <t xml:space="preserve">    998 - Přesun hmot</t>
  </si>
  <si>
    <t>HSV</t>
  </si>
  <si>
    <t>Práce a dodávky HSV</t>
  </si>
  <si>
    <t>113106023</t>
  </si>
  <si>
    <t>Rozebrání dlažeb a dílců při překopech inženýrských sítí s přemístěním hmot na skládku na vzdálenost do 3 m nebo s naložením na dopravní prostředek ručně komunikací pro pěší s ložem z kameniva nebo živice a s výplní spár ze zámkové dlažby</t>
  </si>
  <si>
    <t>-383338496</t>
  </si>
  <si>
    <t xml:space="preserve">Poznámka k souboru cen:_x000D_
1. Ceny jsou určeny pouze pro rozebrání dlažeb včetně odstranění lože po překopech inženýrských sítí z důvodu oprav havárií a přeložek._x000D_
2. Ceny nelze použít pro rozebrání dlažeb při zřízení nových inženýrských sítí._x000D_
3. Ceny nelze použít pro rozebrání dlažeb uložených do betonového lože nebo do cementové malty, které se oceňují cenami 113 10-7030 až -7034, -7430 až -7434 a -7530 až -7534 Odstranění podkladů nebo krytů po překopech z betonu prostého._x000D_
4. V cenách nejsou započteny náklady na popř. nutné očištění:_x000D_
a) dlažebních nebo mozaikových kostek, které se oceňuje cenami souboru cen 979 07-11 Očištění vybouraných dlažebních kostek části C 01 tohoto katalogu,_x000D_
b) betonových, kameninových nebo kamenných desek nebo dlaždic, které se oceňuje cenami souboru cen 979 0 . - . . Očištění vybouraných obrubníků, krajníků, desek nebo dílců části C 01 tohoto katalogu._x000D_
5. Přemístění vybourané dlažby včetně materiálu z lože a spár na vzdálenost přes 3 m se oceňuje cenami souborů cen 997 22-1 Vodorovná doprava suti a vybouraných hmot._x000D_
</t>
  </si>
  <si>
    <t>70*0,5</t>
  </si>
  <si>
    <t>113154224</t>
  </si>
  <si>
    <t>Frézování živičného podkladu nebo krytu s naložením na dopravní prostředek plochy přes 500 do 1 000 m2 bez překážek v trase pruhu šířky do 1 m, tloušťky vrstvy 100 mm</t>
  </si>
  <si>
    <t>1079765476</t>
  </si>
  <si>
    <t xml:space="preserve">Poznámka k souboru cen:_x000D_
1. V cenách jsou započteny i náklady na:_x000D_
a) vodu pro chlazení zubů frézy,_x000D_
b) opotřebování frézovacích nástrojů,_x000D_
c) naložení odfrézovaného materiálu na dopravní prostředek._x000D_
2. V cenách nejsou započteny náklady na:_x000D_
a) nutné ruční odstranění (vybourání) živičného krytu kolem překážek, které se oceňují cenami souboru cen 113 10-7 Odstranění podkladů nebo krytů této části katalogu,_x000D_
b) očištění povrchu odfrézované plochy, které se oceňují cenami souboru cen 938 90-9 Odstranění bláta, prachu z povrchu podkladu nebo krytu části C01 tohoto katalogu._x000D_
3. Množství měrných jednotek pro rozpočet určí projekt. Drobné překážky, např. vpusti, uzávěry, sloupy (plochy do 2 m2) se z celkové frézované plochy neodečítají._x000D_
4. Tloušťku frézované vrstvy určí projekt a měří se tloušťka jednotlivých záběrů v mm._x000D_
5. Cena s překážkami je určena v případech, kdy:_x000D_
a) na 200 m2 frézované plochy se vyskytne v průměru více než jedna vpusť nebo vstup inženýrských sítí, popř. stožár, vstupní ostrůvek apod.,_x000D_
b) jsou-li podél frézované plochy osazeny obrubníky s výškovým rozdílem horní plochy obrubníku od frézované plochy větší než 250 mm._x000D_
6. Překážkami se rozumějí obrubníky nebo krajníky, pokud výškový rozdíl horní plochy obrubníku od frézované plochy je větší než 250 mm, vpusti nebo vstupy inženýrských sítí, stožáry, nástupní a ochranné ostrůvky apod._x000D_
</t>
  </si>
  <si>
    <t>70*1</t>
  </si>
  <si>
    <t>113202111</t>
  </si>
  <si>
    <t>Vytrhání obrub s vybouráním lože, s přemístěním hmot na skládku na vzdálenost do 3 m nebo s naložením na dopravní prostředek z krajníků nebo obrubníků stojatých</t>
  </si>
  <si>
    <t>-287115035</t>
  </si>
  <si>
    <t xml:space="preserve">Poznámka k souboru cen:_x000D_
1. Ceny jsou určeny:_x000D_
a) pro vytrhání obrub, obrubníků nebo krajníků jakéhokoliv druhu a velikosti uložených v jakémkoliv loži popř. i s opěrami a vyspárovaných jakýmkoliv materiálem,_x000D_
b) pro obruby z dlažebních kostek uložených v jedné řadě._x000D_
2. V cenách nejsou započteny náklady na popř. nutné očištění:_x000D_
a) vytrhaných obrubníků nebo krajníků, které se oceňuje cenami souboru cen 979 0 . - . . Očištění vybouraných obrubníků, krajníků, desek nebo dílců části C 01 tohoto ceníku,_x000D_
b) vytrhaných dlažebních kostek, které se oceňují cenami souboru cen 979 07-11 Očištění vybouraných dlažebních kostek části C 01 tohoto ceníku._x000D_
3. Vytrhání obrub ze dvou řad kostek se oceňuje jako dvojnásobné množství vytrhání obrub z jedné řady kostek._x000D_
4. Přemístění vybouraných obrub, krajníků nebo dlažebních kostek včetně materiálu z lože a spár na vzdálenost přes 3 m se oceňuje cenami souborů cen 997 22-1 Vodorovná doprava suti a vybouraných hmot._x000D_
</t>
  </si>
  <si>
    <t>130001101</t>
  </si>
  <si>
    <t>Příplatek k cenám hloubených vykopávek za ztížení vykopávky v blízkosti podzemního vedení nebo výbušnin pro jakoukoliv třídu horniny</t>
  </si>
  <si>
    <t>1064962373</t>
  </si>
  <si>
    <t xml:space="preserve">Poznámka k souboru cen:_x000D_
1. Cena je určena:_x000D_
a) i pro soubor cen 123 . 0-21 Vykopávky zářezů se šikmými stěnami pro podzemní vedení části A 02,_x000D_
b) pro podzemní vedení procházející hloubenou vykopávkou nebo uložené ve stěně výkopu při jakékoliv hloubce vedení pod původním terénem nebo jeho výšce nade dnem výkopu a jakémkoliv směru vedení ke stranám výkopu;_x000D_
c) pro výbušniny nezaložené dodavatelem._x000D_
2. Cenu lze použít i tehdy, narazí-li se na vedení nebo výbušninu až při vykopávce a to pro zbývající objem výkopu, který je projektantem nebo investorem označen, v němž by toto nebo jiné nepředvídané vedení nebo výbušnina mohlo být uloženo. Toto ustanovení neplatí pro objem hornin tř. 6 a 7._x000D_
3. Cenu nelze použít pro ztížení vykopávky v blízkosti podzemních vedení nebo výbušnin, u nichž je projektem zakázáno použít při vykopávce kovové nástroje nebo nářadí._x000D_
4. Množství ztížení vykopávky v blízkosti_x000D_
a) podzemního vedení, jehož půdorysná a výšková poloha_x000D_
- je v projektu uvedena, se určí jako objem myšleného hranolu, jehož průřez je pravidelný čtyřúhelník jehož horní vodorovná a obě svislé strany jsou ve vzdálenosti 0,5 m a dolní vodorovná hrana ve vzdálenosti 1 m od přilehlého vnějšího líce vedení, příp. jeho obalu a délka se rovná osové délce vedení ve výkopišti nebo délce vedení ve stěně výkopu. Vymezí-li projekt větší prostor, v němž je nutno při vykopávce postupovat opatrně, lze použít cena pro celý objem výkopu v tomto prostoru. Od takto zjištěného množství se odečítá objem vedení i s příp. se vyskytujícím obalem;_x000D_
- není v projektu uvedena, avšak která podle projektu nebo sdělení investora jsou pravděpodobně ve výkopišti uložena, se rovná objemu výkopu, který je projektantem nebo investorem označen._x000D_
b) výbušniny, určí vždy projektant nebo investor, ať je v projektu uvedeno či neuvedeno._x000D_
5. Je-li vedení uloženo ve výkopišti tak, že se vykopávka v celém výše popsaném objemu nevykopává, např. blízko stěn nebo dna výkopu, oceňuje se ztížení vykopávky jen pro tu část objemu, v níž se ztížená vykopávka provádí._x000D_
6. Jsou-li ve výkopišti dvě vedení položena tak blízko sebe, že se výše uvedené objemy pro obě vedení pronikají, určí se množství ztížení vykopávky tak, aby se pronik započetl jen jednou._x000D_
7. Objem ztížení vykopávky se od celkového objemu výkopu neodečítá._x000D_
8. Dočasné zajištění různých podzemních vedení ve výkopišti se oceňuje cenami souboru cen 119 00-14 Dočasné zajištění podzemního potrubí nebo vedení ve výkopišti._x000D_
</t>
  </si>
  <si>
    <t>132301201</t>
  </si>
  <si>
    <t>Hloubení zapažených i nezapažených rýh šířky přes 600 do 2 000 mm s urovnáním dna do předepsaného profilu a spádu v hornině tř. 4 do 100 m3</t>
  </si>
  <si>
    <t>-655986627</t>
  </si>
  <si>
    <t xml:space="preserve">Poznámka k souboru cen:_x000D_
1. V cenách jsou započteny i náklady na případné nutné přemístění výkopku ve výkopišti na vzdálenost do 3 m a na přehození výkopku na přilehlém terénu na vzdálenost do 5 m od okraje jámy nebo naložení na dopravní prostředek. 2. Hloubení rýh při lesnicko-technických melioracích se oceňuje: a) ve stržích cenami platnými pro objem výkopu do 100 m3, i když skutečný objem výkopu je větší, b) mimo strže pro příčná a podélná zpevnění dna a břehů pod obrysem výkopu pro koryta vodotečí, zejména pro konstrukce těles, stupňů, boků, předprahů, prahů, odháněk, výhonů a pro základy zdí, dlažeb, rovnanin, plůtků a hatí, pro jakoukoliv šířku rýhy, při objemu do 100 m3 cenami příslušnými pro objem výkopu do 100 m3 a při jakémkoliv objemu výkopu přes 100 m3 cenami příslušnými pro objem výkopu přes 100 do 1 000 m3. 3. Náklady na svislé přemístění výkopku nad 1 m hloubky se určí dle ustanovení článku č. 3161 všeobecných podmínek katalogu. 4. Předepisuje-li projekt hloubit rýhy 5 až 7 bez použití trhavin, oceňuje se toto hloubení: a) v suchu nebo mokru cenami 138 40-1201, 138 50-1201 a 138 60-1201 Dolamování hloubených vykopávek, b) v tekoucí vodě při jakékoliv její rychlosti individuálně. 5. Ceny nelze použít pro hloubení rýh a hloubky přes 16 m. Tyto práce se oceňují individuálně. </t>
  </si>
  <si>
    <t>"Výkop pro přípojení vpustí" 3*3,6*1*1,5</t>
  </si>
  <si>
    <t>"pro žlaby a obruby" 140*0,3*0,6</t>
  </si>
  <si>
    <t>"pro žlabové vpusti" 3*2*1*1,5</t>
  </si>
  <si>
    <t>Hloubení_rýh</t>
  </si>
  <si>
    <t>132301209</t>
  </si>
  <si>
    <t>Hloubení zapažených i nezapažených rýh šířky přes 600 do 2 000 mm s urovnáním dna do předepsaného profilu a spádu v hornině tř. 4 Příplatek k cenám za lepivost horniny tř. 4</t>
  </si>
  <si>
    <t>811897052</t>
  </si>
  <si>
    <t>923299147</t>
  </si>
  <si>
    <t>-790493998</t>
  </si>
  <si>
    <t>50,4*2 'Přepočtené koeficientem množství</t>
  </si>
  <si>
    <t>174101101</t>
  </si>
  <si>
    <t>Zásyp sypaninou z jakékoliv horniny s uložením výkopku ve vrstvách se zhutněním jam, šachet, rýh nebo kolem objektů v těchto vykopávkách</t>
  </si>
  <si>
    <t>5085598</t>
  </si>
  <si>
    <t xml:space="preserve">Poznámka k souboru cen:_x000D_
1. Ceny 174 10- . . jsou určeny pro zhutněné zásypy s mírou zhutnění: a) z hornin soudržných do 100 % PS, b) z hornin nesoudržných do I(d) 0,9, c) z hornin kamenitých pro jakoukoliv míru zhutnění. 2. Je-li projektem předepsáno vyšší zhutnění, podle bodu a) a b) poznámky č 1., ocení se zásyp individuálně. 3. Ceny nelze použít pro zásyp rýh pro drenážní trativody pro lesnicko-technické meliorace a zemědělské. Zásyp těchto rýh se oceňuje cenami souboru cen 174 20-3 . části A 03 Zemní práce pro objekty oborů 831 až 833. Nezhutněný zásyp odvodňovacích kanálů z betonových a železobetonových trub v polních a lučních tratích se oceňuje cenou -1101 Zásyp sypaninou rýh bez ohledu na šířku kanálu; cena obsahuje i náklady na ruční nezhutněný zásyp výšky do 200 mm nad vrchol potrubí. 4. V cenách 10-1101, 10-1103, 20-1101 a 20-1103 je započteno přemístění sypaniny ze vzdálenosti 10 m od kraje výkopu nebo zasypávaného prostoru, měřeno k těžišti skládky. 5. V ceně 10-1102 je započteno přemístění sypaniny ze vzdálenosti 15 m od hrany zasypávaného prostoru, měřeno k těžišti skládky. 6. Objem zásypu je rozdíl objemu výkopu a objemu do něho vestavěných konstrukcí nebo uložených vedení i s jejich obklady a podklady (tento objem se nazývá objemem horniny vytlačené konstrukcí). Objem potrubí do DN 180, příp. i s obalem, se od objemu zásypu neodečítá. Pro stanovení objemu zásypu se od objemu výkopu odečítá i objem obsypu potrubí oceňovaný cenami souboru cen 175 10-11 Obsyp potrubí, přichází-li v úvahu . 7. Odklizení zbylého výkopku po provedení zásypu zářezů se šikmými stěnami pro podzemní vedení nebo zásypu jam a rýh pro podzemní vedení se oceňuje, je-li objem zbylého výkopku: a) do 1 m3 na 1 m vedení a jedná se o výkopek neulehlý - cenami souboru cen 167 10-110 Nakládání výkopku nebo sypaniny a 162 . 0-1 . Vodorovné přemístění výkopku. V případě, že se jedná o výkopek ulehlý - rozpojení a naložení výkopku cenami souboru cen 122 . 0-1 . souboru cen 162 . 0-1 . Vodorovné přemístění výkopku; b) přes 1 m3 na 1 m vedení, jestliže projekt předepíše, že se zbylý výkopek bude odklízet zároveň s prováděním vykopávky, pouze přemístění výkopku cenami souboru cen 162 . 0-1 . Vodorovné přemístění výkopku. Při zmíněném objemu zbylého výkopku se neoceňuje ani naložení ani rozpojení výkopku. Jestliže se zbylý výkopek neodklízí, nýbrž rozprostírá podél výkopu a nad výkopem, platí poznámka č. 8. 8. Rozprostření zbylého výkopku podél výkopu a nad výkopem po provedení zásypů zářezů se šikmými stěnami pro podzemní vedení nebo zásypu jam a rýh pro podzemní vedení se oceňuje: a) cenou 171 20-1101 Uložení sypaniny do nezhutněných násypů, není-li projektem předepsáno zhutnění rozprostřeného zbylého výkopku, b) cenou 171 10-1111 Uložení sypaniny do násypů z hornin sypkých, je-li předepsáno zhutnění rozprostřeného zbylého výkopku, a to v objemu vypočteném podle poznámky č.6, příp. zmenšeném o objem výkopku, který byl již odklizen. 9. Míru zhutnění předepisuje projekt. </t>
  </si>
  <si>
    <t>3*3,6*1*1</t>
  </si>
  <si>
    <t>3*2*1*1</t>
  </si>
  <si>
    <t>Zásyp</t>
  </si>
  <si>
    <t>M</t>
  </si>
  <si>
    <t>58344171</t>
  </si>
  <si>
    <t>štěrkodrť frakce 0/32</t>
  </si>
  <si>
    <t>-1382983714</t>
  </si>
  <si>
    <t>16,8*2 'Přepočtené koeficientem množství</t>
  </si>
  <si>
    <t>175151101</t>
  </si>
  <si>
    <t>Obsypání potrubí strojně sypaninou z vhodných hornin tř. 1 až 4 nebo materiálem připraveným podél výkopu ve vzdálenosti do 3 m od jeho kraje, pro jakoukoliv hloubku výkopu a míru zhutnění bez prohození sypaniny</t>
  </si>
  <si>
    <t>626187955</t>
  </si>
  <si>
    <t xml:space="preserve">Poznámka k souboru cen:_x000D_
1. Objem obsypu na 1 m délky potrubí se rovná šířce dna výkopu násobené součtem vnějšího průměru potrubí příp. i s obalem a projektované tloušťky obsypu nad, případně i pod potrubím. Pro odečítání objemu potrubí se započítávají všechny vestavěné konstrukce nebo uložené vedení i s jejich obklady a podklady (tento objem se nazývá objemem horniny vytlačené konstrukcí). 2. Míru zhutnění předepisuje projekt. 3. V cenách nejsou zahrnuty náklady na nakupovanou sypaninu. Tato se oceňuje ve specifikaci. 4. V cenách nejsou zahrnuty náklady na prohození sypaniny, tyto náklady se oceňují položkou 17511-1109 Příplatek za prohození sypaniny. </t>
  </si>
  <si>
    <t>3*3,6*1*0,3-3*3,6*0,1*0,1*3,14</t>
  </si>
  <si>
    <t>3*2*1*0,3-3*3,6*0,1*0,1*3,14</t>
  </si>
  <si>
    <t>Obsyp</t>
  </si>
  <si>
    <t>58337302</t>
  </si>
  <si>
    <t>štěrkopísek frakce 0/16</t>
  </si>
  <si>
    <t>-1946838140</t>
  </si>
  <si>
    <t>4,362*2 'Přepočtené koeficientem množství</t>
  </si>
  <si>
    <t>Vodorovné konstrukce</t>
  </si>
  <si>
    <t>451573111</t>
  </si>
  <si>
    <t>Lože pod potrubí, stoky a drobné objekty v otevřeném výkopu z písku a štěrkopísku do 63 mm</t>
  </si>
  <si>
    <t>1175487712</t>
  </si>
  <si>
    <t xml:space="preserve">Poznámka k souboru cen:_x000D_
1. Ceny -1111 a -1192 lze použít i pro zřízení sběrných vrstev nad drenážními trubkami. 2. V cenách -5111 a -1192 jsou započteny i náklady na prohození výkopku získaného při zemních pracích. </t>
  </si>
  <si>
    <t>"Připojení nových vpustí" 3*3,6*1*0,1</t>
  </si>
  <si>
    <t>"Připojení nových vpustí žlabových" 3*2*1*0,1</t>
  </si>
  <si>
    <t>Lože</t>
  </si>
  <si>
    <t>Trubní vedení</t>
  </si>
  <si>
    <t>871353121</t>
  </si>
  <si>
    <t>Montáž kanalizačního potrubí z plastů z tvrdého PVC těsněných gumovým kroužkem v otevřeném výkopu ve sklonu do 20 % DN 200</t>
  </si>
  <si>
    <t>1886466810</t>
  </si>
  <si>
    <t xml:space="preserve">Poznámka k souboru cen:_x000D_
1. V cenách montáže potrubí nejsou započteny náklady na dodání trub, elektrospojek a těsnicích kroužků pokud tyto nejsou součástí dodávky potrubí. Tyto náklady se oceňují ve specifikaci. 2. V cenách potrubí z trubek polyetylenových a polypropylenových nejsou započteny náklady na dodání tvarovek použitých pro napojení na jiný druh potrubí; tvarovky se oceňují ve specifikaci. 3. Ztratné lze dohodnout: a) u trub kanalizačních z tvrdého PVC ve směrné výši 3 %, b) u trub polyetylenových a polypropylenových ve směrné výši 1,5. </t>
  </si>
  <si>
    <t>"Připojení nových vpustí" 3*4</t>
  </si>
  <si>
    <t>"Připojení nových vpustí žlabu" 3*2</t>
  </si>
  <si>
    <t>28611176</t>
  </si>
  <si>
    <t>trubka kanalizační PVC DN 200x1000 mm SN 10</t>
  </si>
  <si>
    <t>-806601127</t>
  </si>
  <si>
    <t>895941111</t>
  </si>
  <si>
    <t>Zřízení vpusti kanalizační uliční z betonových dílců typ UV-50 normální</t>
  </si>
  <si>
    <t>kus</t>
  </si>
  <si>
    <t>841056739</t>
  </si>
  <si>
    <t xml:space="preserve">Poznámka k souboru cen:_x000D_
1. V cenách jsou započteny i náklady na zřízení lože ze štěrkopísku. 2. V cenách nejsou započteny náklady na: a) dodání betonových dílců; betonové dílce se oceňují ve specifikaci, b) dodání kameninových dílců; kameninové dílce se oceňují ve specifikaci, c) litinové mříže; osazení mříží se oceňuje cenami souboru cen 899 20- . 1 Osazení mříží litinových včetně rámů a košů na bahno části A 01 tohoto katalogu; dodání mříží se oceňuje ve specifikaci, d) podkladní prstence; tyto se oceňují cenami souboru cen 452 38-6 . Podkladní a a vyrovnávací prstence části A 01 tohoto katalogu. </t>
  </si>
  <si>
    <t>59223357.CB</t>
  </si>
  <si>
    <t>dno betonové s odtokem 1d DN 200</t>
  </si>
  <si>
    <t>-689130696</t>
  </si>
  <si>
    <t>59223358.CB</t>
  </si>
  <si>
    <t>středová skruž betonová 6b výšky 195mm</t>
  </si>
  <si>
    <t>40371387</t>
  </si>
  <si>
    <t>59223359.CB</t>
  </si>
  <si>
    <t>horní skruž betonová 5c výšky 195mm</t>
  </si>
  <si>
    <t>669353710</t>
  </si>
  <si>
    <t>59223360.CB</t>
  </si>
  <si>
    <t>vyrovnávací prstenec betonový výšky 60mm</t>
  </si>
  <si>
    <t>331619241</t>
  </si>
  <si>
    <t>59223361.CB</t>
  </si>
  <si>
    <t>prstenec betonový pro uchycení koše výšky 170mm</t>
  </si>
  <si>
    <t>-2089271754</t>
  </si>
  <si>
    <t>59223362.CB</t>
  </si>
  <si>
    <t>1782643042</t>
  </si>
  <si>
    <t>59223363.CB</t>
  </si>
  <si>
    <t>kalový koš DIN 4052, tvar A4 výšky 600mm</t>
  </si>
  <si>
    <t>1154854126</t>
  </si>
  <si>
    <t>59223401R</t>
  </si>
  <si>
    <t>rám zabetonovaný DIN 19583-9 530/406 mm historický</t>
  </si>
  <si>
    <t>1557327270</t>
  </si>
  <si>
    <t>59223402R</t>
  </si>
  <si>
    <t>mříž M1 D400 DIN 19583-13 470/560mm historická</t>
  </si>
  <si>
    <t>-1911169315</t>
  </si>
  <si>
    <t>26</t>
  </si>
  <si>
    <t>895941237R</t>
  </si>
  <si>
    <t>Čištění vpusti kanalizační uliční z betonových dílců</t>
  </si>
  <si>
    <t>1398455583</t>
  </si>
  <si>
    <t>P</t>
  </si>
  <si>
    <t>Poznámka k položce:_x000D_
V položce jsou zakalkulovány náklady na odvoz materiálů získaného čištěním vpustí na skládku včetně uložení na skládce či ekologické likvidace.</t>
  </si>
  <si>
    <t>27</t>
  </si>
  <si>
    <t>899331111</t>
  </si>
  <si>
    <t>Výšková úprava uličního vstupu nebo vpusti do 200 mm zvýšením poklopu</t>
  </si>
  <si>
    <t>-304888649</t>
  </si>
  <si>
    <t xml:space="preserve">Poznámka k souboru cen:_x000D_
1. V cenách jsou započteny i náklady na: a) odbourání dosavadního krytu, podkladu, nadezdívky nebo prstence s odklizením vybouraných hmot do 3 m, b) zarovnání plochy nadezdívky cementovou maltou, c) podbetonování nebo podezdění rámu, d) odstranění a znovuosazení rámu, poklopu, mříže, krycího hrnce nebo hydrantu, e) úpravu a doplnění krytu popř. podkladu vozovky v místě provedené výškové úpravy. 2. V cenách nejsou započteny náklady na příp. nutné dodání nové mříže, rámu, poklopu nebo krycího hrnce. Jejich dodání se oceňuje ve specifikaci, ztratné se nestanoví. </t>
  </si>
  <si>
    <t>28</t>
  </si>
  <si>
    <t>BTL.0006187.URS</t>
  </si>
  <si>
    <t>prstenec betonový vyrovnávací TBW-Q 625/80/120 62,5x8x12 cm</t>
  </si>
  <si>
    <t>-1618358123</t>
  </si>
  <si>
    <t>40</t>
  </si>
  <si>
    <t>899431111</t>
  </si>
  <si>
    <t>Výšková úprava uličního vstupu nebo vpusti do 200 mm zvýšením krycího hrnce, šoupěte nebo hydrantu bez úpravy armatur</t>
  </si>
  <si>
    <t>1986931959</t>
  </si>
  <si>
    <t>29</t>
  </si>
  <si>
    <t>R77355121</t>
  </si>
  <si>
    <t>Výřez a montáž odbočné tvarovky na potrubí z trub z tvrdého PVC DN 200</t>
  </si>
  <si>
    <t>-1864619383</t>
  </si>
  <si>
    <t xml:space="preserve">Poznámka k souboru cen:_x000D_
1. Ceny jsou určeny pro dodatečné osazení odbočných tvarovek na stávající potrubí._x000D_
2. V cenách nejsou započteny náklady na dodání 1 ks odbočné tvarovky a 1 ks přesuvky, popř. 1 ks trouby a těsnících kroužků; tyto náklady se oceňují ve specifikaci. Ztratné lze dohodnout u trub kanalizačních z tvrdého PVC ve výši 1,5 %._x000D_
</t>
  </si>
  <si>
    <t>30</t>
  </si>
  <si>
    <t>916131212</t>
  </si>
  <si>
    <t>Osazení silničního obrubníku betonového se zřízením lože, s vyplněním a zatřením spár cementovou maltou stojatého bez boční opěry, do lože z betonu prostého</t>
  </si>
  <si>
    <t>190665338</t>
  </si>
  <si>
    <t xml:space="preserve">Poznámka k souboru cen:_x000D_
1. V cenách silničních obrubníků ležatých i stojatých jsou započteny:_x000D_
a) pro osazení do lože z kameniva těženého i náklady na dodání hmot pro lože tl. 80 až 100 mm,_x000D_
b) pro osazení do lože z betonu prostého i náklady na dodání hmot pro lože tl. 80 až 100 mm; v cenách -1113 a -1213 též náklady na zřízení bočních opěr._x000D_
2. Část lože z betonu prostého přesahující tl. 100 mm se oceňuje cenou 916 99-1121 Lože pod obrubníky, krajníky nebo obruby z dlažebních kostek._x000D_
3. V cenách nejsou započteny náklady na dodání obrubníků, tyto se oceňují ve specifikaci._x000D_
</t>
  </si>
  <si>
    <t>31</t>
  </si>
  <si>
    <t>59217017</t>
  </si>
  <si>
    <t>obrubník betonový chodníkový 1000x100x250mm</t>
  </si>
  <si>
    <t>1595153069</t>
  </si>
  <si>
    <t>32</t>
  </si>
  <si>
    <t>916991121</t>
  </si>
  <si>
    <t>Lože pod obrubníky, krajníky nebo obruby z dlažebních kostek z betonu prostého tř. C 16/20</t>
  </si>
  <si>
    <t>446571313</t>
  </si>
  <si>
    <t>7,8</t>
  </si>
  <si>
    <t>33</t>
  </si>
  <si>
    <t>935113111</t>
  </si>
  <si>
    <t>Osazení odvodňovacího žlabu s krycím roštem polymerbetonového šířky do 200 mm</t>
  </si>
  <si>
    <t>-937313694</t>
  </si>
  <si>
    <t xml:space="preserve">Poznámka k souboru cen:_x000D_
1. V cenách jsou započteny i náklady na předepsané obetonování a lože z betonu._x000D_
2. V cenách nejsou započteny náklady na odvodňovací žlab s příslušenstvím; tyto náklady se oceňují ve specifikaci._x000D_
</t>
  </si>
  <si>
    <t>34</t>
  </si>
  <si>
    <t>MEA.405107</t>
  </si>
  <si>
    <t>ACO Drain N100 - 6, žlab 1,0m; spád 0,5%</t>
  </si>
  <si>
    <t>-490579348</t>
  </si>
  <si>
    <t>35</t>
  </si>
  <si>
    <t>997221551</t>
  </si>
  <si>
    <t>Vodorovná doprava suti bez naložení, ale se složením a s hrubým urovnáním ze sypkých materiálů, na vzdálenost do 1 km</t>
  </si>
  <si>
    <t>1775316814</t>
  </si>
  <si>
    <t xml:space="preserve">Poznámka k souboru cen:_x000D_
1. Ceny nelze použít pro vodorovnou dopravu suti po železnici, po vodě nebo neobvyklými dopravními prostředky._x000D_
2. Je-li na dopravní dráze pro vodorovnou dopravu suti překážka, pro kterou je nutno suť překládat z jednoho dopravního prostředku na druhý, oceňuje se tato doprava v každém úseku samostatně._x000D_
3. Ceny 997 22-155 jsou určeny pro sypký materiál, např. kamenivo a hmoty kamenitého charakteru stmelené vápnem, cementem nebo živicí._x000D_
4. Ceny 997 22-156 jsou určeny pro drobný kusový materiál (dlažební kostky, lomový kámen)._x000D_
</t>
  </si>
  <si>
    <t>36</t>
  </si>
  <si>
    <t>997221559</t>
  </si>
  <si>
    <t>Vodorovná doprava suti bez naložení, ale se složením a s hrubým urovnáním Příplatek k ceně za každý další i započatý 1 km přes 1 km</t>
  </si>
  <si>
    <t>-1562069095</t>
  </si>
  <si>
    <t>37</t>
  </si>
  <si>
    <t>1296569278</t>
  </si>
  <si>
    <t xml:space="preserve">Poznámka k souboru cen:_x000D_
1. Ceny uvedenév souboru cen je doporučeno upravit podle aktuálních cen místně příslušné skládky odpadů._x000D_
2. Uložení odpadů neuvedených v souboru cen se oceňuje individuálně._x000D_
3. V cenách je započítán poplatek za ukládání odpadu dle zákona 185/2001 Sb._x000D_
4. Případné drcení stavebního odpadu lze ocenit cenami souboru cen 997 00-60 Drcení stavebního odpadu z katalogu 800-6 Demolice objektů._x000D_
</t>
  </si>
  <si>
    <t>38</t>
  </si>
  <si>
    <t>998276101</t>
  </si>
  <si>
    <t>Přesun hmot pro trubní vedení hloubené z trub z plastických hmot nebo sklolaminátových pro vodovody nebo kanalizace v otevřeném výkopu dopravní vzdálenost do 15 m</t>
  </si>
  <si>
    <t>710044785</t>
  </si>
  <si>
    <t xml:space="preserve">Poznámka k souboru cen:_x000D_
1. Položky přesunu hmot nelze užít pro zeminu, sypaniny, štěrkopísek, kamenivo ap. Případná manipulace s tímto materiálem se oceňuje souborem cen 162 .0-11 Vodorovné přemístění výkopku nebo sypaniny katalogu 800-1 Zemní práce._x000D_
</t>
  </si>
  <si>
    <t>VRN - Vedlejší rozpočtové náklady</t>
  </si>
  <si>
    <t xml:space="preserve">    VRN1 - Průzkumné, geodetické a projektové práce</t>
  </si>
  <si>
    <t xml:space="preserve">    VRN3 - Zařízení staveniště</t>
  </si>
  <si>
    <t xml:space="preserve">    VRN4 - Inženýrská činnost</t>
  </si>
  <si>
    <t xml:space="preserve">    VRN6 - Územní vlivy</t>
  </si>
  <si>
    <t xml:space="preserve">    VRN7 - Provozní vlivy</t>
  </si>
  <si>
    <t>VRN1</t>
  </si>
  <si>
    <t>Průzkumné, geodetické a projektové práce</t>
  </si>
  <si>
    <t>012203000R</t>
  </si>
  <si>
    <t>Geodetické práce při provádění stavby</t>
  </si>
  <si>
    <t>kpl</t>
  </si>
  <si>
    <t>1024</t>
  </si>
  <si>
    <t>-1521612536</t>
  </si>
  <si>
    <t>013254000</t>
  </si>
  <si>
    <t>Dokumentace skutečného provedení stavby</t>
  </si>
  <si>
    <t>1761899764</t>
  </si>
  <si>
    <t>VRN3</t>
  </si>
  <si>
    <t>Zařízení staveniště</t>
  </si>
  <si>
    <t>030001000</t>
  </si>
  <si>
    <t>312010077</t>
  </si>
  <si>
    <t>034303000</t>
  </si>
  <si>
    <t>Dopravní značení na staveništi</t>
  </si>
  <si>
    <t>-24473508</t>
  </si>
  <si>
    <t>VRN4</t>
  </si>
  <si>
    <t>Inženýrská činnost</t>
  </si>
  <si>
    <t>043002000</t>
  </si>
  <si>
    <t>Zkoušky a ostatní měření</t>
  </si>
  <si>
    <t>1932135832</t>
  </si>
  <si>
    <t>Poznámka k položce:_x000D_
Včetně Statické zatěžovací zkoušky pláně.</t>
  </si>
  <si>
    <t>VRN6</t>
  </si>
  <si>
    <t>Územní vlivy</t>
  </si>
  <si>
    <t>060001000</t>
  </si>
  <si>
    <t>-746778661</t>
  </si>
  <si>
    <t>VRN7</t>
  </si>
  <si>
    <t>Provozní vlivy</t>
  </si>
  <si>
    <t>070001000</t>
  </si>
  <si>
    <t>1181038291</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</si>
</sst>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38">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8"/>
      <color rgb="FF003366"/>
      <name val="Arial CE"/>
    </font>
    <font>
      <sz val="8"/>
      <color rgb="FF505050"/>
      <name val="Arial CE"/>
    </font>
    <font>
      <sz val="8"/>
      <color rgb="FFFF0000"/>
      <name val="Arial CE"/>
    </font>
    <font>
      <sz val="10"/>
      <color rgb="FF003366"/>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8"/>
      <color rgb="FF000000"/>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7"/>
      <color rgb="FF969696"/>
      <name val="Arial CE"/>
    </font>
    <font>
      <i/>
      <sz val="9"/>
      <color rgb="FF0000FF"/>
      <name val="Arial CE"/>
    </font>
    <font>
      <i/>
      <sz val="8"/>
      <color rgb="FF0000FF"/>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s>
  <cellStyleXfs count="2">
    <xf numFmtId="0" fontId="0" fillId="0" borderId="0"/>
    <xf numFmtId="0" fontId="37" fillId="0" borderId="0" applyNumberFormat="0" applyFill="0" applyBorder="0" applyAlignment="0" applyProtection="0"/>
  </cellStyleXfs>
  <cellXfs count="298">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0" fillId="0" borderId="0" xfId="0" applyAlignment="1">
      <alignment horizontal="center" vertical="center" wrapText="1"/>
    </xf>
    <xf numFmtId="0" fontId="7" fillId="0" borderId="0" xfId="0" applyFont="1" applyAlignment="1"/>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2" fillId="0" borderId="0" xfId="0" applyFont="1" applyAlignment="1" applyProtection="1">
      <alignment horizontal="left" vertical="center"/>
    </xf>
    <xf numFmtId="0" fontId="13" fillId="0" borderId="0" xfId="0" applyFont="1" applyAlignment="1">
      <alignment horizontal="left" vertical="center"/>
    </xf>
    <xf numFmtId="0" fontId="14"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3" fillId="0" borderId="0" xfId="0" applyFont="1" applyAlignment="1" applyProtection="1">
      <alignment horizontal="left" vertical="top"/>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6" fillId="0" borderId="5" xfId="0" applyFont="1" applyBorder="1" applyAlignment="1" applyProtection="1">
      <alignment horizontal="left" vertical="center"/>
    </xf>
    <xf numFmtId="0" fontId="0" fillId="0" borderId="5" xfId="0" applyFont="1" applyBorder="1" applyAlignment="1" applyProtection="1">
      <alignment vertical="center"/>
    </xf>
    <xf numFmtId="0" fontId="0" fillId="0" borderId="3" xfId="0" applyFont="1" applyBorder="1" applyAlignment="1">
      <alignment vertical="center"/>
    </xf>
    <xf numFmtId="0" fontId="1" fillId="0" borderId="3" xfId="0" applyFont="1" applyBorder="1" applyAlignment="1" applyProtection="1">
      <alignment vertical="center"/>
    </xf>
    <xf numFmtId="0" fontId="1" fillId="0" borderId="0" xfId="0" applyFont="1" applyAlignment="1" applyProtection="1">
      <alignment vertical="center"/>
    </xf>
    <xf numFmtId="0" fontId="1" fillId="0" borderId="3" xfId="0" applyFont="1" applyBorder="1" applyAlignment="1">
      <alignmen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3" xfId="0" applyFont="1" applyBorder="1" applyAlignment="1">
      <alignment vertical="center"/>
    </xf>
    <xf numFmtId="0" fontId="16"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2" xfId="0" applyBorder="1" applyAlignment="1">
      <alignment vertical="center"/>
    </xf>
    <xf numFmtId="0" fontId="0" fillId="0" borderId="13" xfId="0" applyBorder="1" applyAlignment="1">
      <alignment vertical="center"/>
    </xf>
    <xf numFmtId="0" fontId="0" fillId="0" borderId="0" xfId="0" applyFont="1" applyBorder="1" applyAlignment="1">
      <alignment vertical="center"/>
    </xf>
    <xf numFmtId="0" fontId="0" fillId="0" borderId="15" xfId="0" applyFont="1" applyBorder="1" applyAlignment="1">
      <alignmen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0" fillId="4" borderId="7" xfId="0" applyFont="1" applyFill="1" applyBorder="1" applyAlignment="1" applyProtection="1">
      <alignment vertical="center"/>
    </xf>
    <xf numFmtId="0" fontId="20" fillId="4" borderId="8" xfId="0" applyFont="1" applyFill="1" applyBorder="1" applyAlignment="1" applyProtection="1">
      <alignment horizontal="center" vertical="center"/>
    </xf>
    <xf numFmtId="0" fontId="21" fillId="0" borderId="16" xfId="0" applyFont="1" applyBorder="1" applyAlignment="1" applyProtection="1">
      <alignment horizontal="center" vertical="center" wrapText="1"/>
    </xf>
    <xf numFmtId="0" fontId="21" fillId="0" borderId="17" xfId="0" applyFont="1" applyBorder="1" applyAlignment="1" applyProtection="1">
      <alignment horizontal="center" vertical="center" wrapText="1"/>
    </xf>
    <xf numFmtId="0" fontId="21"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2" fillId="0" borderId="0" xfId="0" applyFont="1" applyAlignment="1" applyProtection="1">
      <alignment horizontal="left" vertical="center"/>
    </xf>
    <xf numFmtId="0" fontId="22" fillId="0" borderId="0" xfId="0" applyFont="1" applyAlignment="1" applyProtection="1">
      <alignment vertical="center"/>
    </xf>
    <xf numFmtId="4" fontId="22"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18" fillId="0" borderId="14" xfId="0" applyNumberFormat="1" applyFont="1" applyBorder="1" applyAlignment="1" applyProtection="1">
      <alignment vertical="center"/>
    </xf>
    <xf numFmtId="4" fontId="18" fillId="0" borderId="0" xfId="0" applyNumberFormat="1" applyFont="1" applyBorder="1" applyAlignment="1" applyProtection="1">
      <alignment vertical="center"/>
    </xf>
    <xf numFmtId="166" fontId="18" fillId="0" borderId="0" xfId="0" applyNumberFormat="1" applyFont="1" applyBorder="1" applyAlignment="1" applyProtection="1">
      <alignment vertical="center"/>
    </xf>
    <xf numFmtId="4" fontId="18" fillId="0" borderId="15" xfId="0" applyNumberFormat="1" applyFont="1" applyBorder="1" applyAlignment="1" applyProtection="1">
      <alignment vertical="center"/>
    </xf>
    <xf numFmtId="0" fontId="4" fillId="0" borderId="0" xfId="0" applyFont="1" applyAlignment="1">
      <alignment horizontal="left" vertical="center"/>
    </xf>
    <xf numFmtId="0" fontId="23" fillId="0" borderId="0" xfId="0" applyFont="1" applyAlignment="1">
      <alignment horizontal="left" vertical="center"/>
    </xf>
    <xf numFmtId="0" fontId="24" fillId="0" borderId="0" xfId="1" applyFont="1" applyAlignment="1">
      <alignment horizontal="center" vertical="center"/>
    </xf>
    <xf numFmtId="0" fontId="5" fillId="0" borderId="3" xfId="0" applyFont="1" applyBorder="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7" fillId="0" borderId="14" xfId="0" applyNumberFormat="1" applyFont="1" applyBorder="1" applyAlignment="1" applyProtection="1">
      <alignment vertical="center"/>
    </xf>
    <xf numFmtId="4" fontId="27" fillId="0" borderId="0" xfId="0" applyNumberFormat="1" applyFont="1" applyBorder="1" applyAlignment="1" applyProtection="1">
      <alignment vertical="center"/>
    </xf>
    <xf numFmtId="166" fontId="27" fillId="0" borderId="0" xfId="0" applyNumberFormat="1" applyFont="1" applyBorder="1" applyAlignment="1" applyProtection="1">
      <alignment vertical="center"/>
    </xf>
    <xf numFmtId="4" fontId="27" fillId="0" borderId="15" xfId="0" applyNumberFormat="1" applyFont="1" applyBorder="1" applyAlignment="1" applyProtection="1">
      <alignment vertical="center"/>
    </xf>
    <xf numFmtId="0" fontId="5" fillId="0" borderId="0" xfId="0" applyFont="1" applyAlignment="1">
      <alignment horizontal="left" vertical="center"/>
    </xf>
    <xf numFmtId="4" fontId="27" fillId="0" borderId="19" xfId="0" applyNumberFormat="1" applyFont="1" applyBorder="1" applyAlignment="1" applyProtection="1">
      <alignment vertical="center"/>
    </xf>
    <xf numFmtId="4" fontId="27" fillId="0" borderId="20" xfId="0" applyNumberFormat="1" applyFont="1" applyBorder="1" applyAlignment="1" applyProtection="1">
      <alignment vertical="center"/>
    </xf>
    <xf numFmtId="166" fontId="27" fillId="0" borderId="20" xfId="0" applyNumberFormat="1" applyFont="1" applyBorder="1" applyAlignment="1" applyProtection="1">
      <alignment vertical="center"/>
    </xf>
    <xf numFmtId="4" fontId="27" fillId="0" borderId="21" xfId="0" applyNumberFormat="1" applyFont="1" applyBorder="1" applyAlignment="1" applyProtection="1">
      <alignment vertical="center"/>
    </xf>
    <xf numFmtId="0" fontId="0" fillId="0" borderId="0" xfId="0" applyProtection="1">
      <protection locked="0"/>
    </xf>
    <xf numFmtId="0" fontId="28" fillId="0" borderId="0" xfId="0" applyFont="1" applyAlignment="1">
      <alignment horizontal="left" vertical="center"/>
    </xf>
    <xf numFmtId="0" fontId="0" fillId="0" borderId="1" xfId="0" applyBorder="1"/>
    <xf numFmtId="0" fontId="0" fillId="0" borderId="2" xfId="0" applyBorder="1"/>
    <xf numFmtId="0" fontId="0" fillId="0" borderId="2" xfId="0" applyBorder="1" applyProtection="1">
      <protection locked="0"/>
    </xf>
    <xf numFmtId="0" fontId="12" fillId="0" borderId="0" xfId="0" applyFont="1" applyAlignment="1">
      <alignment horizontal="left" vertical="center"/>
    </xf>
    <xf numFmtId="0" fontId="29" fillId="0" borderId="0" xfId="0" applyFont="1" applyAlignment="1">
      <alignment horizontal="left" vertical="center"/>
    </xf>
    <xf numFmtId="0" fontId="1" fillId="0" borderId="0" xfId="0" applyFont="1" applyAlignment="1">
      <alignment horizontal="left" vertical="center"/>
    </xf>
    <xf numFmtId="0" fontId="0" fillId="0" borderId="0" xfId="0" applyFont="1" applyAlignment="1" applyProtection="1">
      <alignment vertical="center"/>
      <protection locked="0"/>
    </xf>
    <xf numFmtId="0" fontId="0" fillId="0" borderId="3" xfId="0" applyBorder="1" applyAlignment="1">
      <alignment vertical="center"/>
    </xf>
    <xf numFmtId="0" fontId="2" fillId="0" borderId="0" xfId="0" applyFont="1" applyAlignment="1">
      <alignment horizontal="left" vertical="center"/>
    </xf>
    <xf numFmtId="0" fontId="1" fillId="0" borderId="0" xfId="0" applyFont="1" applyAlignment="1" applyProtection="1">
      <alignment horizontal="left" vertical="center"/>
      <protection locked="0"/>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0" fillId="0" borderId="0" xfId="0" applyFont="1" applyAlignment="1" applyProtection="1">
      <alignment vertical="center" wrapText="1"/>
      <protection locked="0"/>
    </xf>
    <xf numFmtId="0" fontId="0" fillId="0" borderId="3" xfId="0" applyBorder="1" applyAlignment="1">
      <alignment vertical="center" wrapText="1"/>
    </xf>
    <xf numFmtId="0" fontId="0" fillId="0" borderId="12" xfId="0" applyFont="1" applyBorder="1" applyAlignment="1">
      <alignment vertical="center"/>
    </xf>
    <xf numFmtId="0" fontId="0" fillId="0" borderId="12" xfId="0" applyFont="1" applyBorder="1" applyAlignment="1" applyProtection="1">
      <alignment vertical="center"/>
      <protection locked="0"/>
    </xf>
    <xf numFmtId="0" fontId="16" fillId="0" borderId="0" xfId="0" applyFont="1" applyAlignment="1">
      <alignment horizontal="left" vertical="center"/>
    </xf>
    <xf numFmtId="4" fontId="22" fillId="0" borderId="0" xfId="0" applyNumberFormat="1" applyFont="1" applyAlignment="1">
      <alignmen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0" fontId="19"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0" fontId="0" fillId="4" borderId="7" xfId="0" applyFont="1" applyFill="1" applyBorder="1" applyAlignment="1" applyProtection="1">
      <alignment vertical="center"/>
      <protection locked="0"/>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0" xfId="0" applyFont="1" applyBorder="1" applyAlignment="1" applyProtection="1">
      <alignment vertical="center"/>
      <protection locked="0"/>
    </xf>
    <xf numFmtId="0" fontId="0" fillId="0" borderId="1" xfId="0" applyFont="1" applyBorder="1" applyAlignment="1">
      <alignment vertical="center"/>
    </xf>
    <xf numFmtId="0" fontId="0" fillId="0" borderId="2" xfId="0" applyFont="1" applyBorder="1" applyAlignment="1">
      <alignment vertical="center"/>
    </xf>
    <xf numFmtId="0" fontId="0" fillId="0" borderId="2" xfId="0" applyFont="1" applyBorder="1" applyAlignment="1" applyProtection="1">
      <alignment vertical="center"/>
      <protection locked="0"/>
    </xf>
    <xf numFmtId="0" fontId="20" fillId="4" borderId="0" xfId="0" applyFont="1" applyFill="1" applyAlignment="1" applyProtection="1">
      <alignment horizontal="left" vertical="center"/>
    </xf>
    <xf numFmtId="0" fontId="0" fillId="4" borderId="0" xfId="0" applyFont="1" applyFill="1" applyAlignment="1" applyProtection="1">
      <alignment vertical="center"/>
    </xf>
    <xf numFmtId="0" fontId="0" fillId="4" borderId="0" xfId="0" applyFont="1" applyFill="1" applyAlignment="1" applyProtection="1">
      <alignment vertical="center"/>
      <protection locked="0"/>
    </xf>
    <xf numFmtId="0" fontId="20" fillId="4" borderId="0" xfId="0" applyFont="1" applyFill="1" applyAlignment="1" applyProtection="1">
      <alignment horizontal="right" vertical="center"/>
    </xf>
    <xf numFmtId="0" fontId="30"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0" fontId="6" fillId="0" borderId="20" xfId="0" applyFont="1" applyBorder="1" applyAlignment="1" applyProtection="1">
      <alignment vertical="center"/>
      <protection locked="0"/>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0" fillId="4" borderId="16" xfId="0" applyFont="1" applyFill="1" applyBorder="1" applyAlignment="1" applyProtection="1">
      <alignment horizontal="center" vertical="center" wrapText="1"/>
    </xf>
    <xf numFmtId="0" fontId="20" fillId="4" borderId="17" xfId="0" applyFont="1" applyFill="1" applyBorder="1" applyAlignment="1" applyProtection="1">
      <alignment horizontal="center" vertical="center" wrapText="1"/>
    </xf>
    <xf numFmtId="0" fontId="20" fillId="4" borderId="17" xfId="0" applyFont="1" applyFill="1" applyBorder="1" applyAlignment="1" applyProtection="1">
      <alignment horizontal="center" vertical="center" wrapText="1"/>
      <protection locked="0"/>
    </xf>
    <xf numFmtId="0" fontId="20" fillId="4" borderId="18" xfId="0" applyFont="1" applyFill="1" applyBorder="1" applyAlignment="1" applyProtection="1">
      <alignment horizontal="center" vertical="center" wrapText="1"/>
    </xf>
    <xf numFmtId="0" fontId="20" fillId="4" borderId="0" xfId="0" applyFont="1" applyFill="1" applyAlignment="1" applyProtection="1">
      <alignment horizontal="center" vertical="center" wrapText="1"/>
    </xf>
    <xf numFmtId="0" fontId="0" fillId="0" borderId="3" xfId="0" applyBorder="1" applyAlignment="1">
      <alignment horizontal="center" vertical="center" wrapText="1"/>
    </xf>
    <xf numFmtId="4" fontId="22" fillId="0" borderId="0" xfId="0" applyNumberFormat="1" applyFont="1" applyAlignment="1" applyProtection="1"/>
    <xf numFmtId="0" fontId="0" fillId="0" borderId="12" xfId="0" applyBorder="1" applyAlignment="1" applyProtection="1">
      <alignment vertical="center"/>
    </xf>
    <xf numFmtId="166" fontId="31" fillId="0" borderId="12" xfId="0" applyNumberFormat="1" applyFont="1" applyBorder="1" applyAlignment="1" applyProtection="1"/>
    <xf numFmtId="166" fontId="31" fillId="0" borderId="13" xfId="0" applyNumberFormat="1" applyFont="1" applyBorder="1" applyAlignment="1" applyProtection="1"/>
    <xf numFmtId="4" fontId="32" fillId="0" borderId="0" xfId="0" applyNumberFormat="1" applyFont="1" applyAlignment="1">
      <alignment vertical="center"/>
    </xf>
    <xf numFmtId="0" fontId="7" fillId="0" borderId="3" xfId="0" applyFont="1" applyBorder="1" applyAlignment="1" applyProtection="1"/>
    <xf numFmtId="0" fontId="7" fillId="0" borderId="0" xfId="0" applyFont="1" applyAlignment="1" applyProtection="1"/>
    <xf numFmtId="0" fontId="7" fillId="0" borderId="0" xfId="0" applyFont="1" applyAlignment="1" applyProtection="1">
      <alignment horizontal="left"/>
    </xf>
    <xf numFmtId="0" fontId="6" fillId="0" borderId="0" xfId="0" applyFont="1" applyAlignment="1" applyProtection="1">
      <alignment horizontal="left"/>
    </xf>
    <xf numFmtId="0" fontId="7" fillId="0" borderId="0" xfId="0" applyFont="1" applyAlignment="1" applyProtection="1">
      <protection locked="0"/>
    </xf>
    <xf numFmtId="4" fontId="6" fillId="0" borderId="0" xfId="0" applyNumberFormat="1" applyFont="1" applyAlignment="1" applyProtection="1"/>
    <xf numFmtId="0" fontId="7" fillId="0" borderId="3" xfId="0" applyFont="1" applyBorder="1" applyAlignment="1"/>
    <xf numFmtId="0" fontId="7" fillId="0" borderId="14" xfId="0" applyFont="1" applyBorder="1" applyAlignment="1" applyProtection="1"/>
    <xf numFmtId="0" fontId="7" fillId="0" borderId="0" xfId="0" applyFont="1" applyBorder="1" applyAlignment="1" applyProtection="1"/>
    <xf numFmtId="166" fontId="7" fillId="0" borderId="0" xfId="0" applyNumberFormat="1" applyFont="1" applyBorder="1" applyAlignment="1" applyProtection="1"/>
    <xf numFmtId="166" fontId="7" fillId="0" borderId="15" xfId="0" applyNumberFormat="1" applyFont="1" applyBorder="1" applyAlignment="1" applyProtection="1"/>
    <xf numFmtId="0" fontId="7" fillId="0" borderId="0" xfId="0" applyFont="1" applyAlignment="1">
      <alignment horizontal="left"/>
    </xf>
    <xf numFmtId="0" fontId="7" fillId="0" borderId="0" xfId="0" applyFont="1" applyAlignment="1">
      <alignment horizontal="center"/>
    </xf>
    <xf numFmtId="4" fontId="7" fillId="0" borderId="0" xfId="0" applyNumberFormat="1" applyFont="1" applyAlignment="1">
      <alignment vertical="center"/>
    </xf>
    <xf numFmtId="0" fontId="20" fillId="0" borderId="22" xfId="0" applyFont="1" applyBorder="1" applyAlignment="1" applyProtection="1">
      <alignment horizontal="center" vertical="center"/>
    </xf>
    <xf numFmtId="49" fontId="20" fillId="0" borderId="22" xfId="0" applyNumberFormat="1" applyFont="1" applyBorder="1" applyAlignment="1" applyProtection="1">
      <alignment horizontal="left" vertical="center" wrapText="1"/>
    </xf>
    <xf numFmtId="0" fontId="20" fillId="0" borderId="22" xfId="0" applyFont="1" applyBorder="1" applyAlignment="1" applyProtection="1">
      <alignment horizontal="left" vertical="center" wrapText="1"/>
    </xf>
    <xf numFmtId="0" fontId="20" fillId="0" borderId="22" xfId="0" applyFont="1" applyBorder="1" applyAlignment="1" applyProtection="1">
      <alignment horizontal="center" vertical="center" wrapText="1"/>
    </xf>
    <xf numFmtId="167" fontId="20" fillId="0" borderId="22" xfId="0" applyNumberFormat="1" applyFont="1" applyBorder="1" applyAlignment="1" applyProtection="1">
      <alignment vertical="center"/>
    </xf>
    <xf numFmtId="4" fontId="20" fillId="2" borderId="22" xfId="0" applyNumberFormat="1" applyFont="1" applyFill="1" applyBorder="1" applyAlignment="1" applyProtection="1">
      <alignment vertical="center"/>
      <protection locked="0"/>
    </xf>
    <xf numFmtId="4" fontId="20" fillId="0" borderId="22" xfId="0" applyNumberFormat="1" applyFont="1" applyBorder="1" applyAlignment="1" applyProtection="1">
      <alignment vertical="center"/>
    </xf>
    <xf numFmtId="0" fontId="0" fillId="0" borderId="22" xfId="0" applyFont="1" applyBorder="1" applyAlignment="1" applyProtection="1">
      <alignment vertical="center"/>
    </xf>
    <xf numFmtId="0" fontId="21" fillId="2" borderId="14" xfId="0" applyFont="1" applyFill="1" applyBorder="1" applyAlignment="1" applyProtection="1">
      <alignment horizontal="left" vertical="center"/>
      <protection locked="0"/>
    </xf>
    <xf numFmtId="0" fontId="21" fillId="0" borderId="0" xfId="0" applyFont="1" applyBorder="1" applyAlignment="1" applyProtection="1">
      <alignment horizontal="center" vertical="center"/>
    </xf>
    <xf numFmtId="166" fontId="21" fillId="0" borderId="0" xfId="0" applyNumberFormat="1" applyFont="1" applyBorder="1" applyAlignment="1" applyProtection="1">
      <alignment vertical="center"/>
    </xf>
    <xf numFmtId="166" fontId="21" fillId="0" borderId="15" xfId="0" applyNumberFormat="1" applyFont="1" applyBorder="1" applyAlignment="1" applyProtection="1">
      <alignment vertical="center"/>
    </xf>
    <xf numFmtId="0" fontId="20" fillId="0" borderId="0" xfId="0" applyFont="1" applyAlignment="1">
      <alignment horizontal="left" vertical="center"/>
    </xf>
    <xf numFmtId="4" fontId="0" fillId="0" borderId="0" xfId="0" applyNumberFormat="1" applyFont="1" applyAlignment="1">
      <alignment vertical="center"/>
    </xf>
    <xf numFmtId="0" fontId="33" fillId="0" borderId="0" xfId="0" applyFont="1" applyAlignment="1" applyProtection="1">
      <alignment horizontal="left" vertical="center"/>
    </xf>
    <xf numFmtId="0" fontId="34" fillId="0" borderId="0" xfId="0" applyFont="1" applyAlignment="1" applyProtection="1">
      <alignment vertical="center" wrapText="1"/>
    </xf>
    <xf numFmtId="0" fontId="0" fillId="0" borderId="14" xfId="0" applyFont="1" applyBorder="1" applyAlignment="1" applyProtection="1">
      <alignment vertical="center"/>
    </xf>
    <xf numFmtId="0" fontId="0" fillId="0" borderId="0" xfId="0" applyBorder="1" applyAlignment="1" applyProtection="1">
      <alignment vertical="center"/>
    </xf>
    <xf numFmtId="0" fontId="8" fillId="0" borderId="3" xfId="0" applyFont="1" applyBorder="1" applyAlignment="1" applyProtection="1">
      <alignment vertical="center"/>
    </xf>
    <xf numFmtId="0" fontId="8" fillId="0" borderId="0" xfId="0" applyFont="1" applyAlignment="1" applyProtection="1">
      <alignment vertical="center"/>
    </xf>
    <xf numFmtId="0" fontId="8" fillId="0" borderId="0" xfId="0" applyFont="1" applyAlignment="1" applyProtection="1">
      <alignment horizontal="left" vertical="center"/>
    </xf>
    <xf numFmtId="0" fontId="8" fillId="0" borderId="0" xfId="0" applyFont="1" applyAlignment="1" applyProtection="1">
      <alignment horizontal="left" vertical="center" wrapText="1"/>
    </xf>
    <xf numFmtId="167" fontId="8" fillId="0" borderId="0" xfId="0" applyNumberFormat="1" applyFont="1" applyAlignment="1" applyProtection="1">
      <alignment vertical="center"/>
    </xf>
    <xf numFmtId="0" fontId="8" fillId="0" borderId="0" xfId="0" applyFont="1" applyAlignment="1" applyProtection="1">
      <alignment vertical="center"/>
      <protection locked="0"/>
    </xf>
    <xf numFmtId="0" fontId="8" fillId="0" borderId="3" xfId="0" applyFont="1" applyBorder="1" applyAlignment="1">
      <alignment vertical="center"/>
    </xf>
    <xf numFmtId="0" fontId="8" fillId="0" borderId="14" xfId="0" applyFont="1" applyBorder="1" applyAlignment="1" applyProtection="1">
      <alignment vertical="center"/>
    </xf>
    <xf numFmtId="0" fontId="8" fillId="0" borderId="0" xfId="0" applyFont="1" applyBorder="1" applyAlignment="1" applyProtection="1">
      <alignment vertical="center"/>
    </xf>
    <xf numFmtId="0" fontId="8" fillId="0" borderId="15" xfId="0" applyFont="1" applyBorder="1" applyAlignment="1" applyProtection="1">
      <alignment vertical="center"/>
    </xf>
    <xf numFmtId="0" fontId="8" fillId="0" borderId="0" xfId="0" applyFont="1" applyAlignment="1">
      <alignment horizontal="left" vertical="center"/>
    </xf>
    <xf numFmtId="0" fontId="9" fillId="0" borderId="3"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0" fillId="0" borderId="19" xfId="0" applyFont="1" applyBorder="1" applyAlignment="1" applyProtection="1">
      <alignment vertical="center"/>
    </xf>
    <xf numFmtId="0" fontId="0" fillId="0" borderId="20" xfId="0" applyBorder="1" applyAlignment="1" applyProtection="1">
      <alignmen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xf numFmtId="0" fontId="10" fillId="0" borderId="3" xfId="0" applyFont="1" applyBorder="1" applyAlignment="1" applyProtection="1">
      <alignment vertical="center"/>
    </xf>
    <xf numFmtId="0" fontId="10" fillId="0" borderId="0" xfId="0" applyFont="1" applyAlignment="1" applyProtection="1">
      <alignment vertical="center"/>
    </xf>
    <xf numFmtId="0" fontId="10" fillId="0" borderId="20" xfId="0" applyFont="1" applyBorder="1" applyAlignment="1" applyProtection="1">
      <alignment horizontal="left" vertical="center"/>
    </xf>
    <xf numFmtId="0" fontId="10" fillId="0" borderId="20" xfId="0" applyFont="1" applyBorder="1" applyAlignment="1" applyProtection="1">
      <alignment vertical="center"/>
    </xf>
    <xf numFmtId="0" fontId="10" fillId="0" borderId="20" xfId="0" applyFont="1" applyBorder="1" applyAlignment="1" applyProtection="1">
      <alignment vertical="center"/>
      <protection locked="0"/>
    </xf>
    <xf numFmtId="4" fontId="10" fillId="0" borderId="20" xfId="0" applyNumberFormat="1" applyFont="1" applyBorder="1" applyAlignment="1" applyProtection="1">
      <alignment vertical="center"/>
    </xf>
    <xf numFmtId="0" fontId="10" fillId="0" borderId="3" xfId="0" applyFont="1" applyBorder="1" applyAlignment="1">
      <alignment vertical="center"/>
    </xf>
    <xf numFmtId="0" fontId="10" fillId="0" borderId="0" xfId="0" applyFont="1" applyAlignment="1" applyProtection="1">
      <alignment horizontal="left"/>
    </xf>
    <xf numFmtId="4" fontId="10" fillId="0" borderId="0" xfId="0" applyNumberFormat="1" applyFont="1" applyAlignment="1" applyProtection="1"/>
    <xf numFmtId="0" fontId="34" fillId="0" borderId="0" xfId="0" applyFont="1" applyAlignment="1" applyProtection="1">
      <alignment vertical="top" wrapText="1"/>
    </xf>
    <xf numFmtId="0" fontId="35" fillId="0" borderId="22" xfId="0" applyFont="1" applyBorder="1" applyAlignment="1" applyProtection="1">
      <alignment horizontal="center" vertical="center"/>
    </xf>
    <xf numFmtId="49" fontId="35" fillId="0" borderId="22" xfId="0" applyNumberFormat="1" applyFont="1" applyBorder="1" applyAlignment="1" applyProtection="1">
      <alignment horizontal="left" vertical="center" wrapText="1"/>
    </xf>
    <xf numFmtId="0" fontId="35" fillId="0" borderId="22" xfId="0" applyFont="1" applyBorder="1" applyAlignment="1" applyProtection="1">
      <alignment horizontal="left" vertical="center" wrapText="1"/>
    </xf>
    <xf numFmtId="0" fontId="35" fillId="0" borderId="22" xfId="0" applyFont="1" applyBorder="1" applyAlignment="1" applyProtection="1">
      <alignment horizontal="center" vertical="center" wrapText="1"/>
    </xf>
    <xf numFmtId="167" fontId="35" fillId="0" borderId="22" xfId="0" applyNumberFormat="1" applyFont="1" applyBorder="1" applyAlignment="1" applyProtection="1">
      <alignment vertical="center"/>
    </xf>
    <xf numFmtId="4" fontId="35" fillId="2" borderId="22" xfId="0" applyNumberFormat="1" applyFont="1" applyFill="1" applyBorder="1" applyAlignment="1" applyProtection="1">
      <alignment vertical="center"/>
      <protection locked="0"/>
    </xf>
    <xf numFmtId="4" fontId="35" fillId="0" borderId="22" xfId="0" applyNumberFormat="1" applyFont="1" applyBorder="1" applyAlignment="1" applyProtection="1">
      <alignment vertical="center"/>
    </xf>
    <xf numFmtId="0" fontId="36" fillId="0" borderId="22" xfId="0" applyFont="1" applyBorder="1" applyAlignment="1" applyProtection="1">
      <alignment vertical="center"/>
    </xf>
    <xf numFmtId="0" fontId="36" fillId="0" borderId="3" xfId="0" applyFont="1" applyBorder="1" applyAlignment="1">
      <alignment vertical="center"/>
    </xf>
    <xf numFmtId="0" fontId="35" fillId="2" borderId="14" xfId="0" applyFont="1" applyFill="1" applyBorder="1" applyAlignment="1" applyProtection="1">
      <alignment horizontal="left" vertical="center"/>
      <protection locked="0"/>
    </xf>
    <xf numFmtId="0" fontId="35" fillId="0" borderId="0" xfId="0" applyFont="1" applyBorder="1" applyAlignment="1" applyProtection="1">
      <alignment horizontal="center" vertical="center"/>
    </xf>
    <xf numFmtId="0" fontId="21" fillId="2" borderId="19" xfId="0" applyFont="1" applyFill="1" applyBorder="1" applyAlignment="1" applyProtection="1">
      <alignment horizontal="left" vertical="center"/>
      <protection locked="0"/>
    </xf>
    <xf numFmtId="0" fontId="21" fillId="0" borderId="20" xfId="0" applyFont="1" applyBorder="1" applyAlignment="1" applyProtection="1">
      <alignment horizontal="center" vertical="center"/>
    </xf>
    <xf numFmtId="166" fontId="21" fillId="0" borderId="20" xfId="0" applyNumberFormat="1" applyFont="1" applyBorder="1" applyAlignment="1" applyProtection="1">
      <alignment vertical="center"/>
    </xf>
    <xf numFmtId="166" fontId="21" fillId="0" borderId="21" xfId="0" applyNumberFormat="1" applyFont="1" applyBorder="1" applyAlignment="1" applyProtection="1">
      <alignment vertical="center"/>
    </xf>
    <xf numFmtId="4" fontId="17" fillId="0" borderId="0" xfId="0" applyNumberFormat="1" applyFont="1" applyAlignment="1" applyProtection="1">
      <alignment vertical="center"/>
    </xf>
    <xf numFmtId="0" fontId="1" fillId="0" borderId="0" xfId="0" applyFont="1" applyAlignment="1" applyProtection="1">
      <alignment vertical="center"/>
    </xf>
    <xf numFmtId="0" fontId="15" fillId="0" borderId="0" xfId="0" applyFont="1" applyAlignment="1">
      <alignment horizontal="left" vertical="top" wrapText="1"/>
    </xf>
    <xf numFmtId="0" fontId="15" fillId="0" borderId="0" xfId="0" applyFont="1" applyAlignment="1">
      <alignment horizontal="left" vertical="center"/>
    </xf>
    <xf numFmtId="0" fontId="17" fillId="0" borderId="0" xfId="0" applyFont="1" applyAlignment="1">
      <alignment horizontal="left" vertical="center"/>
    </xf>
    <xf numFmtId="4" fontId="16" fillId="0" borderId="5" xfId="0" applyNumberFormat="1" applyFont="1" applyBorder="1" applyAlignment="1" applyProtection="1">
      <alignment vertical="center"/>
    </xf>
    <xf numFmtId="0" fontId="0" fillId="0" borderId="5" xfId="0" applyFont="1" applyBorder="1" applyAlignment="1" applyProtection="1">
      <alignment vertical="center"/>
    </xf>
    <xf numFmtId="0" fontId="4" fillId="3" borderId="7" xfId="0" applyFont="1" applyFill="1" applyBorder="1" applyAlignment="1" applyProtection="1">
      <alignment horizontal="left" vertical="center"/>
    </xf>
    <xf numFmtId="0" fontId="0" fillId="3" borderId="7" xfId="0" applyFont="1" applyFill="1" applyBorder="1" applyAlignment="1" applyProtection="1">
      <alignment vertical="center"/>
    </xf>
    <xf numFmtId="4" fontId="4" fillId="3" borderId="7"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0" fillId="0" borderId="0" xfId="0"/>
    <xf numFmtId="0" fontId="18" fillId="0" borderId="11" xfId="0" applyFont="1" applyBorder="1" applyAlignment="1">
      <alignment horizontal="center" vertical="center"/>
    </xf>
    <xf numFmtId="0" fontId="18" fillId="0" borderId="12" xfId="0" applyFont="1" applyBorder="1" applyAlignment="1">
      <alignment horizontal="left" vertical="center"/>
    </xf>
    <xf numFmtId="0" fontId="19" fillId="0" borderId="14" xfId="0" applyFont="1" applyBorder="1" applyAlignment="1">
      <alignment horizontal="left" vertical="center"/>
    </xf>
    <xf numFmtId="0" fontId="19" fillId="0" borderId="0" xfId="0" applyFont="1" applyBorder="1" applyAlignment="1">
      <alignment horizontal="left" vertical="center"/>
    </xf>
    <xf numFmtId="0" fontId="19" fillId="0" borderId="14" xfId="0" applyFont="1" applyBorder="1" applyAlignment="1" applyProtection="1">
      <alignment horizontal="left" vertical="center"/>
    </xf>
    <xf numFmtId="0" fontId="19" fillId="0" borderId="0" xfId="0" applyFont="1" applyBorder="1" applyAlignment="1" applyProtection="1">
      <alignment horizontal="left" vertical="center"/>
    </xf>
    <xf numFmtId="0" fontId="2" fillId="0" borderId="0" xfId="0" applyFont="1" applyAlignment="1" applyProtection="1">
      <alignment vertical="center" wrapText="1"/>
    </xf>
    <xf numFmtId="0" fontId="2" fillId="0" borderId="0" xfId="0" applyFont="1" applyAlignment="1" applyProtection="1">
      <alignment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horizontal="left" vertical="center"/>
    </xf>
    <xf numFmtId="0" fontId="0" fillId="0" borderId="0" xfId="0" applyProtection="1"/>
    <xf numFmtId="0" fontId="3" fillId="0" borderId="0" xfId="0" applyFont="1" applyAlignment="1" applyProtection="1">
      <alignment horizontal="left" vertical="top" wrapText="1"/>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1" fillId="0" borderId="0" xfId="0" applyFont="1" applyAlignment="1" applyProtection="1">
      <alignment horizontal="right" vertical="center"/>
    </xf>
    <xf numFmtId="164" fontId="1" fillId="0" borderId="0" xfId="0" applyNumberFormat="1" applyFont="1" applyAlignment="1" applyProtection="1">
      <alignment horizontal="left" vertical="center"/>
    </xf>
    <xf numFmtId="0" fontId="20" fillId="4" borderId="7" xfId="0" applyFont="1" applyFill="1" applyBorder="1" applyAlignment="1" applyProtection="1">
      <alignment horizontal="center" vertical="center"/>
    </xf>
    <xf numFmtId="0" fontId="20" fillId="4" borderId="7" xfId="0" applyFont="1" applyFill="1" applyBorder="1" applyAlignment="1" applyProtection="1">
      <alignment horizontal="left" vertical="center"/>
    </xf>
    <xf numFmtId="0" fontId="20" fillId="4" borderId="7" xfId="0" applyFont="1" applyFill="1" applyBorder="1" applyAlignment="1" applyProtection="1">
      <alignment horizontal="right" vertical="center"/>
    </xf>
    <xf numFmtId="4" fontId="26" fillId="0" borderId="0" xfId="0" applyNumberFormat="1" applyFont="1" applyAlignment="1" applyProtection="1">
      <alignment vertical="center"/>
    </xf>
    <xf numFmtId="0" fontId="26" fillId="0" borderId="0" xfId="0" applyFont="1" applyAlignment="1" applyProtection="1">
      <alignment vertical="center"/>
    </xf>
    <xf numFmtId="4" fontId="22" fillId="0" borderId="0" xfId="0" applyNumberFormat="1" applyFont="1" applyAlignment="1" applyProtection="1">
      <alignment horizontal="right" vertical="center"/>
    </xf>
    <xf numFmtId="4" fontId="22" fillId="0" borderId="0" xfId="0" applyNumberFormat="1" applyFont="1" applyAlignment="1" applyProtection="1">
      <alignment vertical="center"/>
    </xf>
    <xf numFmtId="0" fontId="20" fillId="4" borderId="6" xfId="0" applyFont="1" applyFill="1" applyBorder="1" applyAlignment="1" applyProtection="1">
      <alignment horizontal="center" vertical="center"/>
    </xf>
    <xf numFmtId="0" fontId="25" fillId="0" borderId="0" xfId="0" applyFont="1" applyAlignment="1" applyProtection="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3" fillId="0" borderId="0" xfId="0" applyFont="1" applyAlignment="1">
      <alignment horizontal="left" vertical="center" wrapText="1"/>
    </xf>
    <xf numFmtId="0" fontId="0" fillId="0" borderId="0" xfId="0" applyFont="1" applyAlignment="1">
      <alignment vertical="center"/>
    </xf>
    <xf numFmtId="0" fontId="2" fillId="2" borderId="0" xfId="0" applyFont="1" applyFill="1" applyAlignment="1" applyProtection="1">
      <alignment horizontal="left" vertical="center"/>
      <protection locked="0"/>
    </xf>
    <xf numFmtId="0" fontId="2" fillId="0" borderId="0" xfId="0" applyFont="1" applyAlignment="1">
      <alignment horizontal="left" vertical="center"/>
    </xf>
    <xf numFmtId="0" fontId="2" fillId="0" borderId="0" xfId="0" applyFont="1" applyAlignment="1">
      <alignment horizontal="left" vertical="center" wrapText="1"/>
    </xf>
    <xf numFmtId="0" fontId="1" fillId="0" borderId="0" xfId="0" applyFont="1" applyAlignment="1" applyProtection="1">
      <alignment horizontal="left" vertical="center" wrapText="1"/>
    </xf>
    <xf numFmtId="0" fontId="1" fillId="0" borderId="0" xfId="0" applyFont="1" applyAlignment="1" applyProtection="1">
      <alignment horizontal="left" vertical="center"/>
    </xf>
    <xf numFmtId="0" fontId="0" fillId="0" borderId="0" xfId="0" applyFont="1" applyAlignment="1" applyProtection="1">
      <alignment vertical="center"/>
    </xf>
  </cellXfs>
  <cellStyles count="2">
    <cellStyle name="Hypertextový odkaz" xfId="1" builtinId="8"/>
    <cellStyle name="normální" xfId="0" builtinId="0" customBuiltin="1"/>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sheetPr>
    <pageSetUpPr fitToPage="1"/>
  </sheetPr>
  <dimension ref="A1:CM59"/>
  <sheetViews>
    <sheetView showGridLines="0" topLeftCell="A27" workbookViewId="0"/>
  </sheetViews>
  <sheetFormatPr defaultRowHeight="15"/>
  <cols>
    <col min="1" max="1" width="8.33203125" style="1" customWidth="1"/>
    <col min="2" max="2" width="1.6640625" style="1" customWidth="1"/>
    <col min="3" max="3" width="4.1640625" style="1" customWidth="1"/>
    <col min="4" max="33" width="2.6640625" style="1" customWidth="1"/>
    <col min="34" max="34" width="3.33203125" style="1" customWidth="1"/>
    <col min="35" max="35" width="31.6640625" style="1" customWidth="1"/>
    <col min="36" max="37" width="2.5" style="1" customWidth="1"/>
    <col min="38" max="38" width="8.33203125" style="1" customWidth="1"/>
    <col min="39" max="39" width="3.33203125" style="1" customWidth="1"/>
    <col min="40" max="40" width="13.33203125" style="1" customWidth="1"/>
    <col min="41" max="41" width="7.5" style="1" customWidth="1"/>
    <col min="42" max="42" width="4.1640625" style="1" customWidth="1"/>
    <col min="43" max="43" width="15.6640625" style="1" customWidth="1"/>
    <col min="44" max="44" width="13.6640625" style="1" customWidth="1"/>
    <col min="45" max="47" width="25.83203125" style="1" hidden="1" customWidth="1"/>
    <col min="48" max="49" width="21.6640625" style="1" hidden="1" customWidth="1"/>
    <col min="50" max="51" width="25" style="1" hidden="1" customWidth="1"/>
    <col min="52" max="52" width="21.6640625" style="1" hidden="1" customWidth="1"/>
    <col min="53" max="53" width="19.1640625" style="1" hidden="1" customWidth="1"/>
    <col min="54" max="54" width="25" style="1" hidden="1" customWidth="1"/>
    <col min="55" max="55" width="21.6640625" style="1" hidden="1" customWidth="1"/>
    <col min="56" max="56" width="19.1640625" style="1" hidden="1" customWidth="1"/>
    <col min="57" max="57" width="66.5" style="1" customWidth="1"/>
    <col min="71" max="91" width="9.33203125" style="1" hidden="1"/>
  </cols>
  <sheetData>
    <row r="1" spans="1:74" ht="11.25">
      <c r="A1" s="15" t="s">
        <v>0</v>
      </c>
      <c r="AZ1" s="15" t="s">
        <v>1</v>
      </c>
      <c r="BA1" s="15" t="s">
        <v>2</v>
      </c>
      <c r="BB1" s="15" t="s">
        <v>3</v>
      </c>
      <c r="BT1" s="15" t="s">
        <v>4</v>
      </c>
      <c r="BU1" s="15" t="s">
        <v>4</v>
      </c>
      <c r="BV1" s="15" t="s">
        <v>5</v>
      </c>
    </row>
    <row r="2" spans="1:74" s="1" customFormat="1" ht="36.950000000000003" customHeight="1">
      <c r="AR2" s="259"/>
      <c r="AS2" s="259"/>
      <c r="AT2" s="259"/>
      <c r="AU2" s="259"/>
      <c r="AV2" s="259"/>
      <c r="AW2" s="259"/>
      <c r="AX2" s="259"/>
      <c r="AY2" s="259"/>
      <c r="AZ2" s="259"/>
      <c r="BA2" s="259"/>
      <c r="BB2" s="259"/>
      <c r="BC2" s="259"/>
      <c r="BD2" s="259"/>
      <c r="BE2" s="259"/>
      <c r="BS2" s="16" t="s">
        <v>6</v>
      </c>
      <c r="BT2" s="16" t="s">
        <v>7</v>
      </c>
    </row>
    <row r="3" spans="1:74" s="1" customFormat="1" ht="6.95" customHeight="1">
      <c r="B3" s="17"/>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9"/>
      <c r="BS3" s="16" t="s">
        <v>6</v>
      </c>
      <c r="BT3" s="16" t="s">
        <v>8</v>
      </c>
    </row>
    <row r="4" spans="1:74" s="1" customFormat="1" ht="24.95" customHeight="1">
      <c r="B4" s="20"/>
      <c r="C4" s="21"/>
      <c r="D4" s="22" t="s">
        <v>9</v>
      </c>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19"/>
      <c r="AS4" s="23" t="s">
        <v>10</v>
      </c>
      <c r="BE4" s="24" t="s">
        <v>11</v>
      </c>
      <c r="BS4" s="16" t="s">
        <v>12</v>
      </c>
    </row>
    <row r="5" spans="1:74" s="1" customFormat="1" ht="12" customHeight="1">
      <c r="B5" s="20"/>
      <c r="C5" s="21"/>
      <c r="D5" s="25" t="s">
        <v>13</v>
      </c>
      <c r="E5" s="21"/>
      <c r="F5" s="21"/>
      <c r="G5" s="21"/>
      <c r="H5" s="21"/>
      <c r="I5" s="21"/>
      <c r="J5" s="21"/>
      <c r="K5" s="271" t="s">
        <v>14</v>
      </c>
      <c r="L5" s="272"/>
      <c r="M5" s="272"/>
      <c r="N5" s="272"/>
      <c r="O5" s="272"/>
      <c r="P5" s="272"/>
      <c r="Q5" s="272"/>
      <c r="R5" s="272"/>
      <c r="S5" s="272"/>
      <c r="T5" s="272"/>
      <c r="U5" s="272"/>
      <c r="V5" s="272"/>
      <c r="W5" s="272"/>
      <c r="X5" s="272"/>
      <c r="Y5" s="272"/>
      <c r="Z5" s="272"/>
      <c r="AA5" s="272"/>
      <c r="AB5" s="272"/>
      <c r="AC5" s="272"/>
      <c r="AD5" s="272"/>
      <c r="AE5" s="272"/>
      <c r="AF5" s="272"/>
      <c r="AG5" s="272"/>
      <c r="AH5" s="272"/>
      <c r="AI5" s="272"/>
      <c r="AJ5" s="272"/>
      <c r="AK5" s="272"/>
      <c r="AL5" s="272"/>
      <c r="AM5" s="272"/>
      <c r="AN5" s="272"/>
      <c r="AO5" s="272"/>
      <c r="AP5" s="21"/>
      <c r="AQ5" s="21"/>
      <c r="AR5" s="19"/>
      <c r="BE5" s="250" t="s">
        <v>15</v>
      </c>
      <c r="BS5" s="16" t="s">
        <v>6</v>
      </c>
    </row>
    <row r="6" spans="1:74" s="1" customFormat="1" ht="36.950000000000003" customHeight="1">
      <c r="B6" s="20"/>
      <c r="C6" s="21"/>
      <c r="D6" s="27" t="s">
        <v>16</v>
      </c>
      <c r="E6" s="21"/>
      <c r="F6" s="21"/>
      <c r="G6" s="21"/>
      <c r="H6" s="21"/>
      <c r="I6" s="21"/>
      <c r="J6" s="21"/>
      <c r="K6" s="273" t="s">
        <v>17</v>
      </c>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272"/>
      <c r="AL6" s="272"/>
      <c r="AM6" s="272"/>
      <c r="AN6" s="272"/>
      <c r="AO6" s="272"/>
      <c r="AP6" s="21"/>
      <c r="AQ6" s="21"/>
      <c r="AR6" s="19"/>
      <c r="BE6" s="251"/>
      <c r="BS6" s="16" t="s">
        <v>6</v>
      </c>
    </row>
    <row r="7" spans="1:74" s="1" customFormat="1" ht="12" customHeight="1">
      <c r="B7" s="20"/>
      <c r="C7" s="21"/>
      <c r="D7" s="28" t="s">
        <v>18</v>
      </c>
      <c r="E7" s="21"/>
      <c r="F7" s="21"/>
      <c r="G7" s="21"/>
      <c r="H7" s="21"/>
      <c r="I7" s="21"/>
      <c r="J7" s="21"/>
      <c r="K7" s="26" t="s">
        <v>19</v>
      </c>
      <c r="L7" s="21"/>
      <c r="M7" s="21"/>
      <c r="N7" s="21"/>
      <c r="O7" s="21"/>
      <c r="P7" s="21"/>
      <c r="Q7" s="21"/>
      <c r="R7" s="21"/>
      <c r="S7" s="21"/>
      <c r="T7" s="21"/>
      <c r="U7" s="21"/>
      <c r="V7" s="21"/>
      <c r="W7" s="21"/>
      <c r="X7" s="21"/>
      <c r="Y7" s="21"/>
      <c r="Z7" s="21"/>
      <c r="AA7" s="21"/>
      <c r="AB7" s="21"/>
      <c r="AC7" s="21"/>
      <c r="AD7" s="21"/>
      <c r="AE7" s="21"/>
      <c r="AF7" s="21"/>
      <c r="AG7" s="21"/>
      <c r="AH7" s="21"/>
      <c r="AI7" s="21"/>
      <c r="AJ7" s="21"/>
      <c r="AK7" s="28" t="s">
        <v>20</v>
      </c>
      <c r="AL7" s="21"/>
      <c r="AM7" s="21"/>
      <c r="AN7" s="26" t="s">
        <v>19</v>
      </c>
      <c r="AO7" s="21"/>
      <c r="AP7" s="21"/>
      <c r="AQ7" s="21"/>
      <c r="AR7" s="19"/>
      <c r="BE7" s="251"/>
      <c r="BS7" s="16" t="s">
        <v>6</v>
      </c>
    </row>
    <row r="8" spans="1:74" s="1" customFormat="1" ht="12" customHeight="1">
      <c r="B8" s="20"/>
      <c r="C8" s="21"/>
      <c r="D8" s="28" t="s">
        <v>21</v>
      </c>
      <c r="E8" s="21"/>
      <c r="F8" s="21"/>
      <c r="G8" s="21"/>
      <c r="H8" s="21"/>
      <c r="I8" s="21"/>
      <c r="J8" s="21"/>
      <c r="K8" s="26" t="s">
        <v>22</v>
      </c>
      <c r="L8" s="21"/>
      <c r="M8" s="21"/>
      <c r="N8" s="21"/>
      <c r="O8" s="21"/>
      <c r="P8" s="21"/>
      <c r="Q8" s="21"/>
      <c r="R8" s="21"/>
      <c r="S8" s="21"/>
      <c r="T8" s="21"/>
      <c r="U8" s="21"/>
      <c r="V8" s="21"/>
      <c r="W8" s="21"/>
      <c r="X8" s="21"/>
      <c r="Y8" s="21"/>
      <c r="Z8" s="21"/>
      <c r="AA8" s="21"/>
      <c r="AB8" s="21"/>
      <c r="AC8" s="21"/>
      <c r="AD8" s="21"/>
      <c r="AE8" s="21"/>
      <c r="AF8" s="21"/>
      <c r="AG8" s="21"/>
      <c r="AH8" s="21"/>
      <c r="AI8" s="21"/>
      <c r="AJ8" s="21"/>
      <c r="AK8" s="28" t="s">
        <v>23</v>
      </c>
      <c r="AL8" s="21"/>
      <c r="AM8" s="21"/>
      <c r="AN8" s="29" t="s">
        <v>24</v>
      </c>
      <c r="AO8" s="21"/>
      <c r="AP8" s="21"/>
      <c r="AQ8" s="21"/>
      <c r="AR8" s="19"/>
      <c r="BE8" s="251"/>
      <c r="BS8" s="16" t="s">
        <v>6</v>
      </c>
    </row>
    <row r="9" spans="1:74" s="1" customFormat="1" ht="14.45" customHeight="1">
      <c r="B9" s="20"/>
      <c r="C9" s="21"/>
      <c r="D9" s="21"/>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19"/>
      <c r="BE9" s="251"/>
      <c r="BS9" s="16" t="s">
        <v>6</v>
      </c>
    </row>
    <row r="10" spans="1:74" s="1" customFormat="1" ht="12" customHeight="1">
      <c r="B10" s="20"/>
      <c r="C10" s="21"/>
      <c r="D10" s="28" t="s">
        <v>25</v>
      </c>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8" t="s">
        <v>26</v>
      </c>
      <c r="AL10" s="21"/>
      <c r="AM10" s="21"/>
      <c r="AN10" s="26" t="s">
        <v>27</v>
      </c>
      <c r="AO10" s="21"/>
      <c r="AP10" s="21"/>
      <c r="AQ10" s="21"/>
      <c r="AR10" s="19"/>
      <c r="BE10" s="251"/>
      <c r="BS10" s="16" t="s">
        <v>6</v>
      </c>
    </row>
    <row r="11" spans="1:74" s="1" customFormat="1" ht="18.399999999999999" customHeight="1">
      <c r="B11" s="20"/>
      <c r="C11" s="21"/>
      <c r="D11" s="21"/>
      <c r="E11" s="26" t="s">
        <v>28</v>
      </c>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8" t="s">
        <v>29</v>
      </c>
      <c r="AL11" s="21"/>
      <c r="AM11" s="21"/>
      <c r="AN11" s="26" t="s">
        <v>30</v>
      </c>
      <c r="AO11" s="21"/>
      <c r="AP11" s="21"/>
      <c r="AQ11" s="21"/>
      <c r="AR11" s="19"/>
      <c r="BE11" s="251"/>
      <c r="BS11" s="16" t="s">
        <v>6</v>
      </c>
    </row>
    <row r="12" spans="1:74" s="1" customFormat="1" ht="6.95" customHeight="1">
      <c r="B12" s="20"/>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19"/>
      <c r="BE12" s="251"/>
      <c r="BS12" s="16" t="s">
        <v>6</v>
      </c>
    </row>
    <row r="13" spans="1:74" s="1" customFormat="1" ht="12" customHeight="1">
      <c r="B13" s="20"/>
      <c r="C13" s="21"/>
      <c r="D13" s="28" t="s">
        <v>31</v>
      </c>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8" t="s">
        <v>26</v>
      </c>
      <c r="AL13" s="21"/>
      <c r="AM13" s="21"/>
      <c r="AN13" s="30" t="s">
        <v>32</v>
      </c>
      <c r="AO13" s="21"/>
      <c r="AP13" s="21"/>
      <c r="AQ13" s="21"/>
      <c r="AR13" s="19"/>
      <c r="BE13" s="251"/>
      <c r="BS13" s="16" t="s">
        <v>6</v>
      </c>
    </row>
    <row r="14" spans="1:74" ht="12.75">
      <c r="B14" s="20"/>
      <c r="C14" s="21"/>
      <c r="D14" s="21"/>
      <c r="E14" s="274" t="s">
        <v>32</v>
      </c>
      <c r="F14" s="275"/>
      <c r="G14" s="275"/>
      <c r="H14" s="275"/>
      <c r="I14" s="275"/>
      <c r="J14" s="275"/>
      <c r="K14" s="275"/>
      <c r="L14" s="275"/>
      <c r="M14" s="275"/>
      <c r="N14" s="275"/>
      <c r="O14" s="275"/>
      <c r="P14" s="275"/>
      <c r="Q14" s="275"/>
      <c r="R14" s="275"/>
      <c r="S14" s="275"/>
      <c r="T14" s="275"/>
      <c r="U14" s="275"/>
      <c r="V14" s="275"/>
      <c r="W14" s="275"/>
      <c r="X14" s="275"/>
      <c r="Y14" s="275"/>
      <c r="Z14" s="275"/>
      <c r="AA14" s="275"/>
      <c r="AB14" s="275"/>
      <c r="AC14" s="275"/>
      <c r="AD14" s="275"/>
      <c r="AE14" s="275"/>
      <c r="AF14" s="275"/>
      <c r="AG14" s="275"/>
      <c r="AH14" s="275"/>
      <c r="AI14" s="275"/>
      <c r="AJ14" s="275"/>
      <c r="AK14" s="28" t="s">
        <v>29</v>
      </c>
      <c r="AL14" s="21"/>
      <c r="AM14" s="21"/>
      <c r="AN14" s="30" t="s">
        <v>32</v>
      </c>
      <c r="AO14" s="21"/>
      <c r="AP14" s="21"/>
      <c r="AQ14" s="21"/>
      <c r="AR14" s="19"/>
      <c r="BE14" s="251"/>
      <c r="BS14" s="16" t="s">
        <v>6</v>
      </c>
    </row>
    <row r="15" spans="1:74" s="1" customFormat="1" ht="6.95" customHeight="1">
      <c r="B15" s="20"/>
      <c r="C15" s="21"/>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19"/>
      <c r="BE15" s="251"/>
      <c r="BS15" s="16" t="s">
        <v>4</v>
      </c>
    </row>
    <row r="16" spans="1:74" s="1" customFormat="1" ht="12" customHeight="1">
      <c r="B16" s="20"/>
      <c r="C16" s="21"/>
      <c r="D16" s="28" t="s">
        <v>33</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8" t="s">
        <v>26</v>
      </c>
      <c r="AL16" s="21"/>
      <c r="AM16" s="21"/>
      <c r="AN16" s="26" t="s">
        <v>19</v>
      </c>
      <c r="AO16" s="21"/>
      <c r="AP16" s="21"/>
      <c r="AQ16" s="21"/>
      <c r="AR16" s="19"/>
      <c r="BE16" s="251"/>
      <c r="BS16" s="16" t="s">
        <v>4</v>
      </c>
    </row>
    <row r="17" spans="1:71" s="1" customFormat="1" ht="18.399999999999999" customHeight="1">
      <c r="B17" s="20"/>
      <c r="C17" s="21"/>
      <c r="D17" s="21"/>
      <c r="E17" s="26" t="s">
        <v>22</v>
      </c>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8" t="s">
        <v>29</v>
      </c>
      <c r="AL17" s="21"/>
      <c r="AM17" s="21"/>
      <c r="AN17" s="26" t="s">
        <v>19</v>
      </c>
      <c r="AO17" s="21"/>
      <c r="AP17" s="21"/>
      <c r="AQ17" s="21"/>
      <c r="AR17" s="19"/>
      <c r="BE17" s="251"/>
      <c r="BS17" s="16" t="s">
        <v>34</v>
      </c>
    </row>
    <row r="18" spans="1:71" s="1" customFormat="1" ht="6.95" customHeight="1">
      <c r="B18" s="20"/>
      <c r="C18" s="21"/>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19"/>
      <c r="BE18" s="251"/>
      <c r="BS18" s="16" t="s">
        <v>6</v>
      </c>
    </row>
    <row r="19" spans="1:71" s="1" customFormat="1" ht="12" customHeight="1">
      <c r="B19" s="20"/>
      <c r="C19" s="21"/>
      <c r="D19" s="28" t="s">
        <v>35</v>
      </c>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28" t="s">
        <v>26</v>
      </c>
      <c r="AL19" s="21"/>
      <c r="AM19" s="21"/>
      <c r="AN19" s="26" t="s">
        <v>19</v>
      </c>
      <c r="AO19" s="21"/>
      <c r="AP19" s="21"/>
      <c r="AQ19" s="21"/>
      <c r="AR19" s="19"/>
      <c r="BE19" s="251"/>
      <c r="BS19" s="16" t="s">
        <v>6</v>
      </c>
    </row>
    <row r="20" spans="1:71" s="1" customFormat="1" ht="18.399999999999999" customHeight="1">
      <c r="B20" s="20"/>
      <c r="C20" s="21"/>
      <c r="D20" s="21"/>
      <c r="E20" s="26" t="s">
        <v>22</v>
      </c>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8" t="s">
        <v>29</v>
      </c>
      <c r="AL20" s="21"/>
      <c r="AM20" s="21"/>
      <c r="AN20" s="26" t="s">
        <v>19</v>
      </c>
      <c r="AO20" s="21"/>
      <c r="AP20" s="21"/>
      <c r="AQ20" s="21"/>
      <c r="AR20" s="19"/>
      <c r="BE20" s="251"/>
      <c r="BS20" s="16" t="s">
        <v>4</v>
      </c>
    </row>
    <row r="21" spans="1:71" s="1" customFormat="1" ht="6.95" customHeight="1">
      <c r="B21" s="20"/>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19"/>
      <c r="BE21" s="251"/>
    </row>
    <row r="22" spans="1:71" s="1" customFormat="1" ht="12" customHeight="1">
      <c r="B22" s="20"/>
      <c r="C22" s="21"/>
      <c r="D22" s="28" t="s">
        <v>36</v>
      </c>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19"/>
      <c r="BE22" s="251"/>
    </row>
    <row r="23" spans="1:71" s="1" customFormat="1" ht="51" customHeight="1">
      <c r="B23" s="20"/>
      <c r="C23" s="21"/>
      <c r="D23" s="21"/>
      <c r="E23" s="276" t="s">
        <v>37</v>
      </c>
      <c r="F23" s="276"/>
      <c r="G23" s="276"/>
      <c r="H23" s="276"/>
      <c r="I23" s="276"/>
      <c r="J23" s="276"/>
      <c r="K23" s="276"/>
      <c r="L23" s="276"/>
      <c r="M23" s="276"/>
      <c r="N23" s="276"/>
      <c r="O23" s="276"/>
      <c r="P23" s="276"/>
      <c r="Q23" s="276"/>
      <c r="R23" s="276"/>
      <c r="S23" s="276"/>
      <c r="T23" s="276"/>
      <c r="U23" s="276"/>
      <c r="V23" s="276"/>
      <c r="W23" s="276"/>
      <c r="X23" s="276"/>
      <c r="Y23" s="276"/>
      <c r="Z23" s="276"/>
      <c r="AA23" s="276"/>
      <c r="AB23" s="276"/>
      <c r="AC23" s="276"/>
      <c r="AD23" s="276"/>
      <c r="AE23" s="276"/>
      <c r="AF23" s="276"/>
      <c r="AG23" s="276"/>
      <c r="AH23" s="276"/>
      <c r="AI23" s="276"/>
      <c r="AJ23" s="276"/>
      <c r="AK23" s="276"/>
      <c r="AL23" s="276"/>
      <c r="AM23" s="276"/>
      <c r="AN23" s="276"/>
      <c r="AO23" s="21"/>
      <c r="AP23" s="21"/>
      <c r="AQ23" s="21"/>
      <c r="AR23" s="19"/>
      <c r="BE23" s="251"/>
    </row>
    <row r="24" spans="1:71" s="1" customFormat="1" ht="6.95" customHeight="1">
      <c r="B24" s="20"/>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19"/>
      <c r="BE24" s="251"/>
    </row>
    <row r="25" spans="1:71" s="1" customFormat="1" ht="6.95" customHeight="1">
      <c r="B25" s="20"/>
      <c r="C25" s="21"/>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21"/>
      <c r="AQ25" s="21"/>
      <c r="AR25" s="19"/>
      <c r="BE25" s="251"/>
    </row>
    <row r="26" spans="1:71" s="2" customFormat="1" ht="25.9" customHeight="1">
      <c r="A26" s="33"/>
      <c r="B26" s="34"/>
      <c r="C26" s="35"/>
      <c r="D26" s="36" t="s">
        <v>38</v>
      </c>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253">
        <f>ROUND(AG54,2)</f>
        <v>0</v>
      </c>
      <c r="AL26" s="254"/>
      <c r="AM26" s="254"/>
      <c r="AN26" s="254"/>
      <c r="AO26" s="254"/>
      <c r="AP26" s="35"/>
      <c r="AQ26" s="35"/>
      <c r="AR26" s="38"/>
      <c r="BE26" s="251"/>
    </row>
    <row r="27" spans="1:71" s="2" customFormat="1" ht="6.95" customHeight="1">
      <c r="A27" s="33"/>
      <c r="B27" s="34"/>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8"/>
      <c r="BE27" s="251"/>
    </row>
    <row r="28" spans="1:71" s="2" customFormat="1" ht="12.75">
      <c r="A28" s="33"/>
      <c r="B28" s="34"/>
      <c r="C28" s="35"/>
      <c r="D28" s="35"/>
      <c r="E28" s="35"/>
      <c r="F28" s="35"/>
      <c r="G28" s="35"/>
      <c r="H28" s="35"/>
      <c r="I28" s="35"/>
      <c r="J28" s="35"/>
      <c r="K28" s="35"/>
      <c r="L28" s="277" t="s">
        <v>39</v>
      </c>
      <c r="M28" s="277"/>
      <c r="N28" s="277"/>
      <c r="O28" s="277"/>
      <c r="P28" s="277"/>
      <c r="Q28" s="35"/>
      <c r="R28" s="35"/>
      <c r="S28" s="35"/>
      <c r="T28" s="35"/>
      <c r="U28" s="35"/>
      <c r="V28" s="35"/>
      <c r="W28" s="277" t="s">
        <v>40</v>
      </c>
      <c r="X28" s="277"/>
      <c r="Y28" s="277"/>
      <c r="Z28" s="277"/>
      <c r="AA28" s="277"/>
      <c r="AB28" s="277"/>
      <c r="AC28" s="277"/>
      <c r="AD28" s="277"/>
      <c r="AE28" s="277"/>
      <c r="AF28" s="35"/>
      <c r="AG28" s="35"/>
      <c r="AH28" s="35"/>
      <c r="AI28" s="35"/>
      <c r="AJ28" s="35"/>
      <c r="AK28" s="277" t="s">
        <v>41</v>
      </c>
      <c r="AL28" s="277"/>
      <c r="AM28" s="277"/>
      <c r="AN28" s="277"/>
      <c r="AO28" s="277"/>
      <c r="AP28" s="35"/>
      <c r="AQ28" s="35"/>
      <c r="AR28" s="38"/>
      <c r="BE28" s="251"/>
    </row>
    <row r="29" spans="1:71" s="3" customFormat="1" ht="14.45" customHeight="1">
      <c r="B29" s="39"/>
      <c r="C29" s="40"/>
      <c r="D29" s="28" t="s">
        <v>42</v>
      </c>
      <c r="E29" s="40"/>
      <c r="F29" s="28" t="s">
        <v>43</v>
      </c>
      <c r="G29" s="40"/>
      <c r="H29" s="40"/>
      <c r="I29" s="40"/>
      <c r="J29" s="40"/>
      <c r="K29" s="40"/>
      <c r="L29" s="278">
        <v>0.21</v>
      </c>
      <c r="M29" s="249"/>
      <c r="N29" s="249"/>
      <c r="O29" s="249"/>
      <c r="P29" s="249"/>
      <c r="Q29" s="40"/>
      <c r="R29" s="40"/>
      <c r="S29" s="40"/>
      <c r="T29" s="40"/>
      <c r="U29" s="40"/>
      <c r="V29" s="40"/>
      <c r="W29" s="248">
        <f>ROUND(AZ54, 2)</f>
        <v>0</v>
      </c>
      <c r="X29" s="249"/>
      <c r="Y29" s="249"/>
      <c r="Z29" s="249"/>
      <c r="AA29" s="249"/>
      <c r="AB29" s="249"/>
      <c r="AC29" s="249"/>
      <c r="AD29" s="249"/>
      <c r="AE29" s="249"/>
      <c r="AF29" s="40"/>
      <c r="AG29" s="40"/>
      <c r="AH29" s="40"/>
      <c r="AI29" s="40"/>
      <c r="AJ29" s="40"/>
      <c r="AK29" s="248">
        <f>ROUND(AV54, 2)</f>
        <v>0</v>
      </c>
      <c r="AL29" s="249"/>
      <c r="AM29" s="249"/>
      <c r="AN29" s="249"/>
      <c r="AO29" s="249"/>
      <c r="AP29" s="40"/>
      <c r="AQ29" s="40"/>
      <c r="AR29" s="41"/>
      <c r="BE29" s="252"/>
    </row>
    <row r="30" spans="1:71" s="3" customFormat="1" ht="14.45" customHeight="1">
      <c r="B30" s="39"/>
      <c r="C30" s="40"/>
      <c r="D30" s="40"/>
      <c r="E30" s="40"/>
      <c r="F30" s="28" t="s">
        <v>44</v>
      </c>
      <c r="G30" s="40"/>
      <c r="H30" s="40"/>
      <c r="I30" s="40"/>
      <c r="J30" s="40"/>
      <c r="K30" s="40"/>
      <c r="L30" s="278">
        <v>0.15</v>
      </c>
      <c r="M30" s="249"/>
      <c r="N30" s="249"/>
      <c r="O30" s="249"/>
      <c r="P30" s="249"/>
      <c r="Q30" s="40"/>
      <c r="R30" s="40"/>
      <c r="S30" s="40"/>
      <c r="T30" s="40"/>
      <c r="U30" s="40"/>
      <c r="V30" s="40"/>
      <c r="W30" s="248">
        <f>ROUND(BA54, 2)</f>
        <v>0</v>
      </c>
      <c r="X30" s="249"/>
      <c r="Y30" s="249"/>
      <c r="Z30" s="249"/>
      <c r="AA30" s="249"/>
      <c r="AB30" s="249"/>
      <c r="AC30" s="249"/>
      <c r="AD30" s="249"/>
      <c r="AE30" s="249"/>
      <c r="AF30" s="40"/>
      <c r="AG30" s="40"/>
      <c r="AH30" s="40"/>
      <c r="AI30" s="40"/>
      <c r="AJ30" s="40"/>
      <c r="AK30" s="248">
        <f>ROUND(AW54, 2)</f>
        <v>0</v>
      </c>
      <c r="AL30" s="249"/>
      <c r="AM30" s="249"/>
      <c r="AN30" s="249"/>
      <c r="AO30" s="249"/>
      <c r="AP30" s="40"/>
      <c r="AQ30" s="40"/>
      <c r="AR30" s="41"/>
      <c r="BE30" s="252"/>
    </row>
    <row r="31" spans="1:71" s="3" customFormat="1" ht="14.45" hidden="1" customHeight="1">
      <c r="B31" s="39"/>
      <c r="C31" s="40"/>
      <c r="D31" s="40"/>
      <c r="E31" s="40"/>
      <c r="F31" s="28" t="s">
        <v>45</v>
      </c>
      <c r="G31" s="40"/>
      <c r="H31" s="40"/>
      <c r="I31" s="40"/>
      <c r="J31" s="40"/>
      <c r="K31" s="40"/>
      <c r="L31" s="278">
        <v>0.21</v>
      </c>
      <c r="M31" s="249"/>
      <c r="N31" s="249"/>
      <c r="O31" s="249"/>
      <c r="P31" s="249"/>
      <c r="Q31" s="40"/>
      <c r="R31" s="40"/>
      <c r="S31" s="40"/>
      <c r="T31" s="40"/>
      <c r="U31" s="40"/>
      <c r="V31" s="40"/>
      <c r="W31" s="248">
        <f>ROUND(BB54, 2)</f>
        <v>0</v>
      </c>
      <c r="X31" s="249"/>
      <c r="Y31" s="249"/>
      <c r="Z31" s="249"/>
      <c r="AA31" s="249"/>
      <c r="AB31" s="249"/>
      <c r="AC31" s="249"/>
      <c r="AD31" s="249"/>
      <c r="AE31" s="249"/>
      <c r="AF31" s="40"/>
      <c r="AG31" s="40"/>
      <c r="AH31" s="40"/>
      <c r="AI31" s="40"/>
      <c r="AJ31" s="40"/>
      <c r="AK31" s="248">
        <v>0</v>
      </c>
      <c r="AL31" s="249"/>
      <c r="AM31" s="249"/>
      <c r="AN31" s="249"/>
      <c r="AO31" s="249"/>
      <c r="AP31" s="40"/>
      <c r="AQ31" s="40"/>
      <c r="AR31" s="41"/>
      <c r="BE31" s="252"/>
    </row>
    <row r="32" spans="1:71" s="3" customFormat="1" ht="14.45" hidden="1" customHeight="1">
      <c r="B32" s="39"/>
      <c r="C32" s="40"/>
      <c r="D32" s="40"/>
      <c r="E32" s="40"/>
      <c r="F32" s="28" t="s">
        <v>46</v>
      </c>
      <c r="G32" s="40"/>
      <c r="H32" s="40"/>
      <c r="I32" s="40"/>
      <c r="J32" s="40"/>
      <c r="K32" s="40"/>
      <c r="L32" s="278">
        <v>0.15</v>
      </c>
      <c r="M32" s="249"/>
      <c r="N32" s="249"/>
      <c r="O32" s="249"/>
      <c r="P32" s="249"/>
      <c r="Q32" s="40"/>
      <c r="R32" s="40"/>
      <c r="S32" s="40"/>
      <c r="T32" s="40"/>
      <c r="U32" s="40"/>
      <c r="V32" s="40"/>
      <c r="W32" s="248">
        <f>ROUND(BC54, 2)</f>
        <v>0</v>
      </c>
      <c r="X32" s="249"/>
      <c r="Y32" s="249"/>
      <c r="Z32" s="249"/>
      <c r="AA32" s="249"/>
      <c r="AB32" s="249"/>
      <c r="AC32" s="249"/>
      <c r="AD32" s="249"/>
      <c r="AE32" s="249"/>
      <c r="AF32" s="40"/>
      <c r="AG32" s="40"/>
      <c r="AH32" s="40"/>
      <c r="AI32" s="40"/>
      <c r="AJ32" s="40"/>
      <c r="AK32" s="248">
        <v>0</v>
      </c>
      <c r="AL32" s="249"/>
      <c r="AM32" s="249"/>
      <c r="AN32" s="249"/>
      <c r="AO32" s="249"/>
      <c r="AP32" s="40"/>
      <c r="AQ32" s="40"/>
      <c r="AR32" s="41"/>
      <c r="BE32" s="252"/>
    </row>
    <row r="33" spans="1:57" s="3" customFormat="1" ht="14.45" hidden="1" customHeight="1">
      <c r="B33" s="39"/>
      <c r="C33" s="40"/>
      <c r="D33" s="40"/>
      <c r="E33" s="40"/>
      <c r="F33" s="28" t="s">
        <v>47</v>
      </c>
      <c r="G33" s="40"/>
      <c r="H33" s="40"/>
      <c r="I33" s="40"/>
      <c r="J33" s="40"/>
      <c r="K33" s="40"/>
      <c r="L33" s="278">
        <v>0</v>
      </c>
      <c r="M33" s="249"/>
      <c r="N33" s="249"/>
      <c r="O33" s="249"/>
      <c r="P33" s="249"/>
      <c r="Q33" s="40"/>
      <c r="R33" s="40"/>
      <c r="S33" s="40"/>
      <c r="T33" s="40"/>
      <c r="U33" s="40"/>
      <c r="V33" s="40"/>
      <c r="W33" s="248">
        <f>ROUND(BD54, 2)</f>
        <v>0</v>
      </c>
      <c r="X33" s="249"/>
      <c r="Y33" s="249"/>
      <c r="Z33" s="249"/>
      <c r="AA33" s="249"/>
      <c r="AB33" s="249"/>
      <c r="AC33" s="249"/>
      <c r="AD33" s="249"/>
      <c r="AE33" s="249"/>
      <c r="AF33" s="40"/>
      <c r="AG33" s="40"/>
      <c r="AH33" s="40"/>
      <c r="AI33" s="40"/>
      <c r="AJ33" s="40"/>
      <c r="AK33" s="248">
        <v>0</v>
      </c>
      <c r="AL33" s="249"/>
      <c r="AM33" s="249"/>
      <c r="AN33" s="249"/>
      <c r="AO33" s="249"/>
      <c r="AP33" s="40"/>
      <c r="AQ33" s="40"/>
      <c r="AR33" s="41"/>
    </row>
    <row r="34" spans="1:57" s="2" customFormat="1" ht="6.95" customHeight="1">
      <c r="A34" s="33"/>
      <c r="B34" s="34"/>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8"/>
      <c r="BE34" s="33"/>
    </row>
    <row r="35" spans="1:57" s="2" customFormat="1" ht="25.9" customHeight="1">
      <c r="A35" s="33"/>
      <c r="B35" s="34"/>
      <c r="C35" s="42"/>
      <c r="D35" s="43" t="s">
        <v>48</v>
      </c>
      <c r="E35" s="44"/>
      <c r="F35" s="44"/>
      <c r="G35" s="44"/>
      <c r="H35" s="44"/>
      <c r="I35" s="44"/>
      <c r="J35" s="44"/>
      <c r="K35" s="44"/>
      <c r="L35" s="44"/>
      <c r="M35" s="44"/>
      <c r="N35" s="44"/>
      <c r="O35" s="44"/>
      <c r="P35" s="44"/>
      <c r="Q35" s="44"/>
      <c r="R35" s="44"/>
      <c r="S35" s="44"/>
      <c r="T35" s="45" t="s">
        <v>49</v>
      </c>
      <c r="U35" s="44"/>
      <c r="V35" s="44"/>
      <c r="W35" s="44"/>
      <c r="X35" s="255" t="s">
        <v>50</v>
      </c>
      <c r="Y35" s="256"/>
      <c r="Z35" s="256"/>
      <c r="AA35" s="256"/>
      <c r="AB35" s="256"/>
      <c r="AC35" s="44"/>
      <c r="AD35" s="44"/>
      <c r="AE35" s="44"/>
      <c r="AF35" s="44"/>
      <c r="AG35" s="44"/>
      <c r="AH35" s="44"/>
      <c r="AI35" s="44"/>
      <c r="AJ35" s="44"/>
      <c r="AK35" s="257">
        <f>SUM(AK26:AK33)</f>
        <v>0</v>
      </c>
      <c r="AL35" s="256"/>
      <c r="AM35" s="256"/>
      <c r="AN35" s="256"/>
      <c r="AO35" s="258"/>
      <c r="AP35" s="42"/>
      <c r="AQ35" s="42"/>
      <c r="AR35" s="38"/>
      <c r="BE35" s="33"/>
    </row>
    <row r="36" spans="1:57" s="2" customFormat="1" ht="6.95" customHeight="1">
      <c r="A36" s="33"/>
      <c r="B36" s="34"/>
      <c r="C36" s="35"/>
      <c r="D36" s="35"/>
      <c r="E36" s="35"/>
      <c r="F36" s="35"/>
      <c r="G36" s="35"/>
      <c r="H36" s="35"/>
      <c r="I36" s="35"/>
      <c r="J36" s="35"/>
      <c r="K36" s="35"/>
      <c r="L36" s="35"/>
      <c r="M36" s="35"/>
      <c r="N36" s="35"/>
      <c r="O36" s="35"/>
      <c r="P36" s="35"/>
      <c r="Q36" s="35"/>
      <c r="R36" s="35"/>
      <c r="S36" s="35"/>
      <c r="T36" s="35"/>
      <c r="U36" s="35"/>
      <c r="V36" s="35"/>
      <c r="W36" s="35"/>
      <c r="X36" s="35"/>
      <c r="Y36" s="35"/>
      <c r="Z36" s="35"/>
      <c r="AA36" s="35"/>
      <c r="AB36" s="35"/>
      <c r="AC36" s="35"/>
      <c r="AD36" s="35"/>
      <c r="AE36" s="35"/>
      <c r="AF36" s="35"/>
      <c r="AG36" s="35"/>
      <c r="AH36" s="35"/>
      <c r="AI36" s="35"/>
      <c r="AJ36" s="35"/>
      <c r="AK36" s="35"/>
      <c r="AL36" s="35"/>
      <c r="AM36" s="35"/>
      <c r="AN36" s="35"/>
      <c r="AO36" s="35"/>
      <c r="AP36" s="35"/>
      <c r="AQ36" s="35"/>
      <c r="AR36" s="38"/>
      <c r="BE36" s="33"/>
    </row>
    <row r="37" spans="1:57" s="2" customFormat="1" ht="6.95" customHeight="1">
      <c r="A37" s="33"/>
      <c r="B37" s="46"/>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38"/>
      <c r="BE37" s="33"/>
    </row>
    <row r="41" spans="1:57" s="2" customFormat="1" ht="6.95" customHeight="1">
      <c r="A41" s="33"/>
      <c r="B41" s="48"/>
      <c r="C41" s="49"/>
      <c r="D41" s="49"/>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38"/>
      <c r="BE41" s="33"/>
    </row>
    <row r="42" spans="1:57" s="2" customFormat="1" ht="24.95" customHeight="1">
      <c r="A42" s="33"/>
      <c r="B42" s="34"/>
      <c r="C42" s="22" t="s">
        <v>51</v>
      </c>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8"/>
      <c r="BE42" s="33"/>
    </row>
    <row r="43" spans="1:57" s="2" customFormat="1" ht="6.95" customHeight="1">
      <c r="A43" s="33"/>
      <c r="B43" s="34"/>
      <c r="C43" s="35"/>
      <c r="D43" s="35"/>
      <c r="E43" s="35"/>
      <c r="F43" s="35"/>
      <c r="G43" s="35"/>
      <c r="H43" s="35"/>
      <c r="I43" s="35"/>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c r="AL43" s="35"/>
      <c r="AM43" s="35"/>
      <c r="AN43" s="35"/>
      <c r="AO43" s="35"/>
      <c r="AP43" s="35"/>
      <c r="AQ43" s="35"/>
      <c r="AR43" s="38"/>
      <c r="BE43" s="33"/>
    </row>
    <row r="44" spans="1:57" s="4" customFormat="1" ht="12" customHeight="1">
      <c r="B44" s="50"/>
      <c r="C44" s="28" t="s">
        <v>13</v>
      </c>
      <c r="D44" s="51"/>
      <c r="E44" s="51"/>
      <c r="F44" s="51"/>
      <c r="G44" s="51"/>
      <c r="H44" s="51"/>
      <c r="I44" s="51"/>
      <c r="J44" s="51"/>
      <c r="K44" s="51"/>
      <c r="L44" s="51" t="str">
        <f>K5</f>
        <v>Broumov</v>
      </c>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2"/>
    </row>
    <row r="45" spans="1:57" s="5" customFormat="1" ht="36.950000000000003" customHeight="1">
      <c r="B45" s="53"/>
      <c r="C45" s="54" t="s">
        <v>16</v>
      </c>
      <c r="D45" s="55"/>
      <c r="E45" s="55"/>
      <c r="F45" s="55"/>
      <c r="G45" s="55"/>
      <c r="H45" s="55"/>
      <c r="I45" s="55"/>
      <c r="J45" s="55"/>
      <c r="K45" s="55"/>
      <c r="L45" s="268" t="str">
        <f>K6</f>
        <v>Souvislá údržba ulice Luční</v>
      </c>
      <c r="M45" s="269"/>
      <c r="N45" s="269"/>
      <c r="O45" s="269"/>
      <c r="P45" s="269"/>
      <c r="Q45" s="269"/>
      <c r="R45" s="269"/>
      <c r="S45" s="269"/>
      <c r="T45" s="269"/>
      <c r="U45" s="269"/>
      <c r="V45" s="269"/>
      <c r="W45" s="269"/>
      <c r="X45" s="269"/>
      <c r="Y45" s="269"/>
      <c r="Z45" s="269"/>
      <c r="AA45" s="269"/>
      <c r="AB45" s="269"/>
      <c r="AC45" s="269"/>
      <c r="AD45" s="269"/>
      <c r="AE45" s="269"/>
      <c r="AF45" s="269"/>
      <c r="AG45" s="269"/>
      <c r="AH45" s="269"/>
      <c r="AI45" s="269"/>
      <c r="AJ45" s="269"/>
      <c r="AK45" s="269"/>
      <c r="AL45" s="269"/>
      <c r="AM45" s="269"/>
      <c r="AN45" s="269"/>
      <c r="AO45" s="269"/>
      <c r="AP45" s="55"/>
      <c r="AQ45" s="55"/>
      <c r="AR45" s="56"/>
    </row>
    <row r="46" spans="1:57" s="2" customFormat="1" ht="6.95" customHeight="1">
      <c r="A46" s="33"/>
      <c r="B46" s="34"/>
      <c r="C46" s="35"/>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c r="AE46" s="35"/>
      <c r="AF46" s="35"/>
      <c r="AG46" s="35"/>
      <c r="AH46" s="35"/>
      <c r="AI46" s="35"/>
      <c r="AJ46" s="35"/>
      <c r="AK46" s="35"/>
      <c r="AL46" s="35"/>
      <c r="AM46" s="35"/>
      <c r="AN46" s="35"/>
      <c r="AO46" s="35"/>
      <c r="AP46" s="35"/>
      <c r="AQ46" s="35"/>
      <c r="AR46" s="38"/>
      <c r="BE46" s="33"/>
    </row>
    <row r="47" spans="1:57" s="2" customFormat="1" ht="12" customHeight="1">
      <c r="A47" s="33"/>
      <c r="B47" s="34"/>
      <c r="C47" s="28" t="s">
        <v>21</v>
      </c>
      <c r="D47" s="35"/>
      <c r="E47" s="35"/>
      <c r="F47" s="35"/>
      <c r="G47" s="35"/>
      <c r="H47" s="35"/>
      <c r="I47" s="35"/>
      <c r="J47" s="35"/>
      <c r="K47" s="35"/>
      <c r="L47" s="57" t="str">
        <f>IF(K8="","",K8)</f>
        <v xml:space="preserve"> </v>
      </c>
      <c r="M47" s="35"/>
      <c r="N47" s="35"/>
      <c r="O47" s="35"/>
      <c r="P47" s="35"/>
      <c r="Q47" s="35"/>
      <c r="R47" s="35"/>
      <c r="S47" s="35"/>
      <c r="T47" s="35"/>
      <c r="U47" s="35"/>
      <c r="V47" s="35"/>
      <c r="W47" s="35"/>
      <c r="X47" s="35"/>
      <c r="Y47" s="35"/>
      <c r="Z47" s="35"/>
      <c r="AA47" s="35"/>
      <c r="AB47" s="35"/>
      <c r="AC47" s="35"/>
      <c r="AD47" s="35"/>
      <c r="AE47" s="35"/>
      <c r="AF47" s="35"/>
      <c r="AG47" s="35"/>
      <c r="AH47" s="35"/>
      <c r="AI47" s="28" t="s">
        <v>23</v>
      </c>
      <c r="AJ47" s="35"/>
      <c r="AK47" s="35"/>
      <c r="AL47" s="35"/>
      <c r="AM47" s="270" t="str">
        <f>IF(AN8= "","",AN8)</f>
        <v>3. 5. 2021</v>
      </c>
      <c r="AN47" s="270"/>
      <c r="AO47" s="35"/>
      <c r="AP47" s="35"/>
      <c r="AQ47" s="35"/>
      <c r="AR47" s="38"/>
      <c r="BE47" s="33"/>
    </row>
    <row r="48" spans="1:57" s="2" customFormat="1" ht="6.95" customHeight="1">
      <c r="A48" s="33"/>
      <c r="B48" s="34"/>
      <c r="C48" s="35"/>
      <c r="D48" s="35"/>
      <c r="E48" s="35"/>
      <c r="F48" s="35"/>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5"/>
      <c r="AM48" s="35"/>
      <c r="AN48" s="35"/>
      <c r="AO48" s="35"/>
      <c r="AP48" s="35"/>
      <c r="AQ48" s="35"/>
      <c r="AR48" s="38"/>
      <c r="BE48" s="33"/>
    </row>
    <row r="49" spans="1:91" s="2" customFormat="1" ht="15.2" customHeight="1">
      <c r="A49" s="33"/>
      <c r="B49" s="34"/>
      <c r="C49" s="28" t="s">
        <v>25</v>
      </c>
      <c r="D49" s="35"/>
      <c r="E49" s="35"/>
      <c r="F49" s="35"/>
      <c r="G49" s="35"/>
      <c r="H49" s="35"/>
      <c r="I49" s="35"/>
      <c r="J49" s="35"/>
      <c r="K49" s="35"/>
      <c r="L49" s="51" t="str">
        <f>IF(E11= "","",E11)</f>
        <v>Město Broumov</v>
      </c>
      <c r="M49" s="35"/>
      <c r="N49" s="35"/>
      <c r="O49" s="35"/>
      <c r="P49" s="35"/>
      <c r="Q49" s="35"/>
      <c r="R49" s="35"/>
      <c r="S49" s="35"/>
      <c r="T49" s="35"/>
      <c r="U49" s="35"/>
      <c r="V49" s="35"/>
      <c r="W49" s="35"/>
      <c r="X49" s="35"/>
      <c r="Y49" s="35"/>
      <c r="Z49" s="35"/>
      <c r="AA49" s="35"/>
      <c r="AB49" s="35"/>
      <c r="AC49" s="35"/>
      <c r="AD49" s="35"/>
      <c r="AE49" s="35"/>
      <c r="AF49" s="35"/>
      <c r="AG49" s="35"/>
      <c r="AH49" s="35"/>
      <c r="AI49" s="28" t="s">
        <v>33</v>
      </c>
      <c r="AJ49" s="35"/>
      <c r="AK49" s="35"/>
      <c r="AL49" s="35"/>
      <c r="AM49" s="266" t="str">
        <f>IF(E17="","",E17)</f>
        <v xml:space="preserve"> </v>
      </c>
      <c r="AN49" s="267"/>
      <c r="AO49" s="267"/>
      <c r="AP49" s="267"/>
      <c r="AQ49" s="35"/>
      <c r="AR49" s="38"/>
      <c r="AS49" s="260" t="s">
        <v>52</v>
      </c>
      <c r="AT49" s="261"/>
      <c r="AU49" s="59"/>
      <c r="AV49" s="59"/>
      <c r="AW49" s="59"/>
      <c r="AX49" s="59"/>
      <c r="AY49" s="59"/>
      <c r="AZ49" s="59"/>
      <c r="BA49" s="59"/>
      <c r="BB49" s="59"/>
      <c r="BC49" s="59"/>
      <c r="BD49" s="60"/>
      <c r="BE49" s="33"/>
    </row>
    <row r="50" spans="1:91" s="2" customFormat="1" ht="15.2" customHeight="1">
      <c r="A50" s="33"/>
      <c r="B50" s="34"/>
      <c r="C50" s="28" t="s">
        <v>31</v>
      </c>
      <c r="D50" s="35"/>
      <c r="E50" s="35"/>
      <c r="F50" s="35"/>
      <c r="G50" s="35"/>
      <c r="H50" s="35"/>
      <c r="I50" s="35"/>
      <c r="J50" s="35"/>
      <c r="K50" s="35"/>
      <c r="L50" s="51" t="str">
        <f>IF(E14= "Vyplň údaj","",E14)</f>
        <v/>
      </c>
      <c r="M50" s="35"/>
      <c r="N50" s="35"/>
      <c r="O50" s="35"/>
      <c r="P50" s="35"/>
      <c r="Q50" s="35"/>
      <c r="R50" s="35"/>
      <c r="S50" s="35"/>
      <c r="T50" s="35"/>
      <c r="U50" s="35"/>
      <c r="V50" s="35"/>
      <c r="W50" s="35"/>
      <c r="X50" s="35"/>
      <c r="Y50" s="35"/>
      <c r="Z50" s="35"/>
      <c r="AA50" s="35"/>
      <c r="AB50" s="35"/>
      <c r="AC50" s="35"/>
      <c r="AD50" s="35"/>
      <c r="AE50" s="35"/>
      <c r="AF50" s="35"/>
      <c r="AG50" s="35"/>
      <c r="AH50" s="35"/>
      <c r="AI50" s="28" t="s">
        <v>35</v>
      </c>
      <c r="AJ50" s="35"/>
      <c r="AK50" s="35"/>
      <c r="AL50" s="35"/>
      <c r="AM50" s="266" t="str">
        <f>IF(E20="","",E20)</f>
        <v xml:space="preserve"> </v>
      </c>
      <c r="AN50" s="267"/>
      <c r="AO50" s="267"/>
      <c r="AP50" s="267"/>
      <c r="AQ50" s="35"/>
      <c r="AR50" s="38"/>
      <c r="AS50" s="262"/>
      <c r="AT50" s="263"/>
      <c r="AU50" s="61"/>
      <c r="AV50" s="61"/>
      <c r="AW50" s="61"/>
      <c r="AX50" s="61"/>
      <c r="AY50" s="61"/>
      <c r="AZ50" s="61"/>
      <c r="BA50" s="61"/>
      <c r="BB50" s="61"/>
      <c r="BC50" s="61"/>
      <c r="BD50" s="62"/>
      <c r="BE50" s="33"/>
    </row>
    <row r="51" spans="1:91" s="2" customFormat="1" ht="10.9" customHeight="1">
      <c r="A51" s="33"/>
      <c r="B51" s="34"/>
      <c r="C51" s="35"/>
      <c r="D51" s="35"/>
      <c r="E51" s="35"/>
      <c r="F51" s="35"/>
      <c r="G51" s="35"/>
      <c r="H51" s="35"/>
      <c r="I51" s="35"/>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5"/>
      <c r="AM51" s="35"/>
      <c r="AN51" s="35"/>
      <c r="AO51" s="35"/>
      <c r="AP51" s="35"/>
      <c r="AQ51" s="35"/>
      <c r="AR51" s="38"/>
      <c r="AS51" s="264"/>
      <c r="AT51" s="265"/>
      <c r="AU51" s="63"/>
      <c r="AV51" s="63"/>
      <c r="AW51" s="63"/>
      <c r="AX51" s="63"/>
      <c r="AY51" s="63"/>
      <c r="AZ51" s="63"/>
      <c r="BA51" s="63"/>
      <c r="BB51" s="63"/>
      <c r="BC51" s="63"/>
      <c r="BD51" s="64"/>
      <c r="BE51" s="33"/>
    </row>
    <row r="52" spans="1:91" s="2" customFormat="1" ht="29.25" customHeight="1">
      <c r="A52" s="33"/>
      <c r="B52" s="34"/>
      <c r="C52" s="286" t="s">
        <v>53</v>
      </c>
      <c r="D52" s="280"/>
      <c r="E52" s="280"/>
      <c r="F52" s="280"/>
      <c r="G52" s="280"/>
      <c r="H52" s="65"/>
      <c r="I52" s="279" t="s">
        <v>54</v>
      </c>
      <c r="J52" s="280"/>
      <c r="K52" s="280"/>
      <c r="L52" s="280"/>
      <c r="M52" s="280"/>
      <c r="N52" s="280"/>
      <c r="O52" s="280"/>
      <c r="P52" s="280"/>
      <c r="Q52" s="280"/>
      <c r="R52" s="280"/>
      <c r="S52" s="280"/>
      <c r="T52" s="280"/>
      <c r="U52" s="280"/>
      <c r="V52" s="280"/>
      <c r="W52" s="280"/>
      <c r="X52" s="280"/>
      <c r="Y52" s="280"/>
      <c r="Z52" s="280"/>
      <c r="AA52" s="280"/>
      <c r="AB52" s="280"/>
      <c r="AC52" s="280"/>
      <c r="AD52" s="280"/>
      <c r="AE52" s="280"/>
      <c r="AF52" s="280"/>
      <c r="AG52" s="281" t="s">
        <v>55</v>
      </c>
      <c r="AH52" s="280"/>
      <c r="AI52" s="280"/>
      <c r="AJ52" s="280"/>
      <c r="AK52" s="280"/>
      <c r="AL52" s="280"/>
      <c r="AM52" s="280"/>
      <c r="AN52" s="279" t="s">
        <v>56</v>
      </c>
      <c r="AO52" s="280"/>
      <c r="AP52" s="280"/>
      <c r="AQ52" s="66" t="s">
        <v>57</v>
      </c>
      <c r="AR52" s="38"/>
      <c r="AS52" s="67" t="s">
        <v>58</v>
      </c>
      <c r="AT52" s="68" t="s">
        <v>59</v>
      </c>
      <c r="AU52" s="68" t="s">
        <v>60</v>
      </c>
      <c r="AV52" s="68" t="s">
        <v>61</v>
      </c>
      <c r="AW52" s="68" t="s">
        <v>62</v>
      </c>
      <c r="AX52" s="68" t="s">
        <v>63</v>
      </c>
      <c r="AY52" s="68" t="s">
        <v>64</v>
      </c>
      <c r="AZ52" s="68" t="s">
        <v>65</v>
      </c>
      <c r="BA52" s="68" t="s">
        <v>66</v>
      </c>
      <c r="BB52" s="68" t="s">
        <v>67</v>
      </c>
      <c r="BC52" s="68" t="s">
        <v>68</v>
      </c>
      <c r="BD52" s="69" t="s">
        <v>69</v>
      </c>
      <c r="BE52" s="33"/>
    </row>
    <row r="53" spans="1:91" s="2" customFormat="1" ht="10.9" customHeight="1">
      <c r="A53" s="33"/>
      <c r="B53" s="34"/>
      <c r="C53" s="35"/>
      <c r="D53" s="35"/>
      <c r="E53" s="35"/>
      <c r="F53" s="35"/>
      <c r="G53" s="35"/>
      <c r="H53" s="35"/>
      <c r="I53" s="35"/>
      <c r="J53" s="35"/>
      <c r="K53" s="35"/>
      <c r="L53" s="35"/>
      <c r="M53" s="35"/>
      <c r="N53" s="35"/>
      <c r="O53" s="35"/>
      <c r="P53" s="35"/>
      <c r="Q53" s="35"/>
      <c r="R53" s="35"/>
      <c r="S53" s="35"/>
      <c r="T53" s="35"/>
      <c r="U53" s="35"/>
      <c r="V53" s="35"/>
      <c r="W53" s="35"/>
      <c r="X53" s="35"/>
      <c r="Y53" s="35"/>
      <c r="Z53" s="35"/>
      <c r="AA53" s="35"/>
      <c r="AB53" s="35"/>
      <c r="AC53" s="35"/>
      <c r="AD53" s="35"/>
      <c r="AE53" s="35"/>
      <c r="AF53" s="35"/>
      <c r="AG53" s="35"/>
      <c r="AH53" s="35"/>
      <c r="AI53" s="35"/>
      <c r="AJ53" s="35"/>
      <c r="AK53" s="35"/>
      <c r="AL53" s="35"/>
      <c r="AM53" s="35"/>
      <c r="AN53" s="35"/>
      <c r="AO53" s="35"/>
      <c r="AP53" s="35"/>
      <c r="AQ53" s="35"/>
      <c r="AR53" s="38"/>
      <c r="AS53" s="70"/>
      <c r="AT53" s="71"/>
      <c r="AU53" s="71"/>
      <c r="AV53" s="71"/>
      <c r="AW53" s="71"/>
      <c r="AX53" s="71"/>
      <c r="AY53" s="71"/>
      <c r="AZ53" s="71"/>
      <c r="BA53" s="71"/>
      <c r="BB53" s="71"/>
      <c r="BC53" s="71"/>
      <c r="BD53" s="72"/>
      <c r="BE53" s="33"/>
    </row>
    <row r="54" spans="1:91" s="6" customFormat="1" ht="32.450000000000003" customHeight="1">
      <c r="B54" s="73"/>
      <c r="C54" s="74" t="s">
        <v>70</v>
      </c>
      <c r="D54" s="75"/>
      <c r="E54" s="75"/>
      <c r="F54" s="75"/>
      <c r="G54" s="75"/>
      <c r="H54" s="75"/>
      <c r="I54" s="75"/>
      <c r="J54" s="75"/>
      <c r="K54" s="75"/>
      <c r="L54" s="75"/>
      <c r="M54" s="75"/>
      <c r="N54" s="75"/>
      <c r="O54" s="75"/>
      <c r="P54" s="75"/>
      <c r="Q54" s="75"/>
      <c r="R54" s="75"/>
      <c r="S54" s="75"/>
      <c r="T54" s="75"/>
      <c r="U54" s="75"/>
      <c r="V54" s="75"/>
      <c r="W54" s="75"/>
      <c r="X54" s="75"/>
      <c r="Y54" s="75"/>
      <c r="Z54" s="75"/>
      <c r="AA54" s="75"/>
      <c r="AB54" s="75"/>
      <c r="AC54" s="75"/>
      <c r="AD54" s="75"/>
      <c r="AE54" s="75"/>
      <c r="AF54" s="75"/>
      <c r="AG54" s="284">
        <f>ROUND(SUM(AG55:AG57),2)</f>
        <v>0</v>
      </c>
      <c r="AH54" s="284"/>
      <c r="AI54" s="284"/>
      <c r="AJ54" s="284"/>
      <c r="AK54" s="284"/>
      <c r="AL54" s="284"/>
      <c r="AM54" s="284"/>
      <c r="AN54" s="285">
        <f>SUM(AG54,AT54)</f>
        <v>0</v>
      </c>
      <c r="AO54" s="285"/>
      <c r="AP54" s="285"/>
      <c r="AQ54" s="77" t="s">
        <v>19</v>
      </c>
      <c r="AR54" s="78"/>
      <c r="AS54" s="79">
        <f>ROUND(SUM(AS55:AS57),2)</f>
        <v>0</v>
      </c>
      <c r="AT54" s="80">
        <f>ROUND(SUM(AV54:AW54),2)</f>
        <v>0</v>
      </c>
      <c r="AU54" s="81">
        <f>ROUND(SUM(AU55:AU57),5)</f>
        <v>0</v>
      </c>
      <c r="AV54" s="80">
        <f>ROUND(AZ54*L29,2)</f>
        <v>0</v>
      </c>
      <c r="AW54" s="80">
        <f>ROUND(BA54*L30,2)</f>
        <v>0</v>
      </c>
      <c r="AX54" s="80">
        <f>ROUND(BB54*L29,2)</f>
        <v>0</v>
      </c>
      <c r="AY54" s="80">
        <f>ROUND(BC54*L30,2)</f>
        <v>0</v>
      </c>
      <c r="AZ54" s="80">
        <f>ROUND(SUM(AZ55:AZ57),2)</f>
        <v>0</v>
      </c>
      <c r="BA54" s="80">
        <f>ROUND(SUM(BA55:BA57),2)</f>
        <v>0</v>
      </c>
      <c r="BB54" s="80">
        <f>ROUND(SUM(BB55:BB57),2)</f>
        <v>0</v>
      </c>
      <c r="BC54" s="80">
        <f>ROUND(SUM(BC55:BC57),2)</f>
        <v>0</v>
      </c>
      <c r="BD54" s="82">
        <f>ROUND(SUM(BD55:BD57),2)</f>
        <v>0</v>
      </c>
      <c r="BS54" s="83" t="s">
        <v>71</v>
      </c>
      <c r="BT54" s="83" t="s">
        <v>72</v>
      </c>
      <c r="BU54" s="84" t="s">
        <v>73</v>
      </c>
      <c r="BV54" s="83" t="s">
        <v>74</v>
      </c>
      <c r="BW54" s="83" t="s">
        <v>5</v>
      </c>
      <c r="BX54" s="83" t="s">
        <v>75</v>
      </c>
      <c r="CL54" s="83" t="s">
        <v>19</v>
      </c>
    </row>
    <row r="55" spans="1:91" s="7" customFormat="1" ht="16.5" customHeight="1">
      <c r="A55" s="85" t="s">
        <v>76</v>
      </c>
      <c r="B55" s="86"/>
      <c r="C55" s="87"/>
      <c r="D55" s="287" t="s">
        <v>77</v>
      </c>
      <c r="E55" s="287"/>
      <c r="F55" s="287"/>
      <c r="G55" s="287"/>
      <c r="H55" s="287"/>
      <c r="I55" s="88"/>
      <c r="J55" s="287" t="s">
        <v>78</v>
      </c>
      <c r="K55" s="287"/>
      <c r="L55" s="287"/>
      <c r="M55" s="287"/>
      <c r="N55" s="287"/>
      <c r="O55" s="287"/>
      <c r="P55" s="287"/>
      <c r="Q55" s="287"/>
      <c r="R55" s="287"/>
      <c r="S55" s="287"/>
      <c r="T55" s="287"/>
      <c r="U55" s="287"/>
      <c r="V55" s="287"/>
      <c r="W55" s="287"/>
      <c r="X55" s="287"/>
      <c r="Y55" s="287"/>
      <c r="Z55" s="287"/>
      <c r="AA55" s="287"/>
      <c r="AB55" s="287"/>
      <c r="AC55" s="287"/>
      <c r="AD55" s="287"/>
      <c r="AE55" s="287"/>
      <c r="AF55" s="287"/>
      <c r="AG55" s="282">
        <f>'SO 01 - Komunikace'!J30</f>
        <v>0</v>
      </c>
      <c r="AH55" s="283"/>
      <c r="AI55" s="283"/>
      <c r="AJ55" s="283"/>
      <c r="AK55" s="283"/>
      <c r="AL55" s="283"/>
      <c r="AM55" s="283"/>
      <c r="AN55" s="282">
        <f>SUM(AG55,AT55)</f>
        <v>0</v>
      </c>
      <c r="AO55" s="283"/>
      <c r="AP55" s="283"/>
      <c r="AQ55" s="89" t="s">
        <v>79</v>
      </c>
      <c r="AR55" s="90"/>
      <c r="AS55" s="91">
        <v>0</v>
      </c>
      <c r="AT55" s="92">
        <f>ROUND(SUM(AV55:AW55),2)</f>
        <v>0</v>
      </c>
      <c r="AU55" s="93">
        <f>'SO 01 - Komunikace'!P84</f>
        <v>0</v>
      </c>
      <c r="AV55" s="92">
        <f>'SO 01 - Komunikace'!J33</f>
        <v>0</v>
      </c>
      <c r="AW55" s="92">
        <f>'SO 01 - Komunikace'!J34</f>
        <v>0</v>
      </c>
      <c r="AX55" s="92">
        <f>'SO 01 - Komunikace'!J35</f>
        <v>0</v>
      </c>
      <c r="AY55" s="92">
        <f>'SO 01 - Komunikace'!J36</f>
        <v>0</v>
      </c>
      <c r="AZ55" s="92">
        <f>'SO 01 - Komunikace'!F33</f>
        <v>0</v>
      </c>
      <c r="BA55" s="92">
        <f>'SO 01 - Komunikace'!F34</f>
        <v>0</v>
      </c>
      <c r="BB55" s="92">
        <f>'SO 01 - Komunikace'!F35</f>
        <v>0</v>
      </c>
      <c r="BC55" s="92">
        <f>'SO 01 - Komunikace'!F36</f>
        <v>0</v>
      </c>
      <c r="BD55" s="94">
        <f>'SO 01 - Komunikace'!F37</f>
        <v>0</v>
      </c>
      <c r="BT55" s="95" t="s">
        <v>80</v>
      </c>
      <c r="BV55" s="95" t="s">
        <v>74</v>
      </c>
      <c r="BW55" s="95" t="s">
        <v>81</v>
      </c>
      <c r="BX55" s="95" t="s">
        <v>5</v>
      </c>
      <c r="CL55" s="95" t="s">
        <v>19</v>
      </c>
      <c r="CM55" s="95" t="s">
        <v>82</v>
      </c>
    </row>
    <row r="56" spans="1:91" s="7" customFormat="1" ht="16.5" customHeight="1">
      <c r="A56" s="85" t="s">
        <v>76</v>
      </c>
      <c r="B56" s="86"/>
      <c r="C56" s="87"/>
      <c r="D56" s="287" t="s">
        <v>83</v>
      </c>
      <c r="E56" s="287"/>
      <c r="F56" s="287"/>
      <c r="G56" s="287"/>
      <c r="H56" s="287"/>
      <c r="I56" s="88"/>
      <c r="J56" s="287" t="s">
        <v>84</v>
      </c>
      <c r="K56" s="287"/>
      <c r="L56" s="287"/>
      <c r="M56" s="287"/>
      <c r="N56" s="287"/>
      <c r="O56" s="287"/>
      <c r="P56" s="287"/>
      <c r="Q56" s="287"/>
      <c r="R56" s="287"/>
      <c r="S56" s="287"/>
      <c r="T56" s="287"/>
      <c r="U56" s="287"/>
      <c r="V56" s="287"/>
      <c r="W56" s="287"/>
      <c r="X56" s="287"/>
      <c r="Y56" s="287"/>
      <c r="Z56" s="287"/>
      <c r="AA56" s="287"/>
      <c r="AB56" s="287"/>
      <c r="AC56" s="287"/>
      <c r="AD56" s="287"/>
      <c r="AE56" s="287"/>
      <c r="AF56" s="287"/>
      <c r="AG56" s="282">
        <f>'SO 02 - Dešťová kanalizace'!J30</f>
        <v>0</v>
      </c>
      <c r="AH56" s="283"/>
      <c r="AI56" s="283"/>
      <c r="AJ56" s="283"/>
      <c r="AK56" s="283"/>
      <c r="AL56" s="283"/>
      <c r="AM56" s="283"/>
      <c r="AN56" s="282">
        <f>SUM(AG56,AT56)</f>
        <v>0</v>
      </c>
      <c r="AO56" s="283"/>
      <c r="AP56" s="283"/>
      <c r="AQ56" s="89" t="s">
        <v>79</v>
      </c>
      <c r="AR56" s="90"/>
      <c r="AS56" s="91">
        <v>0</v>
      </c>
      <c r="AT56" s="92">
        <f>ROUND(SUM(AV56:AW56),2)</f>
        <v>0</v>
      </c>
      <c r="AU56" s="93">
        <f>'SO 02 - Dešťová kanalizace'!P86</f>
        <v>0</v>
      </c>
      <c r="AV56" s="92">
        <f>'SO 02 - Dešťová kanalizace'!J33</f>
        <v>0</v>
      </c>
      <c r="AW56" s="92">
        <f>'SO 02 - Dešťová kanalizace'!J34</f>
        <v>0</v>
      </c>
      <c r="AX56" s="92">
        <f>'SO 02 - Dešťová kanalizace'!J35</f>
        <v>0</v>
      </c>
      <c r="AY56" s="92">
        <f>'SO 02 - Dešťová kanalizace'!J36</f>
        <v>0</v>
      </c>
      <c r="AZ56" s="92">
        <f>'SO 02 - Dešťová kanalizace'!F33</f>
        <v>0</v>
      </c>
      <c r="BA56" s="92">
        <f>'SO 02 - Dešťová kanalizace'!F34</f>
        <v>0</v>
      </c>
      <c r="BB56" s="92">
        <f>'SO 02 - Dešťová kanalizace'!F35</f>
        <v>0</v>
      </c>
      <c r="BC56" s="92">
        <f>'SO 02 - Dešťová kanalizace'!F36</f>
        <v>0</v>
      </c>
      <c r="BD56" s="94">
        <f>'SO 02 - Dešťová kanalizace'!F37</f>
        <v>0</v>
      </c>
      <c r="BT56" s="95" t="s">
        <v>80</v>
      </c>
      <c r="BV56" s="95" t="s">
        <v>74</v>
      </c>
      <c r="BW56" s="95" t="s">
        <v>85</v>
      </c>
      <c r="BX56" s="95" t="s">
        <v>5</v>
      </c>
      <c r="CL56" s="95" t="s">
        <v>19</v>
      </c>
      <c r="CM56" s="95" t="s">
        <v>82</v>
      </c>
    </row>
    <row r="57" spans="1:91" s="7" customFormat="1" ht="16.5" customHeight="1">
      <c r="A57" s="85" t="s">
        <v>76</v>
      </c>
      <c r="B57" s="86"/>
      <c r="C57" s="87"/>
      <c r="D57" s="287" t="s">
        <v>86</v>
      </c>
      <c r="E57" s="287"/>
      <c r="F57" s="287"/>
      <c r="G57" s="287"/>
      <c r="H57" s="287"/>
      <c r="I57" s="88"/>
      <c r="J57" s="287" t="s">
        <v>87</v>
      </c>
      <c r="K57" s="287"/>
      <c r="L57" s="287"/>
      <c r="M57" s="287"/>
      <c r="N57" s="287"/>
      <c r="O57" s="287"/>
      <c r="P57" s="287"/>
      <c r="Q57" s="287"/>
      <c r="R57" s="287"/>
      <c r="S57" s="287"/>
      <c r="T57" s="287"/>
      <c r="U57" s="287"/>
      <c r="V57" s="287"/>
      <c r="W57" s="287"/>
      <c r="X57" s="287"/>
      <c r="Y57" s="287"/>
      <c r="Z57" s="287"/>
      <c r="AA57" s="287"/>
      <c r="AB57" s="287"/>
      <c r="AC57" s="287"/>
      <c r="AD57" s="287"/>
      <c r="AE57" s="287"/>
      <c r="AF57" s="287"/>
      <c r="AG57" s="282">
        <f>'VRN - Vedlejší rozpočtové...'!J30</f>
        <v>0</v>
      </c>
      <c r="AH57" s="283"/>
      <c r="AI57" s="283"/>
      <c r="AJ57" s="283"/>
      <c r="AK57" s="283"/>
      <c r="AL57" s="283"/>
      <c r="AM57" s="283"/>
      <c r="AN57" s="282">
        <f>SUM(AG57,AT57)</f>
        <v>0</v>
      </c>
      <c r="AO57" s="283"/>
      <c r="AP57" s="283"/>
      <c r="AQ57" s="89" t="s">
        <v>79</v>
      </c>
      <c r="AR57" s="90"/>
      <c r="AS57" s="96">
        <v>0</v>
      </c>
      <c r="AT57" s="97">
        <f>ROUND(SUM(AV57:AW57),2)</f>
        <v>0</v>
      </c>
      <c r="AU57" s="98">
        <f>'VRN - Vedlejší rozpočtové...'!P85</f>
        <v>0</v>
      </c>
      <c r="AV57" s="97">
        <f>'VRN - Vedlejší rozpočtové...'!J33</f>
        <v>0</v>
      </c>
      <c r="AW57" s="97">
        <f>'VRN - Vedlejší rozpočtové...'!J34</f>
        <v>0</v>
      </c>
      <c r="AX57" s="97">
        <f>'VRN - Vedlejší rozpočtové...'!J35</f>
        <v>0</v>
      </c>
      <c r="AY57" s="97">
        <f>'VRN - Vedlejší rozpočtové...'!J36</f>
        <v>0</v>
      </c>
      <c r="AZ57" s="97">
        <f>'VRN - Vedlejší rozpočtové...'!F33</f>
        <v>0</v>
      </c>
      <c r="BA57" s="97">
        <f>'VRN - Vedlejší rozpočtové...'!F34</f>
        <v>0</v>
      </c>
      <c r="BB57" s="97">
        <f>'VRN - Vedlejší rozpočtové...'!F35</f>
        <v>0</v>
      </c>
      <c r="BC57" s="97">
        <f>'VRN - Vedlejší rozpočtové...'!F36</f>
        <v>0</v>
      </c>
      <c r="BD57" s="99">
        <f>'VRN - Vedlejší rozpočtové...'!F37</f>
        <v>0</v>
      </c>
      <c r="BT57" s="95" t="s">
        <v>80</v>
      </c>
      <c r="BV57" s="95" t="s">
        <v>74</v>
      </c>
      <c r="BW57" s="95" t="s">
        <v>88</v>
      </c>
      <c r="BX57" s="95" t="s">
        <v>5</v>
      </c>
      <c r="CL57" s="95" t="s">
        <v>19</v>
      </c>
      <c r="CM57" s="95" t="s">
        <v>82</v>
      </c>
    </row>
    <row r="58" spans="1:91" s="2" customFormat="1" ht="30" customHeight="1">
      <c r="A58" s="33"/>
      <c r="B58" s="34"/>
      <c r="C58" s="35"/>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8"/>
      <c r="AS58" s="33"/>
      <c r="AT58" s="33"/>
      <c r="AU58" s="33"/>
      <c r="AV58" s="33"/>
      <c r="AW58" s="33"/>
      <c r="AX58" s="33"/>
      <c r="AY58" s="33"/>
      <c r="AZ58" s="33"/>
      <c r="BA58" s="33"/>
      <c r="BB58" s="33"/>
      <c r="BC58" s="33"/>
      <c r="BD58" s="33"/>
      <c r="BE58" s="33"/>
    </row>
    <row r="59" spans="1:91" s="2" customFormat="1" ht="6.95" customHeight="1">
      <c r="A59" s="33"/>
      <c r="B59" s="46"/>
      <c r="C59" s="47"/>
      <c r="D59" s="47"/>
      <c r="E59" s="47"/>
      <c r="F59" s="47"/>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c r="AI59" s="47"/>
      <c r="AJ59" s="47"/>
      <c r="AK59" s="47"/>
      <c r="AL59" s="47"/>
      <c r="AM59" s="47"/>
      <c r="AN59" s="47"/>
      <c r="AO59" s="47"/>
      <c r="AP59" s="47"/>
      <c r="AQ59" s="47"/>
      <c r="AR59" s="38"/>
      <c r="AS59" s="33"/>
      <c r="AT59" s="33"/>
      <c r="AU59" s="33"/>
      <c r="AV59" s="33"/>
      <c r="AW59" s="33"/>
      <c r="AX59" s="33"/>
      <c r="AY59" s="33"/>
      <c r="AZ59" s="33"/>
      <c r="BA59" s="33"/>
      <c r="BB59" s="33"/>
      <c r="BC59" s="33"/>
      <c r="BD59" s="33"/>
      <c r="BE59" s="33"/>
    </row>
  </sheetData>
  <sheetProtection algorithmName="SHA-512" hashValue="8vqb7/1bSexvmlYGEeqrHvzlbVZrfxBZdWdEMLrvu1+wafozEBC1EFAQGN48mBYaqKw8yfYVaKlgbHvN7b3JVw==" saltValue="qvLfXZxXDNSQlJf3cQgO1+L44yyJ54GxemlxwC9IWiPgbmXQ5LzNZTJAFKBa8NM2wDgz1WxSNj3FKHI33Nph0A==" spinCount="100000" sheet="1" objects="1" scenarios="1" formatColumns="0" formatRows="0"/>
  <mergeCells count="50">
    <mergeCell ref="D57:H57"/>
    <mergeCell ref="J57:AF57"/>
    <mergeCell ref="C52:G52"/>
    <mergeCell ref="I52:AF52"/>
    <mergeCell ref="D55:H55"/>
    <mergeCell ref="J55:AF55"/>
    <mergeCell ref="D56:H56"/>
    <mergeCell ref="J56:AF56"/>
    <mergeCell ref="AN56:AP56"/>
    <mergeCell ref="AG56:AM56"/>
    <mergeCell ref="AN57:AP57"/>
    <mergeCell ref="AG57:AM57"/>
    <mergeCell ref="AG54:AM54"/>
    <mergeCell ref="AN54:AP54"/>
    <mergeCell ref="L33:P33"/>
    <mergeCell ref="AN52:AP52"/>
    <mergeCell ref="AG52:AM52"/>
    <mergeCell ref="AN55:AP55"/>
    <mergeCell ref="AG55:AM55"/>
    <mergeCell ref="AS49:AT51"/>
    <mergeCell ref="AM50:AP50"/>
    <mergeCell ref="L45:AO45"/>
    <mergeCell ref="AM47:AN47"/>
    <mergeCell ref="AM49:AP49"/>
    <mergeCell ref="W33:AE33"/>
    <mergeCell ref="AK33:AO33"/>
    <mergeCell ref="X35:AB35"/>
    <mergeCell ref="AK35:AO35"/>
    <mergeCell ref="AR2:BE2"/>
    <mergeCell ref="K5:AO5"/>
    <mergeCell ref="K6:AO6"/>
    <mergeCell ref="E14:AJ14"/>
    <mergeCell ref="E23:AN23"/>
    <mergeCell ref="L28:P28"/>
    <mergeCell ref="W28:AE28"/>
    <mergeCell ref="AK28:AO28"/>
    <mergeCell ref="L29:P29"/>
    <mergeCell ref="L30:P30"/>
    <mergeCell ref="L31:P31"/>
    <mergeCell ref="L32:P32"/>
    <mergeCell ref="W31:AE31"/>
    <mergeCell ref="BE5:BE32"/>
    <mergeCell ref="AK26:AO26"/>
    <mergeCell ref="W29:AE29"/>
    <mergeCell ref="AK29:AO29"/>
    <mergeCell ref="W30:AE30"/>
    <mergeCell ref="AK30:AO30"/>
    <mergeCell ref="AK31:AO31"/>
    <mergeCell ref="W32:AE32"/>
    <mergeCell ref="AK32:AO32"/>
  </mergeCells>
  <hyperlinks>
    <hyperlink ref="A55" location="'SO 01 - Komunikace'!C2" display="/"/>
    <hyperlink ref="A56" location="'SO 02 - Dešťová kanalizace'!C2" display="/"/>
    <hyperlink ref="A57" location="'VRN - Vedlejší rozpočtové...'!C2" display="/"/>
  </hyperlink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sheetPr>
    <pageSetUpPr fitToPage="1"/>
  </sheetPr>
  <dimension ref="A2:BM184"/>
  <sheetViews>
    <sheetView showGridLines="0" tabSelected="1" workbookViewId="0"/>
  </sheetViews>
  <sheetFormatPr defaultRowHeight="15"/>
  <cols>
    <col min="1" max="1" width="8.33203125" style="1" customWidth="1"/>
    <col min="2" max="2" width="1.6640625" style="1" customWidth="1"/>
    <col min="3" max="3" width="4.1640625" style="1" customWidth="1"/>
    <col min="4" max="4" width="4.33203125" style="1" customWidth="1"/>
    <col min="5" max="5" width="17.1640625" style="1" customWidth="1"/>
    <col min="6" max="6" width="50.83203125" style="1" customWidth="1"/>
    <col min="7" max="7" width="7" style="1" customWidth="1"/>
    <col min="8" max="8" width="11.5" style="1" customWidth="1"/>
    <col min="9" max="9" width="20.1640625" style="100" customWidth="1"/>
    <col min="10" max="10" width="20.1640625" style="1" customWidth="1"/>
    <col min="11" max="11" width="20.1640625" style="1" hidden="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56" s="1" customFormat="1" ht="36.950000000000003" customHeight="1">
      <c r="I2" s="100"/>
      <c r="L2" s="259"/>
      <c r="M2" s="259"/>
      <c r="N2" s="259"/>
      <c r="O2" s="259"/>
      <c r="P2" s="259"/>
      <c r="Q2" s="259"/>
      <c r="R2" s="259"/>
      <c r="S2" s="259"/>
      <c r="T2" s="259"/>
      <c r="U2" s="259"/>
      <c r="V2" s="259"/>
      <c r="AT2" s="16" t="s">
        <v>81</v>
      </c>
      <c r="AZ2" s="101" t="s">
        <v>89</v>
      </c>
      <c r="BA2" s="101" t="s">
        <v>90</v>
      </c>
      <c r="BB2" s="101" t="s">
        <v>91</v>
      </c>
      <c r="BC2" s="101" t="s">
        <v>92</v>
      </c>
      <c r="BD2" s="101" t="s">
        <v>82</v>
      </c>
    </row>
    <row r="3" spans="1:56" s="1" customFormat="1" ht="6.95" customHeight="1">
      <c r="B3" s="102"/>
      <c r="C3" s="103"/>
      <c r="D3" s="103"/>
      <c r="E3" s="103"/>
      <c r="F3" s="103"/>
      <c r="G3" s="103"/>
      <c r="H3" s="103"/>
      <c r="I3" s="104"/>
      <c r="J3" s="103"/>
      <c r="K3" s="103"/>
      <c r="L3" s="19"/>
      <c r="AT3" s="16" t="s">
        <v>82</v>
      </c>
      <c r="AZ3" s="101" t="s">
        <v>93</v>
      </c>
      <c r="BA3" s="101" t="s">
        <v>94</v>
      </c>
      <c r="BB3" s="101" t="s">
        <v>95</v>
      </c>
      <c r="BC3" s="101" t="s">
        <v>96</v>
      </c>
      <c r="BD3" s="101" t="s">
        <v>82</v>
      </c>
    </row>
    <row r="4" spans="1:56" s="1" customFormat="1" ht="24.95" customHeight="1">
      <c r="B4" s="19"/>
      <c r="D4" s="105" t="s">
        <v>97</v>
      </c>
      <c r="I4" s="100"/>
      <c r="L4" s="19"/>
      <c r="M4" s="106" t="s">
        <v>10</v>
      </c>
      <c r="AT4" s="16" t="s">
        <v>4</v>
      </c>
      <c r="AZ4" s="101" t="s">
        <v>98</v>
      </c>
      <c r="BA4" s="101" t="s">
        <v>98</v>
      </c>
      <c r="BB4" s="101" t="s">
        <v>99</v>
      </c>
      <c r="BC4" s="101" t="s">
        <v>100</v>
      </c>
      <c r="BD4" s="101" t="s">
        <v>82</v>
      </c>
    </row>
    <row r="5" spans="1:56" s="1" customFormat="1" ht="6.95" customHeight="1">
      <c r="B5" s="19"/>
      <c r="I5" s="100"/>
      <c r="L5" s="19"/>
      <c r="AZ5" s="101" t="s">
        <v>101</v>
      </c>
      <c r="BA5" s="101" t="s">
        <v>102</v>
      </c>
      <c r="BB5" s="101" t="s">
        <v>99</v>
      </c>
      <c r="BC5" s="101" t="s">
        <v>103</v>
      </c>
      <c r="BD5" s="101" t="s">
        <v>82</v>
      </c>
    </row>
    <row r="6" spans="1:56" s="1" customFormat="1" ht="12" customHeight="1">
      <c r="B6" s="19"/>
      <c r="D6" s="107" t="s">
        <v>16</v>
      </c>
      <c r="I6" s="100"/>
      <c r="L6" s="19"/>
      <c r="AZ6" s="101" t="s">
        <v>104</v>
      </c>
      <c r="BA6" s="101" t="s">
        <v>105</v>
      </c>
      <c r="BB6" s="101" t="s">
        <v>106</v>
      </c>
      <c r="BC6" s="101" t="s">
        <v>107</v>
      </c>
      <c r="BD6" s="101" t="s">
        <v>82</v>
      </c>
    </row>
    <row r="7" spans="1:56" s="1" customFormat="1" ht="16.5" customHeight="1">
      <c r="B7" s="19"/>
      <c r="E7" s="288" t="str">
        <f>'Rekapitulace stavby'!K6</f>
        <v>Souvislá údržba ulice Luční</v>
      </c>
      <c r="F7" s="289"/>
      <c r="G7" s="289"/>
      <c r="H7" s="289"/>
      <c r="I7" s="100"/>
      <c r="L7" s="19"/>
    </row>
    <row r="8" spans="1:56" s="2" customFormat="1" ht="12" customHeight="1">
      <c r="A8" s="33"/>
      <c r="B8" s="38"/>
      <c r="C8" s="33"/>
      <c r="D8" s="107" t="s">
        <v>108</v>
      </c>
      <c r="E8" s="33"/>
      <c r="F8" s="33"/>
      <c r="G8" s="33"/>
      <c r="H8" s="33"/>
      <c r="I8" s="108"/>
      <c r="J8" s="33"/>
      <c r="K8" s="33"/>
      <c r="L8" s="109"/>
      <c r="S8" s="33"/>
      <c r="T8" s="33"/>
      <c r="U8" s="33"/>
      <c r="V8" s="33"/>
      <c r="W8" s="33"/>
      <c r="X8" s="33"/>
      <c r="Y8" s="33"/>
      <c r="Z8" s="33"/>
      <c r="AA8" s="33"/>
      <c r="AB8" s="33"/>
      <c r="AC8" s="33"/>
      <c r="AD8" s="33"/>
      <c r="AE8" s="33"/>
    </row>
    <row r="9" spans="1:56" s="2" customFormat="1" ht="16.5" customHeight="1">
      <c r="A9" s="33"/>
      <c r="B9" s="38"/>
      <c r="C9" s="33"/>
      <c r="D9" s="33"/>
      <c r="E9" s="290" t="s">
        <v>109</v>
      </c>
      <c r="F9" s="291"/>
      <c r="G9" s="291"/>
      <c r="H9" s="291"/>
      <c r="I9" s="108"/>
      <c r="J9" s="33"/>
      <c r="K9" s="33"/>
      <c r="L9" s="109"/>
      <c r="S9" s="33"/>
      <c r="T9" s="33"/>
      <c r="U9" s="33"/>
      <c r="V9" s="33"/>
      <c r="W9" s="33"/>
      <c r="X9" s="33"/>
      <c r="Y9" s="33"/>
      <c r="Z9" s="33"/>
      <c r="AA9" s="33"/>
      <c r="AB9" s="33"/>
      <c r="AC9" s="33"/>
      <c r="AD9" s="33"/>
      <c r="AE9" s="33"/>
    </row>
    <row r="10" spans="1:56" s="2" customFormat="1" ht="11.25">
      <c r="A10" s="33"/>
      <c r="B10" s="38"/>
      <c r="C10" s="33"/>
      <c r="D10" s="33"/>
      <c r="E10" s="33"/>
      <c r="F10" s="33"/>
      <c r="G10" s="33"/>
      <c r="H10" s="33"/>
      <c r="I10" s="108"/>
      <c r="J10" s="33"/>
      <c r="K10" s="33"/>
      <c r="L10" s="109"/>
      <c r="S10" s="33"/>
      <c r="T10" s="33"/>
      <c r="U10" s="33"/>
      <c r="V10" s="33"/>
      <c r="W10" s="33"/>
      <c r="X10" s="33"/>
      <c r="Y10" s="33"/>
      <c r="Z10" s="33"/>
      <c r="AA10" s="33"/>
      <c r="AB10" s="33"/>
      <c r="AC10" s="33"/>
      <c r="AD10" s="33"/>
      <c r="AE10" s="33"/>
    </row>
    <row r="11" spans="1:56" s="2" customFormat="1" ht="12" customHeight="1">
      <c r="A11" s="33"/>
      <c r="B11" s="38"/>
      <c r="C11" s="33"/>
      <c r="D11" s="107" t="s">
        <v>18</v>
      </c>
      <c r="E11" s="33"/>
      <c r="F11" s="110" t="s">
        <v>19</v>
      </c>
      <c r="G11" s="33"/>
      <c r="H11" s="33"/>
      <c r="I11" s="111" t="s">
        <v>20</v>
      </c>
      <c r="J11" s="110" t="s">
        <v>19</v>
      </c>
      <c r="K11" s="33"/>
      <c r="L11" s="109"/>
      <c r="S11" s="33"/>
      <c r="T11" s="33"/>
      <c r="U11" s="33"/>
      <c r="V11" s="33"/>
      <c r="W11" s="33"/>
      <c r="X11" s="33"/>
      <c r="Y11" s="33"/>
      <c r="Z11" s="33"/>
      <c r="AA11" s="33"/>
      <c r="AB11" s="33"/>
      <c r="AC11" s="33"/>
      <c r="AD11" s="33"/>
      <c r="AE11" s="33"/>
    </row>
    <row r="12" spans="1:56" s="2" customFormat="1" ht="12" customHeight="1">
      <c r="A12" s="33"/>
      <c r="B12" s="38"/>
      <c r="C12" s="33"/>
      <c r="D12" s="107" t="s">
        <v>21</v>
      </c>
      <c r="E12" s="33"/>
      <c r="F12" s="110" t="s">
        <v>110</v>
      </c>
      <c r="G12" s="33"/>
      <c r="H12" s="33"/>
      <c r="I12" s="111" t="s">
        <v>23</v>
      </c>
      <c r="J12" s="112" t="str">
        <f>'Rekapitulace stavby'!AN8</f>
        <v>3. 5. 2021</v>
      </c>
      <c r="K12" s="33"/>
      <c r="L12" s="109"/>
      <c r="S12" s="33"/>
      <c r="T12" s="33"/>
      <c r="U12" s="33"/>
      <c r="V12" s="33"/>
      <c r="W12" s="33"/>
      <c r="X12" s="33"/>
      <c r="Y12" s="33"/>
      <c r="Z12" s="33"/>
      <c r="AA12" s="33"/>
      <c r="AB12" s="33"/>
      <c r="AC12" s="33"/>
      <c r="AD12" s="33"/>
      <c r="AE12" s="33"/>
    </row>
    <row r="13" spans="1:56" s="2" customFormat="1" ht="10.9" customHeight="1">
      <c r="A13" s="33"/>
      <c r="B13" s="38"/>
      <c r="C13" s="33"/>
      <c r="D13" s="33"/>
      <c r="E13" s="33"/>
      <c r="F13" s="33"/>
      <c r="G13" s="33"/>
      <c r="H13" s="33"/>
      <c r="I13" s="108"/>
      <c r="J13" s="33"/>
      <c r="K13" s="33"/>
      <c r="L13" s="109"/>
      <c r="S13" s="33"/>
      <c r="T13" s="33"/>
      <c r="U13" s="33"/>
      <c r="V13" s="33"/>
      <c r="W13" s="33"/>
      <c r="X13" s="33"/>
      <c r="Y13" s="33"/>
      <c r="Z13" s="33"/>
      <c r="AA13" s="33"/>
      <c r="AB13" s="33"/>
      <c r="AC13" s="33"/>
      <c r="AD13" s="33"/>
      <c r="AE13" s="33"/>
    </row>
    <row r="14" spans="1:56" s="2" customFormat="1" ht="12" customHeight="1">
      <c r="A14" s="33"/>
      <c r="B14" s="38"/>
      <c r="C14" s="33"/>
      <c r="D14" s="107" t="s">
        <v>25</v>
      </c>
      <c r="E14" s="33"/>
      <c r="F14" s="33"/>
      <c r="G14" s="33"/>
      <c r="H14" s="33"/>
      <c r="I14" s="111" t="s">
        <v>26</v>
      </c>
      <c r="J14" s="110" t="s">
        <v>27</v>
      </c>
      <c r="K14" s="33"/>
      <c r="L14" s="109"/>
      <c r="S14" s="33"/>
      <c r="T14" s="33"/>
      <c r="U14" s="33"/>
      <c r="V14" s="33"/>
      <c r="W14" s="33"/>
      <c r="X14" s="33"/>
      <c r="Y14" s="33"/>
      <c r="Z14" s="33"/>
      <c r="AA14" s="33"/>
      <c r="AB14" s="33"/>
      <c r="AC14" s="33"/>
      <c r="AD14" s="33"/>
      <c r="AE14" s="33"/>
    </row>
    <row r="15" spans="1:56" s="2" customFormat="1" ht="18" customHeight="1">
      <c r="A15" s="33"/>
      <c r="B15" s="38"/>
      <c r="C15" s="33"/>
      <c r="D15" s="33"/>
      <c r="E15" s="110" t="s">
        <v>28</v>
      </c>
      <c r="F15" s="33"/>
      <c r="G15" s="33"/>
      <c r="H15" s="33"/>
      <c r="I15" s="111" t="s">
        <v>29</v>
      </c>
      <c r="J15" s="110" t="s">
        <v>30</v>
      </c>
      <c r="K15" s="33"/>
      <c r="L15" s="109"/>
      <c r="S15" s="33"/>
      <c r="T15" s="33"/>
      <c r="U15" s="33"/>
      <c r="V15" s="33"/>
      <c r="W15" s="33"/>
      <c r="X15" s="33"/>
      <c r="Y15" s="33"/>
      <c r="Z15" s="33"/>
      <c r="AA15" s="33"/>
      <c r="AB15" s="33"/>
      <c r="AC15" s="33"/>
      <c r="AD15" s="33"/>
      <c r="AE15" s="33"/>
    </row>
    <row r="16" spans="1:56" s="2" customFormat="1" ht="6.95" customHeight="1">
      <c r="A16" s="33"/>
      <c r="B16" s="38"/>
      <c r="C16" s="33"/>
      <c r="D16" s="33"/>
      <c r="E16" s="33"/>
      <c r="F16" s="33"/>
      <c r="G16" s="33"/>
      <c r="H16" s="33"/>
      <c r="I16" s="108"/>
      <c r="J16" s="33"/>
      <c r="K16" s="33"/>
      <c r="L16" s="109"/>
      <c r="S16" s="33"/>
      <c r="T16" s="33"/>
      <c r="U16" s="33"/>
      <c r="V16" s="33"/>
      <c r="W16" s="33"/>
      <c r="X16" s="33"/>
      <c r="Y16" s="33"/>
      <c r="Z16" s="33"/>
      <c r="AA16" s="33"/>
      <c r="AB16" s="33"/>
      <c r="AC16" s="33"/>
      <c r="AD16" s="33"/>
      <c r="AE16" s="33"/>
    </row>
    <row r="17" spans="1:31" s="2" customFormat="1" ht="12" customHeight="1">
      <c r="A17" s="33"/>
      <c r="B17" s="38"/>
      <c r="C17" s="33"/>
      <c r="D17" s="107" t="s">
        <v>31</v>
      </c>
      <c r="E17" s="33"/>
      <c r="F17" s="33"/>
      <c r="G17" s="33"/>
      <c r="H17" s="33"/>
      <c r="I17" s="111" t="s">
        <v>26</v>
      </c>
      <c r="J17" s="29" t="str">
        <f>'Rekapitulace stavby'!AN13</f>
        <v>Vyplň údaj</v>
      </c>
      <c r="K17" s="33"/>
      <c r="L17" s="109"/>
      <c r="S17" s="33"/>
      <c r="T17" s="33"/>
      <c r="U17" s="33"/>
      <c r="V17" s="33"/>
      <c r="W17" s="33"/>
      <c r="X17" s="33"/>
      <c r="Y17" s="33"/>
      <c r="Z17" s="33"/>
      <c r="AA17" s="33"/>
      <c r="AB17" s="33"/>
      <c r="AC17" s="33"/>
      <c r="AD17" s="33"/>
      <c r="AE17" s="33"/>
    </row>
    <row r="18" spans="1:31" s="2" customFormat="1" ht="18" customHeight="1">
      <c r="A18" s="33"/>
      <c r="B18" s="38"/>
      <c r="C18" s="33"/>
      <c r="D18" s="33"/>
      <c r="E18" s="292" t="str">
        <f>'Rekapitulace stavby'!E14</f>
        <v>Vyplň údaj</v>
      </c>
      <c r="F18" s="293"/>
      <c r="G18" s="293"/>
      <c r="H18" s="293"/>
      <c r="I18" s="111" t="s">
        <v>29</v>
      </c>
      <c r="J18" s="29" t="str">
        <f>'Rekapitulace stavby'!AN14</f>
        <v>Vyplň údaj</v>
      </c>
      <c r="K18" s="33"/>
      <c r="L18" s="109"/>
      <c r="S18" s="33"/>
      <c r="T18" s="33"/>
      <c r="U18" s="33"/>
      <c r="V18" s="33"/>
      <c r="W18" s="33"/>
      <c r="X18" s="33"/>
      <c r="Y18" s="33"/>
      <c r="Z18" s="33"/>
      <c r="AA18" s="33"/>
      <c r="AB18" s="33"/>
      <c r="AC18" s="33"/>
      <c r="AD18" s="33"/>
      <c r="AE18" s="33"/>
    </row>
    <row r="19" spans="1:31" s="2" customFormat="1" ht="6.95" customHeight="1">
      <c r="A19" s="33"/>
      <c r="B19" s="38"/>
      <c r="C19" s="33"/>
      <c r="D19" s="33"/>
      <c r="E19" s="33"/>
      <c r="F19" s="33"/>
      <c r="G19" s="33"/>
      <c r="H19" s="33"/>
      <c r="I19" s="108"/>
      <c r="J19" s="33"/>
      <c r="K19" s="33"/>
      <c r="L19" s="109"/>
      <c r="S19" s="33"/>
      <c r="T19" s="33"/>
      <c r="U19" s="33"/>
      <c r="V19" s="33"/>
      <c r="W19" s="33"/>
      <c r="X19" s="33"/>
      <c r="Y19" s="33"/>
      <c r="Z19" s="33"/>
      <c r="AA19" s="33"/>
      <c r="AB19" s="33"/>
      <c r="AC19" s="33"/>
      <c r="AD19" s="33"/>
      <c r="AE19" s="33"/>
    </row>
    <row r="20" spans="1:31" s="2" customFormat="1" ht="12" customHeight="1">
      <c r="A20" s="33"/>
      <c r="B20" s="38"/>
      <c r="C20" s="33"/>
      <c r="D20" s="107" t="s">
        <v>33</v>
      </c>
      <c r="E20" s="33"/>
      <c r="F20" s="33"/>
      <c r="G20" s="33"/>
      <c r="H20" s="33"/>
      <c r="I20" s="111" t="s">
        <v>26</v>
      </c>
      <c r="J20" s="110" t="s">
        <v>111</v>
      </c>
      <c r="K20" s="33"/>
      <c r="L20" s="109"/>
      <c r="S20" s="33"/>
      <c r="T20" s="33"/>
      <c r="U20" s="33"/>
      <c r="V20" s="33"/>
      <c r="W20" s="33"/>
      <c r="X20" s="33"/>
      <c r="Y20" s="33"/>
      <c r="Z20" s="33"/>
      <c r="AA20" s="33"/>
      <c r="AB20" s="33"/>
      <c r="AC20" s="33"/>
      <c r="AD20" s="33"/>
      <c r="AE20" s="33"/>
    </row>
    <row r="21" spans="1:31" s="2" customFormat="1" ht="18" customHeight="1">
      <c r="A21" s="33"/>
      <c r="B21" s="38"/>
      <c r="C21" s="33"/>
      <c r="D21" s="33"/>
      <c r="E21" s="110" t="s">
        <v>112</v>
      </c>
      <c r="F21" s="33"/>
      <c r="G21" s="33"/>
      <c r="H21" s="33"/>
      <c r="I21" s="111" t="s">
        <v>29</v>
      </c>
      <c r="J21" s="110" t="s">
        <v>113</v>
      </c>
      <c r="K21" s="33"/>
      <c r="L21" s="109"/>
      <c r="S21" s="33"/>
      <c r="T21" s="33"/>
      <c r="U21" s="33"/>
      <c r="V21" s="33"/>
      <c r="W21" s="33"/>
      <c r="X21" s="33"/>
      <c r="Y21" s="33"/>
      <c r="Z21" s="33"/>
      <c r="AA21" s="33"/>
      <c r="AB21" s="33"/>
      <c r="AC21" s="33"/>
      <c r="AD21" s="33"/>
      <c r="AE21" s="33"/>
    </row>
    <row r="22" spans="1:31" s="2" customFormat="1" ht="6.95" customHeight="1">
      <c r="A22" s="33"/>
      <c r="B22" s="38"/>
      <c r="C22" s="33"/>
      <c r="D22" s="33"/>
      <c r="E22" s="33"/>
      <c r="F22" s="33"/>
      <c r="G22" s="33"/>
      <c r="H22" s="33"/>
      <c r="I22" s="108"/>
      <c r="J22" s="33"/>
      <c r="K22" s="33"/>
      <c r="L22" s="109"/>
      <c r="S22" s="33"/>
      <c r="T22" s="33"/>
      <c r="U22" s="33"/>
      <c r="V22" s="33"/>
      <c r="W22" s="33"/>
      <c r="X22" s="33"/>
      <c r="Y22" s="33"/>
      <c r="Z22" s="33"/>
      <c r="AA22" s="33"/>
      <c r="AB22" s="33"/>
      <c r="AC22" s="33"/>
      <c r="AD22" s="33"/>
      <c r="AE22" s="33"/>
    </row>
    <row r="23" spans="1:31" s="2" customFormat="1" ht="12" customHeight="1">
      <c r="A23" s="33"/>
      <c r="B23" s="38"/>
      <c r="C23" s="33"/>
      <c r="D23" s="107" t="s">
        <v>35</v>
      </c>
      <c r="E23" s="33"/>
      <c r="F23" s="33"/>
      <c r="G23" s="33"/>
      <c r="H23" s="33"/>
      <c r="I23" s="111" t="s">
        <v>26</v>
      </c>
      <c r="J23" s="110" t="s">
        <v>114</v>
      </c>
      <c r="K23" s="33"/>
      <c r="L23" s="109"/>
      <c r="S23" s="33"/>
      <c r="T23" s="33"/>
      <c r="U23" s="33"/>
      <c r="V23" s="33"/>
      <c r="W23" s="33"/>
      <c r="X23" s="33"/>
      <c r="Y23" s="33"/>
      <c r="Z23" s="33"/>
      <c r="AA23" s="33"/>
      <c r="AB23" s="33"/>
      <c r="AC23" s="33"/>
      <c r="AD23" s="33"/>
      <c r="AE23" s="33"/>
    </row>
    <row r="24" spans="1:31" s="2" customFormat="1" ht="18" customHeight="1">
      <c r="A24" s="33"/>
      <c r="B24" s="38"/>
      <c r="C24" s="33"/>
      <c r="D24" s="33"/>
      <c r="E24" s="110" t="s">
        <v>115</v>
      </c>
      <c r="F24" s="33"/>
      <c r="G24" s="33"/>
      <c r="H24" s="33"/>
      <c r="I24" s="111" t="s">
        <v>29</v>
      </c>
      <c r="J24" s="110" t="s">
        <v>116</v>
      </c>
      <c r="K24" s="33"/>
      <c r="L24" s="109"/>
      <c r="S24" s="33"/>
      <c r="T24" s="33"/>
      <c r="U24" s="33"/>
      <c r="V24" s="33"/>
      <c r="W24" s="33"/>
      <c r="X24" s="33"/>
      <c r="Y24" s="33"/>
      <c r="Z24" s="33"/>
      <c r="AA24" s="33"/>
      <c r="AB24" s="33"/>
      <c r="AC24" s="33"/>
      <c r="AD24" s="33"/>
      <c r="AE24" s="33"/>
    </row>
    <row r="25" spans="1:31" s="2" customFormat="1" ht="6.95" customHeight="1">
      <c r="A25" s="33"/>
      <c r="B25" s="38"/>
      <c r="C25" s="33"/>
      <c r="D25" s="33"/>
      <c r="E25" s="33"/>
      <c r="F25" s="33"/>
      <c r="G25" s="33"/>
      <c r="H25" s="33"/>
      <c r="I25" s="108"/>
      <c r="J25" s="33"/>
      <c r="K25" s="33"/>
      <c r="L25" s="109"/>
      <c r="S25" s="33"/>
      <c r="T25" s="33"/>
      <c r="U25" s="33"/>
      <c r="V25" s="33"/>
      <c r="W25" s="33"/>
      <c r="X25" s="33"/>
      <c r="Y25" s="33"/>
      <c r="Z25" s="33"/>
      <c r="AA25" s="33"/>
      <c r="AB25" s="33"/>
      <c r="AC25" s="33"/>
      <c r="AD25" s="33"/>
      <c r="AE25" s="33"/>
    </row>
    <row r="26" spans="1:31" s="2" customFormat="1" ht="12" customHeight="1">
      <c r="A26" s="33"/>
      <c r="B26" s="38"/>
      <c r="C26" s="33"/>
      <c r="D26" s="107" t="s">
        <v>36</v>
      </c>
      <c r="E26" s="33"/>
      <c r="F26" s="33"/>
      <c r="G26" s="33"/>
      <c r="H26" s="33"/>
      <c r="I26" s="108"/>
      <c r="J26" s="33"/>
      <c r="K26" s="33"/>
      <c r="L26" s="109"/>
      <c r="S26" s="33"/>
      <c r="T26" s="33"/>
      <c r="U26" s="33"/>
      <c r="V26" s="33"/>
      <c r="W26" s="33"/>
      <c r="X26" s="33"/>
      <c r="Y26" s="33"/>
      <c r="Z26" s="33"/>
      <c r="AA26" s="33"/>
      <c r="AB26" s="33"/>
      <c r="AC26" s="33"/>
      <c r="AD26" s="33"/>
      <c r="AE26" s="33"/>
    </row>
    <row r="27" spans="1:31" s="8" customFormat="1" ht="16.5" customHeight="1">
      <c r="A27" s="113"/>
      <c r="B27" s="114"/>
      <c r="C27" s="113"/>
      <c r="D27" s="113"/>
      <c r="E27" s="294" t="s">
        <v>19</v>
      </c>
      <c r="F27" s="294"/>
      <c r="G27" s="294"/>
      <c r="H27" s="294"/>
      <c r="I27" s="115"/>
      <c r="J27" s="113"/>
      <c r="K27" s="113"/>
      <c r="L27" s="116"/>
      <c r="S27" s="113"/>
      <c r="T27" s="113"/>
      <c r="U27" s="113"/>
      <c r="V27" s="113"/>
      <c r="W27" s="113"/>
      <c r="X27" s="113"/>
      <c r="Y27" s="113"/>
      <c r="Z27" s="113"/>
      <c r="AA27" s="113"/>
      <c r="AB27" s="113"/>
      <c r="AC27" s="113"/>
      <c r="AD27" s="113"/>
      <c r="AE27" s="113"/>
    </row>
    <row r="28" spans="1:31" s="2" customFormat="1" ht="6.95" customHeight="1">
      <c r="A28" s="33"/>
      <c r="B28" s="38"/>
      <c r="C28" s="33"/>
      <c r="D28" s="33"/>
      <c r="E28" s="33"/>
      <c r="F28" s="33"/>
      <c r="G28" s="33"/>
      <c r="H28" s="33"/>
      <c r="I28" s="108"/>
      <c r="J28" s="33"/>
      <c r="K28" s="33"/>
      <c r="L28" s="109"/>
      <c r="S28" s="33"/>
      <c r="T28" s="33"/>
      <c r="U28" s="33"/>
      <c r="V28" s="33"/>
      <c r="W28" s="33"/>
      <c r="X28" s="33"/>
      <c r="Y28" s="33"/>
      <c r="Z28" s="33"/>
      <c r="AA28" s="33"/>
      <c r="AB28" s="33"/>
      <c r="AC28" s="33"/>
      <c r="AD28" s="33"/>
      <c r="AE28" s="33"/>
    </row>
    <row r="29" spans="1:31" s="2" customFormat="1" ht="6.95" customHeight="1">
      <c r="A29" s="33"/>
      <c r="B29" s="38"/>
      <c r="C29" s="33"/>
      <c r="D29" s="117"/>
      <c r="E29" s="117"/>
      <c r="F29" s="117"/>
      <c r="G29" s="117"/>
      <c r="H29" s="117"/>
      <c r="I29" s="118"/>
      <c r="J29" s="117"/>
      <c r="K29" s="117"/>
      <c r="L29" s="109"/>
      <c r="S29" s="33"/>
      <c r="T29" s="33"/>
      <c r="U29" s="33"/>
      <c r="V29" s="33"/>
      <c r="W29" s="33"/>
      <c r="X29" s="33"/>
      <c r="Y29" s="33"/>
      <c r="Z29" s="33"/>
      <c r="AA29" s="33"/>
      <c r="AB29" s="33"/>
      <c r="AC29" s="33"/>
      <c r="AD29" s="33"/>
      <c r="AE29" s="33"/>
    </row>
    <row r="30" spans="1:31" s="2" customFormat="1" ht="25.35" customHeight="1">
      <c r="A30" s="33"/>
      <c r="B30" s="38"/>
      <c r="C30" s="33"/>
      <c r="D30" s="119" t="s">
        <v>38</v>
      </c>
      <c r="E30" s="33"/>
      <c r="F30" s="33"/>
      <c r="G30" s="33"/>
      <c r="H30" s="33"/>
      <c r="I30" s="108"/>
      <c r="J30" s="120">
        <f>ROUND(J84, 2)</f>
        <v>0</v>
      </c>
      <c r="K30" s="33"/>
      <c r="L30" s="109"/>
      <c r="S30" s="33"/>
      <c r="T30" s="33"/>
      <c r="U30" s="33"/>
      <c r="V30" s="33"/>
      <c r="W30" s="33"/>
      <c r="X30" s="33"/>
      <c r="Y30" s="33"/>
      <c r="Z30" s="33"/>
      <c r="AA30" s="33"/>
      <c r="AB30" s="33"/>
      <c r="AC30" s="33"/>
      <c r="AD30" s="33"/>
      <c r="AE30" s="33"/>
    </row>
    <row r="31" spans="1:31" s="2" customFormat="1" ht="6.95" customHeight="1">
      <c r="A31" s="33"/>
      <c r="B31" s="38"/>
      <c r="C31" s="33"/>
      <c r="D31" s="117"/>
      <c r="E31" s="117"/>
      <c r="F31" s="117"/>
      <c r="G31" s="117"/>
      <c r="H31" s="117"/>
      <c r="I31" s="118"/>
      <c r="J31" s="117"/>
      <c r="K31" s="117"/>
      <c r="L31" s="109"/>
      <c r="S31" s="33"/>
      <c r="T31" s="33"/>
      <c r="U31" s="33"/>
      <c r="V31" s="33"/>
      <c r="W31" s="33"/>
      <c r="X31" s="33"/>
      <c r="Y31" s="33"/>
      <c r="Z31" s="33"/>
      <c r="AA31" s="33"/>
      <c r="AB31" s="33"/>
      <c r="AC31" s="33"/>
      <c r="AD31" s="33"/>
      <c r="AE31" s="33"/>
    </row>
    <row r="32" spans="1:31" s="2" customFormat="1" ht="14.45" customHeight="1">
      <c r="A32" s="33"/>
      <c r="B32" s="38"/>
      <c r="C32" s="33"/>
      <c r="D32" s="33"/>
      <c r="E32" s="33"/>
      <c r="F32" s="121" t="s">
        <v>40</v>
      </c>
      <c r="G32" s="33"/>
      <c r="H32" s="33"/>
      <c r="I32" s="122" t="s">
        <v>39</v>
      </c>
      <c r="J32" s="121" t="s">
        <v>41</v>
      </c>
      <c r="K32" s="33"/>
      <c r="L32" s="109"/>
      <c r="S32" s="33"/>
      <c r="T32" s="33"/>
      <c r="U32" s="33"/>
      <c r="V32" s="33"/>
      <c r="W32" s="33"/>
      <c r="X32" s="33"/>
      <c r="Y32" s="33"/>
      <c r="Z32" s="33"/>
      <c r="AA32" s="33"/>
      <c r="AB32" s="33"/>
      <c r="AC32" s="33"/>
      <c r="AD32" s="33"/>
      <c r="AE32" s="33"/>
    </row>
    <row r="33" spans="1:31" s="2" customFormat="1" ht="14.45" customHeight="1">
      <c r="A33" s="33"/>
      <c r="B33" s="38"/>
      <c r="C33" s="33"/>
      <c r="D33" s="123" t="s">
        <v>42</v>
      </c>
      <c r="E33" s="107" t="s">
        <v>43</v>
      </c>
      <c r="F33" s="124">
        <f>ROUND((SUM(BE84:BE183)),  2)</f>
        <v>0</v>
      </c>
      <c r="G33" s="33"/>
      <c r="H33" s="33"/>
      <c r="I33" s="125">
        <v>0.21</v>
      </c>
      <c r="J33" s="124">
        <f>ROUND(((SUM(BE84:BE183))*I33),  2)</f>
        <v>0</v>
      </c>
      <c r="K33" s="33"/>
      <c r="L33" s="109"/>
      <c r="S33" s="33"/>
      <c r="T33" s="33"/>
      <c r="U33" s="33"/>
      <c r="V33" s="33"/>
      <c r="W33" s="33"/>
      <c r="X33" s="33"/>
      <c r="Y33" s="33"/>
      <c r="Z33" s="33"/>
      <c r="AA33" s="33"/>
      <c r="AB33" s="33"/>
      <c r="AC33" s="33"/>
      <c r="AD33" s="33"/>
      <c r="AE33" s="33"/>
    </row>
    <row r="34" spans="1:31" s="2" customFormat="1" ht="14.45" customHeight="1">
      <c r="A34" s="33"/>
      <c r="B34" s="38"/>
      <c r="C34" s="33"/>
      <c r="D34" s="33"/>
      <c r="E34" s="107" t="s">
        <v>44</v>
      </c>
      <c r="F34" s="124">
        <f>ROUND((SUM(BF84:BF183)),  2)</f>
        <v>0</v>
      </c>
      <c r="G34" s="33"/>
      <c r="H34" s="33"/>
      <c r="I34" s="125">
        <v>0.15</v>
      </c>
      <c r="J34" s="124">
        <f>ROUND(((SUM(BF84:BF183))*I34),  2)</f>
        <v>0</v>
      </c>
      <c r="K34" s="33"/>
      <c r="L34" s="109"/>
      <c r="S34" s="33"/>
      <c r="T34" s="33"/>
      <c r="U34" s="33"/>
      <c r="V34" s="33"/>
      <c r="W34" s="33"/>
      <c r="X34" s="33"/>
      <c r="Y34" s="33"/>
      <c r="Z34" s="33"/>
      <c r="AA34" s="33"/>
      <c r="AB34" s="33"/>
      <c r="AC34" s="33"/>
      <c r="AD34" s="33"/>
      <c r="AE34" s="33"/>
    </row>
    <row r="35" spans="1:31" s="2" customFormat="1" ht="14.45" hidden="1" customHeight="1">
      <c r="A35" s="33"/>
      <c r="B35" s="38"/>
      <c r="C35" s="33"/>
      <c r="D35" s="33"/>
      <c r="E35" s="107" t="s">
        <v>45</v>
      </c>
      <c r="F35" s="124">
        <f>ROUND((SUM(BG84:BG183)),  2)</f>
        <v>0</v>
      </c>
      <c r="G35" s="33"/>
      <c r="H35" s="33"/>
      <c r="I35" s="125">
        <v>0.21</v>
      </c>
      <c r="J35" s="124">
        <f>0</f>
        <v>0</v>
      </c>
      <c r="K35" s="33"/>
      <c r="L35" s="109"/>
      <c r="S35" s="33"/>
      <c r="T35" s="33"/>
      <c r="U35" s="33"/>
      <c r="V35" s="33"/>
      <c r="W35" s="33"/>
      <c r="X35" s="33"/>
      <c r="Y35" s="33"/>
      <c r="Z35" s="33"/>
      <c r="AA35" s="33"/>
      <c r="AB35" s="33"/>
      <c r="AC35" s="33"/>
      <c r="AD35" s="33"/>
      <c r="AE35" s="33"/>
    </row>
    <row r="36" spans="1:31" s="2" customFormat="1" ht="14.45" hidden="1" customHeight="1">
      <c r="A36" s="33"/>
      <c r="B36" s="38"/>
      <c r="C36" s="33"/>
      <c r="D36" s="33"/>
      <c r="E36" s="107" t="s">
        <v>46</v>
      </c>
      <c r="F36" s="124">
        <f>ROUND((SUM(BH84:BH183)),  2)</f>
        <v>0</v>
      </c>
      <c r="G36" s="33"/>
      <c r="H36" s="33"/>
      <c r="I36" s="125">
        <v>0.15</v>
      </c>
      <c r="J36" s="124">
        <f>0</f>
        <v>0</v>
      </c>
      <c r="K36" s="33"/>
      <c r="L36" s="109"/>
      <c r="S36" s="33"/>
      <c r="T36" s="33"/>
      <c r="U36" s="33"/>
      <c r="V36" s="33"/>
      <c r="W36" s="33"/>
      <c r="X36" s="33"/>
      <c r="Y36" s="33"/>
      <c r="Z36" s="33"/>
      <c r="AA36" s="33"/>
      <c r="AB36" s="33"/>
      <c r="AC36" s="33"/>
      <c r="AD36" s="33"/>
      <c r="AE36" s="33"/>
    </row>
    <row r="37" spans="1:31" s="2" customFormat="1" ht="14.45" hidden="1" customHeight="1">
      <c r="A37" s="33"/>
      <c r="B37" s="38"/>
      <c r="C37" s="33"/>
      <c r="D37" s="33"/>
      <c r="E37" s="107" t="s">
        <v>47</v>
      </c>
      <c r="F37" s="124">
        <f>ROUND((SUM(BI84:BI183)),  2)</f>
        <v>0</v>
      </c>
      <c r="G37" s="33"/>
      <c r="H37" s="33"/>
      <c r="I37" s="125">
        <v>0</v>
      </c>
      <c r="J37" s="124">
        <f>0</f>
        <v>0</v>
      </c>
      <c r="K37" s="33"/>
      <c r="L37" s="109"/>
      <c r="S37" s="33"/>
      <c r="T37" s="33"/>
      <c r="U37" s="33"/>
      <c r="V37" s="33"/>
      <c r="W37" s="33"/>
      <c r="X37" s="33"/>
      <c r="Y37" s="33"/>
      <c r="Z37" s="33"/>
      <c r="AA37" s="33"/>
      <c r="AB37" s="33"/>
      <c r="AC37" s="33"/>
      <c r="AD37" s="33"/>
      <c r="AE37" s="33"/>
    </row>
    <row r="38" spans="1:31" s="2" customFormat="1" ht="6.95" customHeight="1">
      <c r="A38" s="33"/>
      <c r="B38" s="38"/>
      <c r="C38" s="33"/>
      <c r="D38" s="33"/>
      <c r="E38" s="33"/>
      <c r="F38" s="33"/>
      <c r="G38" s="33"/>
      <c r="H38" s="33"/>
      <c r="I38" s="108"/>
      <c r="J38" s="33"/>
      <c r="K38" s="33"/>
      <c r="L38" s="109"/>
      <c r="S38" s="33"/>
      <c r="T38" s="33"/>
      <c r="U38" s="33"/>
      <c r="V38" s="33"/>
      <c r="W38" s="33"/>
      <c r="X38" s="33"/>
      <c r="Y38" s="33"/>
      <c r="Z38" s="33"/>
      <c r="AA38" s="33"/>
      <c r="AB38" s="33"/>
      <c r="AC38" s="33"/>
      <c r="AD38" s="33"/>
      <c r="AE38" s="33"/>
    </row>
    <row r="39" spans="1:31" s="2" customFormat="1" ht="25.35" customHeight="1">
      <c r="A39" s="33"/>
      <c r="B39" s="38"/>
      <c r="C39" s="126"/>
      <c r="D39" s="127" t="s">
        <v>48</v>
      </c>
      <c r="E39" s="128"/>
      <c r="F39" s="128"/>
      <c r="G39" s="129" t="s">
        <v>49</v>
      </c>
      <c r="H39" s="130" t="s">
        <v>50</v>
      </c>
      <c r="I39" s="131"/>
      <c r="J39" s="132">
        <f>SUM(J30:J37)</f>
        <v>0</v>
      </c>
      <c r="K39" s="133"/>
      <c r="L39" s="109"/>
      <c r="S39" s="33"/>
      <c r="T39" s="33"/>
      <c r="U39" s="33"/>
      <c r="V39" s="33"/>
      <c r="W39" s="33"/>
      <c r="X39" s="33"/>
      <c r="Y39" s="33"/>
      <c r="Z39" s="33"/>
      <c r="AA39" s="33"/>
      <c r="AB39" s="33"/>
      <c r="AC39" s="33"/>
      <c r="AD39" s="33"/>
      <c r="AE39" s="33"/>
    </row>
    <row r="40" spans="1:31" s="2" customFormat="1" ht="14.45" customHeight="1">
      <c r="A40" s="33"/>
      <c r="B40" s="134"/>
      <c r="C40" s="135"/>
      <c r="D40" s="135"/>
      <c r="E40" s="135"/>
      <c r="F40" s="135"/>
      <c r="G40" s="135"/>
      <c r="H40" s="135"/>
      <c r="I40" s="136"/>
      <c r="J40" s="135"/>
      <c r="K40" s="135"/>
      <c r="L40" s="109"/>
      <c r="S40" s="33"/>
      <c r="T40" s="33"/>
      <c r="U40" s="33"/>
      <c r="V40" s="33"/>
      <c r="W40" s="33"/>
      <c r="X40" s="33"/>
      <c r="Y40" s="33"/>
      <c r="Z40" s="33"/>
      <c r="AA40" s="33"/>
      <c r="AB40" s="33"/>
      <c r="AC40" s="33"/>
      <c r="AD40" s="33"/>
      <c r="AE40" s="33"/>
    </row>
    <row r="44" spans="1:31" s="2" customFormat="1" ht="6.95" hidden="1" customHeight="1">
      <c r="A44" s="33"/>
      <c r="B44" s="137"/>
      <c r="C44" s="138"/>
      <c r="D44" s="138"/>
      <c r="E44" s="138"/>
      <c r="F44" s="138"/>
      <c r="G44" s="138"/>
      <c r="H44" s="138"/>
      <c r="I44" s="139"/>
      <c r="J44" s="138"/>
      <c r="K44" s="138"/>
      <c r="L44" s="109"/>
      <c r="S44" s="33"/>
      <c r="T44" s="33"/>
      <c r="U44" s="33"/>
      <c r="V44" s="33"/>
      <c r="W44" s="33"/>
      <c r="X44" s="33"/>
      <c r="Y44" s="33"/>
      <c r="Z44" s="33"/>
      <c r="AA44" s="33"/>
      <c r="AB44" s="33"/>
      <c r="AC44" s="33"/>
      <c r="AD44" s="33"/>
      <c r="AE44" s="33"/>
    </row>
    <row r="45" spans="1:31" s="2" customFormat="1" ht="24.95" hidden="1" customHeight="1">
      <c r="A45" s="33"/>
      <c r="B45" s="34"/>
      <c r="C45" s="22" t="s">
        <v>117</v>
      </c>
      <c r="D45" s="35"/>
      <c r="E45" s="35"/>
      <c r="F45" s="35"/>
      <c r="G45" s="35"/>
      <c r="H45" s="35"/>
      <c r="I45" s="108"/>
      <c r="J45" s="35"/>
      <c r="K45" s="35"/>
      <c r="L45" s="109"/>
      <c r="S45" s="33"/>
      <c r="T45" s="33"/>
      <c r="U45" s="33"/>
      <c r="V45" s="33"/>
      <c r="W45" s="33"/>
      <c r="X45" s="33"/>
      <c r="Y45" s="33"/>
      <c r="Z45" s="33"/>
      <c r="AA45" s="33"/>
      <c r="AB45" s="33"/>
      <c r="AC45" s="33"/>
      <c r="AD45" s="33"/>
      <c r="AE45" s="33"/>
    </row>
    <row r="46" spans="1:31" s="2" customFormat="1" ht="6.95" hidden="1" customHeight="1">
      <c r="A46" s="33"/>
      <c r="B46" s="34"/>
      <c r="C46" s="35"/>
      <c r="D46" s="35"/>
      <c r="E46" s="35"/>
      <c r="F46" s="35"/>
      <c r="G46" s="35"/>
      <c r="H46" s="35"/>
      <c r="I46" s="108"/>
      <c r="J46" s="35"/>
      <c r="K46" s="35"/>
      <c r="L46" s="109"/>
      <c r="S46" s="33"/>
      <c r="T46" s="33"/>
      <c r="U46" s="33"/>
      <c r="V46" s="33"/>
      <c r="W46" s="33"/>
      <c r="X46" s="33"/>
      <c r="Y46" s="33"/>
      <c r="Z46" s="33"/>
      <c r="AA46" s="33"/>
      <c r="AB46" s="33"/>
      <c r="AC46" s="33"/>
      <c r="AD46" s="33"/>
      <c r="AE46" s="33"/>
    </row>
    <row r="47" spans="1:31" s="2" customFormat="1" ht="12" hidden="1" customHeight="1">
      <c r="A47" s="33"/>
      <c r="B47" s="34"/>
      <c r="C47" s="28" t="s">
        <v>16</v>
      </c>
      <c r="D47" s="35"/>
      <c r="E47" s="35"/>
      <c r="F47" s="35"/>
      <c r="G47" s="35"/>
      <c r="H47" s="35"/>
      <c r="I47" s="108"/>
      <c r="J47" s="35"/>
      <c r="K47" s="35"/>
      <c r="L47" s="109"/>
      <c r="S47" s="33"/>
      <c r="T47" s="33"/>
      <c r="U47" s="33"/>
      <c r="V47" s="33"/>
      <c r="W47" s="33"/>
      <c r="X47" s="33"/>
      <c r="Y47" s="33"/>
      <c r="Z47" s="33"/>
      <c r="AA47" s="33"/>
      <c r="AB47" s="33"/>
      <c r="AC47" s="33"/>
      <c r="AD47" s="33"/>
      <c r="AE47" s="33"/>
    </row>
    <row r="48" spans="1:31" s="2" customFormat="1" ht="16.5" hidden="1" customHeight="1">
      <c r="A48" s="33"/>
      <c r="B48" s="34"/>
      <c r="C48" s="35"/>
      <c r="D48" s="35"/>
      <c r="E48" s="295" t="str">
        <f>E7</f>
        <v>Souvislá údržba ulice Luční</v>
      </c>
      <c r="F48" s="296"/>
      <c r="G48" s="296"/>
      <c r="H48" s="296"/>
      <c r="I48" s="108"/>
      <c r="J48" s="35"/>
      <c r="K48" s="35"/>
      <c r="L48" s="109"/>
      <c r="S48" s="33"/>
      <c r="T48" s="33"/>
      <c r="U48" s="33"/>
      <c r="V48" s="33"/>
      <c r="W48" s="33"/>
      <c r="X48" s="33"/>
      <c r="Y48" s="33"/>
      <c r="Z48" s="33"/>
      <c r="AA48" s="33"/>
      <c r="AB48" s="33"/>
      <c r="AC48" s="33"/>
      <c r="AD48" s="33"/>
      <c r="AE48" s="33"/>
    </row>
    <row r="49" spans="1:47" s="2" customFormat="1" ht="12" hidden="1" customHeight="1">
      <c r="A49" s="33"/>
      <c r="B49" s="34"/>
      <c r="C49" s="28" t="s">
        <v>108</v>
      </c>
      <c r="D49" s="35"/>
      <c r="E49" s="35"/>
      <c r="F49" s="35"/>
      <c r="G49" s="35"/>
      <c r="H49" s="35"/>
      <c r="I49" s="108"/>
      <c r="J49" s="35"/>
      <c r="K49" s="35"/>
      <c r="L49" s="109"/>
      <c r="S49" s="33"/>
      <c r="T49" s="33"/>
      <c r="U49" s="33"/>
      <c r="V49" s="33"/>
      <c r="W49" s="33"/>
      <c r="X49" s="33"/>
      <c r="Y49" s="33"/>
      <c r="Z49" s="33"/>
      <c r="AA49" s="33"/>
      <c r="AB49" s="33"/>
      <c r="AC49" s="33"/>
      <c r="AD49" s="33"/>
      <c r="AE49" s="33"/>
    </row>
    <row r="50" spans="1:47" s="2" customFormat="1" ht="16.5" hidden="1" customHeight="1">
      <c r="A50" s="33"/>
      <c r="B50" s="34"/>
      <c r="C50" s="35"/>
      <c r="D50" s="35"/>
      <c r="E50" s="268" t="str">
        <f>E9</f>
        <v>SO 01 - Komunikace</v>
      </c>
      <c r="F50" s="297"/>
      <c r="G50" s="297"/>
      <c r="H50" s="297"/>
      <c r="I50" s="108"/>
      <c r="J50" s="35"/>
      <c r="K50" s="35"/>
      <c r="L50" s="109"/>
      <c r="S50" s="33"/>
      <c r="T50" s="33"/>
      <c r="U50" s="33"/>
      <c r="V50" s="33"/>
      <c r="W50" s="33"/>
      <c r="X50" s="33"/>
      <c r="Y50" s="33"/>
      <c r="Z50" s="33"/>
      <c r="AA50" s="33"/>
      <c r="AB50" s="33"/>
      <c r="AC50" s="33"/>
      <c r="AD50" s="33"/>
      <c r="AE50" s="33"/>
    </row>
    <row r="51" spans="1:47" s="2" customFormat="1" ht="6.95" hidden="1" customHeight="1">
      <c r="A51" s="33"/>
      <c r="B51" s="34"/>
      <c r="C51" s="35"/>
      <c r="D51" s="35"/>
      <c r="E51" s="35"/>
      <c r="F51" s="35"/>
      <c r="G51" s="35"/>
      <c r="H51" s="35"/>
      <c r="I51" s="108"/>
      <c r="J51" s="35"/>
      <c r="K51" s="35"/>
      <c r="L51" s="109"/>
      <c r="S51" s="33"/>
      <c r="T51" s="33"/>
      <c r="U51" s="33"/>
      <c r="V51" s="33"/>
      <c r="W51" s="33"/>
      <c r="X51" s="33"/>
      <c r="Y51" s="33"/>
      <c r="Z51" s="33"/>
      <c r="AA51" s="33"/>
      <c r="AB51" s="33"/>
      <c r="AC51" s="33"/>
      <c r="AD51" s="33"/>
      <c r="AE51" s="33"/>
    </row>
    <row r="52" spans="1:47" s="2" customFormat="1" ht="12" hidden="1" customHeight="1">
      <c r="A52" s="33"/>
      <c r="B52" s="34"/>
      <c r="C52" s="28" t="s">
        <v>21</v>
      </c>
      <c r="D52" s="35"/>
      <c r="E52" s="35"/>
      <c r="F52" s="26" t="str">
        <f>F12</f>
        <v>ulice Luční</v>
      </c>
      <c r="G52" s="35"/>
      <c r="H52" s="35"/>
      <c r="I52" s="111" t="s">
        <v>23</v>
      </c>
      <c r="J52" s="58" t="str">
        <f>IF(J12="","",J12)</f>
        <v>3. 5. 2021</v>
      </c>
      <c r="K52" s="35"/>
      <c r="L52" s="109"/>
      <c r="S52" s="33"/>
      <c r="T52" s="33"/>
      <c r="U52" s="33"/>
      <c r="V52" s="33"/>
      <c r="W52" s="33"/>
      <c r="X52" s="33"/>
      <c r="Y52" s="33"/>
      <c r="Z52" s="33"/>
      <c r="AA52" s="33"/>
      <c r="AB52" s="33"/>
      <c r="AC52" s="33"/>
      <c r="AD52" s="33"/>
      <c r="AE52" s="33"/>
    </row>
    <row r="53" spans="1:47" s="2" customFormat="1" ht="6.95" hidden="1" customHeight="1">
      <c r="A53" s="33"/>
      <c r="B53" s="34"/>
      <c r="C53" s="35"/>
      <c r="D53" s="35"/>
      <c r="E53" s="35"/>
      <c r="F53" s="35"/>
      <c r="G53" s="35"/>
      <c r="H53" s="35"/>
      <c r="I53" s="108"/>
      <c r="J53" s="35"/>
      <c r="K53" s="35"/>
      <c r="L53" s="109"/>
      <c r="S53" s="33"/>
      <c r="T53" s="33"/>
      <c r="U53" s="33"/>
      <c r="V53" s="33"/>
      <c r="W53" s="33"/>
      <c r="X53" s="33"/>
      <c r="Y53" s="33"/>
      <c r="Z53" s="33"/>
      <c r="AA53" s="33"/>
      <c r="AB53" s="33"/>
      <c r="AC53" s="33"/>
      <c r="AD53" s="33"/>
      <c r="AE53" s="33"/>
    </row>
    <row r="54" spans="1:47" s="2" customFormat="1" ht="15.2" hidden="1" customHeight="1">
      <c r="A54" s="33"/>
      <c r="B54" s="34"/>
      <c r="C54" s="28" t="s">
        <v>25</v>
      </c>
      <c r="D54" s="35"/>
      <c r="E54" s="35"/>
      <c r="F54" s="26" t="str">
        <f>E15</f>
        <v>Město Broumov</v>
      </c>
      <c r="G54" s="35"/>
      <c r="H54" s="35"/>
      <c r="I54" s="111" t="s">
        <v>33</v>
      </c>
      <c r="J54" s="31" t="str">
        <f>E21</f>
        <v>Ing. Adam Beneš</v>
      </c>
      <c r="K54" s="35"/>
      <c r="L54" s="109"/>
      <c r="S54" s="33"/>
      <c r="T54" s="33"/>
      <c r="U54" s="33"/>
      <c r="V54" s="33"/>
      <c r="W54" s="33"/>
      <c r="X54" s="33"/>
      <c r="Y54" s="33"/>
      <c r="Z54" s="33"/>
      <c r="AA54" s="33"/>
      <c r="AB54" s="33"/>
      <c r="AC54" s="33"/>
      <c r="AD54" s="33"/>
      <c r="AE54" s="33"/>
    </row>
    <row r="55" spans="1:47" s="2" customFormat="1" ht="15.2" hidden="1" customHeight="1">
      <c r="A55" s="33"/>
      <c r="B55" s="34"/>
      <c r="C55" s="28" t="s">
        <v>31</v>
      </c>
      <c r="D55" s="35"/>
      <c r="E55" s="35"/>
      <c r="F55" s="26" t="str">
        <f>IF(E18="","",E18)</f>
        <v>Vyplň údaj</v>
      </c>
      <c r="G55" s="35"/>
      <c r="H55" s="35"/>
      <c r="I55" s="111" t="s">
        <v>35</v>
      </c>
      <c r="J55" s="31" t="str">
        <f>E24</f>
        <v>TMI Building s.r.o.</v>
      </c>
      <c r="K55" s="35"/>
      <c r="L55" s="109"/>
      <c r="S55" s="33"/>
      <c r="T55" s="33"/>
      <c r="U55" s="33"/>
      <c r="V55" s="33"/>
      <c r="W55" s="33"/>
      <c r="X55" s="33"/>
      <c r="Y55" s="33"/>
      <c r="Z55" s="33"/>
      <c r="AA55" s="33"/>
      <c r="AB55" s="33"/>
      <c r="AC55" s="33"/>
      <c r="AD55" s="33"/>
      <c r="AE55" s="33"/>
    </row>
    <row r="56" spans="1:47" s="2" customFormat="1" ht="10.35" hidden="1" customHeight="1">
      <c r="A56" s="33"/>
      <c r="B56" s="34"/>
      <c r="C56" s="35"/>
      <c r="D56" s="35"/>
      <c r="E56" s="35"/>
      <c r="F56" s="35"/>
      <c r="G56" s="35"/>
      <c r="H56" s="35"/>
      <c r="I56" s="108"/>
      <c r="J56" s="35"/>
      <c r="K56" s="35"/>
      <c r="L56" s="109"/>
      <c r="S56" s="33"/>
      <c r="T56" s="33"/>
      <c r="U56" s="33"/>
      <c r="V56" s="33"/>
      <c r="W56" s="33"/>
      <c r="X56" s="33"/>
      <c r="Y56" s="33"/>
      <c r="Z56" s="33"/>
      <c r="AA56" s="33"/>
      <c r="AB56" s="33"/>
      <c r="AC56" s="33"/>
      <c r="AD56" s="33"/>
      <c r="AE56" s="33"/>
    </row>
    <row r="57" spans="1:47" s="2" customFormat="1" ht="29.25" hidden="1" customHeight="1">
      <c r="A57" s="33"/>
      <c r="B57" s="34"/>
      <c r="C57" s="140" t="s">
        <v>118</v>
      </c>
      <c r="D57" s="141"/>
      <c r="E57" s="141"/>
      <c r="F57" s="141"/>
      <c r="G57" s="141"/>
      <c r="H57" s="141"/>
      <c r="I57" s="142"/>
      <c r="J57" s="143" t="s">
        <v>119</v>
      </c>
      <c r="K57" s="141"/>
      <c r="L57" s="109"/>
      <c r="S57" s="33"/>
      <c r="T57" s="33"/>
      <c r="U57" s="33"/>
      <c r="V57" s="33"/>
      <c r="W57" s="33"/>
      <c r="X57" s="33"/>
      <c r="Y57" s="33"/>
      <c r="Z57" s="33"/>
      <c r="AA57" s="33"/>
      <c r="AB57" s="33"/>
      <c r="AC57" s="33"/>
      <c r="AD57" s="33"/>
      <c r="AE57" s="33"/>
    </row>
    <row r="58" spans="1:47" s="2" customFormat="1" ht="10.35" hidden="1" customHeight="1">
      <c r="A58" s="33"/>
      <c r="B58" s="34"/>
      <c r="C58" s="35"/>
      <c r="D58" s="35"/>
      <c r="E58" s="35"/>
      <c r="F58" s="35"/>
      <c r="G58" s="35"/>
      <c r="H58" s="35"/>
      <c r="I58" s="108"/>
      <c r="J58" s="35"/>
      <c r="K58" s="35"/>
      <c r="L58" s="109"/>
      <c r="S58" s="33"/>
      <c r="T58" s="33"/>
      <c r="U58" s="33"/>
      <c r="V58" s="33"/>
      <c r="W58" s="33"/>
      <c r="X58" s="33"/>
      <c r="Y58" s="33"/>
      <c r="Z58" s="33"/>
      <c r="AA58" s="33"/>
      <c r="AB58" s="33"/>
      <c r="AC58" s="33"/>
      <c r="AD58" s="33"/>
      <c r="AE58" s="33"/>
    </row>
    <row r="59" spans="1:47" s="2" customFormat="1" ht="22.9" hidden="1" customHeight="1">
      <c r="A59" s="33"/>
      <c r="B59" s="34"/>
      <c r="C59" s="144" t="s">
        <v>70</v>
      </c>
      <c r="D59" s="35"/>
      <c r="E59" s="35"/>
      <c r="F59" s="35"/>
      <c r="G59" s="35"/>
      <c r="H59" s="35"/>
      <c r="I59" s="108"/>
      <c r="J59" s="76">
        <f>J84</f>
        <v>0</v>
      </c>
      <c r="K59" s="35"/>
      <c r="L59" s="109"/>
      <c r="S59" s="33"/>
      <c r="T59" s="33"/>
      <c r="U59" s="33"/>
      <c r="V59" s="33"/>
      <c r="W59" s="33"/>
      <c r="X59" s="33"/>
      <c r="Y59" s="33"/>
      <c r="Z59" s="33"/>
      <c r="AA59" s="33"/>
      <c r="AB59" s="33"/>
      <c r="AC59" s="33"/>
      <c r="AD59" s="33"/>
      <c r="AE59" s="33"/>
      <c r="AU59" s="16" t="s">
        <v>120</v>
      </c>
    </row>
    <row r="60" spans="1:47" s="9" customFormat="1" ht="24.95" hidden="1" customHeight="1">
      <c r="B60" s="145"/>
      <c r="C60" s="146"/>
      <c r="D60" s="147" t="s">
        <v>121</v>
      </c>
      <c r="E60" s="148"/>
      <c r="F60" s="148"/>
      <c r="G60" s="148"/>
      <c r="H60" s="148"/>
      <c r="I60" s="149"/>
      <c r="J60" s="150">
        <f>J85</f>
        <v>0</v>
      </c>
      <c r="K60" s="146"/>
      <c r="L60" s="151"/>
    </row>
    <row r="61" spans="1:47" s="9" customFormat="1" ht="24.95" hidden="1" customHeight="1">
      <c r="B61" s="145"/>
      <c r="C61" s="146"/>
      <c r="D61" s="147" t="s">
        <v>122</v>
      </c>
      <c r="E61" s="148"/>
      <c r="F61" s="148"/>
      <c r="G61" s="148"/>
      <c r="H61" s="148"/>
      <c r="I61" s="149"/>
      <c r="J61" s="150">
        <f>J117</f>
        <v>0</v>
      </c>
      <c r="K61" s="146"/>
      <c r="L61" s="151"/>
    </row>
    <row r="62" spans="1:47" s="9" customFormat="1" ht="24.95" hidden="1" customHeight="1">
      <c r="B62" s="145"/>
      <c r="C62" s="146"/>
      <c r="D62" s="147" t="s">
        <v>123</v>
      </c>
      <c r="E62" s="148"/>
      <c r="F62" s="148"/>
      <c r="G62" s="148"/>
      <c r="H62" s="148"/>
      <c r="I62" s="149"/>
      <c r="J62" s="150">
        <f>J135</f>
        <v>0</v>
      </c>
      <c r="K62" s="146"/>
      <c r="L62" s="151"/>
    </row>
    <row r="63" spans="1:47" s="9" customFormat="1" ht="24.95" hidden="1" customHeight="1">
      <c r="B63" s="145"/>
      <c r="C63" s="146"/>
      <c r="D63" s="147" t="s">
        <v>124</v>
      </c>
      <c r="E63" s="148"/>
      <c r="F63" s="148"/>
      <c r="G63" s="148"/>
      <c r="H63" s="148"/>
      <c r="I63" s="149"/>
      <c r="J63" s="150">
        <f>J164</f>
        <v>0</v>
      </c>
      <c r="K63" s="146"/>
      <c r="L63" s="151"/>
    </row>
    <row r="64" spans="1:47" s="9" customFormat="1" ht="24.95" hidden="1" customHeight="1">
      <c r="B64" s="145"/>
      <c r="C64" s="146"/>
      <c r="D64" s="147" t="s">
        <v>125</v>
      </c>
      <c r="E64" s="148"/>
      <c r="F64" s="148"/>
      <c r="G64" s="148"/>
      <c r="H64" s="148"/>
      <c r="I64" s="149"/>
      <c r="J64" s="150">
        <f>J181</f>
        <v>0</v>
      </c>
      <c r="K64" s="146"/>
      <c r="L64" s="151"/>
    </row>
    <row r="65" spans="1:31" s="2" customFormat="1" ht="21.75" hidden="1" customHeight="1">
      <c r="A65" s="33"/>
      <c r="B65" s="34"/>
      <c r="C65" s="35"/>
      <c r="D65" s="35"/>
      <c r="E65" s="35"/>
      <c r="F65" s="35"/>
      <c r="G65" s="35"/>
      <c r="H65" s="35"/>
      <c r="I65" s="108"/>
      <c r="J65" s="35"/>
      <c r="K65" s="35"/>
      <c r="L65" s="109"/>
      <c r="S65" s="33"/>
      <c r="T65" s="33"/>
      <c r="U65" s="33"/>
      <c r="V65" s="33"/>
      <c r="W65" s="33"/>
      <c r="X65" s="33"/>
      <c r="Y65" s="33"/>
      <c r="Z65" s="33"/>
      <c r="AA65" s="33"/>
      <c r="AB65" s="33"/>
      <c r="AC65" s="33"/>
      <c r="AD65" s="33"/>
      <c r="AE65" s="33"/>
    </row>
    <row r="66" spans="1:31" s="2" customFormat="1" ht="6.95" hidden="1" customHeight="1">
      <c r="A66" s="33"/>
      <c r="B66" s="46"/>
      <c r="C66" s="47"/>
      <c r="D66" s="47"/>
      <c r="E66" s="47"/>
      <c r="F66" s="47"/>
      <c r="G66" s="47"/>
      <c r="H66" s="47"/>
      <c r="I66" s="136"/>
      <c r="J66" s="47"/>
      <c r="K66" s="47"/>
      <c r="L66" s="109"/>
      <c r="S66" s="33"/>
      <c r="T66" s="33"/>
      <c r="U66" s="33"/>
      <c r="V66" s="33"/>
      <c r="W66" s="33"/>
      <c r="X66" s="33"/>
      <c r="Y66" s="33"/>
      <c r="Z66" s="33"/>
      <c r="AA66" s="33"/>
      <c r="AB66" s="33"/>
      <c r="AC66" s="33"/>
      <c r="AD66" s="33"/>
      <c r="AE66" s="33"/>
    </row>
    <row r="67" spans="1:31" ht="11.25" hidden="1"/>
    <row r="68" spans="1:31" ht="11.25" hidden="1"/>
    <row r="69" spans="1:31" ht="11.25" hidden="1"/>
    <row r="70" spans="1:31" s="2" customFormat="1" ht="6.95" customHeight="1">
      <c r="A70" s="33"/>
      <c r="B70" s="48"/>
      <c r="C70" s="49"/>
      <c r="D70" s="49"/>
      <c r="E70" s="49"/>
      <c r="F70" s="49"/>
      <c r="G70" s="49"/>
      <c r="H70" s="49"/>
      <c r="I70" s="139"/>
      <c r="J70" s="49"/>
      <c r="K70" s="49"/>
      <c r="L70" s="109"/>
      <c r="S70" s="33"/>
      <c r="T70" s="33"/>
      <c r="U70" s="33"/>
      <c r="V70" s="33"/>
      <c r="W70" s="33"/>
      <c r="X70" s="33"/>
      <c r="Y70" s="33"/>
      <c r="Z70" s="33"/>
      <c r="AA70" s="33"/>
      <c r="AB70" s="33"/>
      <c r="AC70" s="33"/>
      <c r="AD70" s="33"/>
      <c r="AE70" s="33"/>
    </row>
    <row r="71" spans="1:31" s="2" customFormat="1" ht="24.95" customHeight="1">
      <c r="A71" s="33"/>
      <c r="B71" s="34"/>
      <c r="C71" s="22" t="s">
        <v>126</v>
      </c>
      <c r="D71" s="35"/>
      <c r="E71" s="35"/>
      <c r="F71" s="35"/>
      <c r="G71" s="35"/>
      <c r="H71" s="35"/>
      <c r="I71" s="108"/>
      <c r="J71" s="35"/>
      <c r="K71" s="35"/>
      <c r="L71" s="109"/>
      <c r="S71" s="33"/>
      <c r="T71" s="33"/>
      <c r="U71" s="33"/>
      <c r="V71" s="33"/>
      <c r="W71" s="33"/>
      <c r="X71" s="33"/>
      <c r="Y71" s="33"/>
      <c r="Z71" s="33"/>
      <c r="AA71" s="33"/>
      <c r="AB71" s="33"/>
      <c r="AC71" s="33"/>
      <c r="AD71" s="33"/>
      <c r="AE71" s="33"/>
    </row>
    <row r="72" spans="1:31" s="2" customFormat="1" ht="6.95" customHeight="1">
      <c r="A72" s="33"/>
      <c r="B72" s="34"/>
      <c r="C72" s="35"/>
      <c r="D72" s="35"/>
      <c r="E72" s="35"/>
      <c r="F72" s="35"/>
      <c r="G72" s="35"/>
      <c r="H72" s="35"/>
      <c r="I72" s="108"/>
      <c r="J72" s="35"/>
      <c r="K72" s="35"/>
      <c r="L72" s="109"/>
      <c r="S72" s="33"/>
      <c r="T72" s="33"/>
      <c r="U72" s="33"/>
      <c r="V72" s="33"/>
      <c r="W72" s="33"/>
      <c r="X72" s="33"/>
      <c r="Y72" s="33"/>
      <c r="Z72" s="33"/>
      <c r="AA72" s="33"/>
      <c r="AB72" s="33"/>
      <c r="AC72" s="33"/>
      <c r="AD72" s="33"/>
      <c r="AE72" s="33"/>
    </row>
    <row r="73" spans="1:31" s="2" customFormat="1" ht="12" customHeight="1">
      <c r="A73" s="33"/>
      <c r="B73" s="34"/>
      <c r="C73" s="28" t="s">
        <v>16</v>
      </c>
      <c r="D73" s="35"/>
      <c r="E73" s="35"/>
      <c r="F73" s="35"/>
      <c r="G73" s="35"/>
      <c r="H73" s="35"/>
      <c r="I73" s="108"/>
      <c r="J73" s="35"/>
      <c r="K73" s="35"/>
      <c r="L73" s="109"/>
      <c r="S73" s="33"/>
      <c r="T73" s="33"/>
      <c r="U73" s="33"/>
      <c r="V73" s="33"/>
      <c r="W73" s="33"/>
      <c r="X73" s="33"/>
      <c r="Y73" s="33"/>
      <c r="Z73" s="33"/>
      <c r="AA73" s="33"/>
      <c r="AB73" s="33"/>
      <c r="AC73" s="33"/>
      <c r="AD73" s="33"/>
      <c r="AE73" s="33"/>
    </row>
    <row r="74" spans="1:31" s="2" customFormat="1" ht="16.5" customHeight="1">
      <c r="A74" s="33"/>
      <c r="B74" s="34"/>
      <c r="C74" s="35"/>
      <c r="D74" s="35"/>
      <c r="E74" s="295" t="str">
        <f>E7</f>
        <v>Souvislá údržba ulice Luční</v>
      </c>
      <c r="F74" s="296"/>
      <c r="G74" s="296"/>
      <c r="H74" s="296"/>
      <c r="I74" s="108"/>
      <c r="J74" s="35"/>
      <c r="K74" s="35"/>
      <c r="L74" s="109"/>
      <c r="S74" s="33"/>
      <c r="T74" s="33"/>
      <c r="U74" s="33"/>
      <c r="V74" s="33"/>
      <c r="W74" s="33"/>
      <c r="X74" s="33"/>
      <c r="Y74" s="33"/>
      <c r="Z74" s="33"/>
      <c r="AA74" s="33"/>
      <c r="AB74" s="33"/>
      <c r="AC74" s="33"/>
      <c r="AD74" s="33"/>
      <c r="AE74" s="33"/>
    </row>
    <row r="75" spans="1:31" s="2" customFormat="1" ht="12" customHeight="1">
      <c r="A75" s="33"/>
      <c r="B75" s="34"/>
      <c r="C75" s="28" t="s">
        <v>108</v>
      </c>
      <c r="D75" s="35"/>
      <c r="E75" s="35"/>
      <c r="F75" s="35"/>
      <c r="G75" s="35"/>
      <c r="H75" s="35"/>
      <c r="I75" s="108"/>
      <c r="J75" s="35"/>
      <c r="K75" s="35"/>
      <c r="L75" s="109"/>
      <c r="S75" s="33"/>
      <c r="T75" s="33"/>
      <c r="U75" s="33"/>
      <c r="V75" s="33"/>
      <c r="W75" s="33"/>
      <c r="X75" s="33"/>
      <c r="Y75" s="33"/>
      <c r="Z75" s="33"/>
      <c r="AA75" s="33"/>
      <c r="AB75" s="33"/>
      <c r="AC75" s="33"/>
      <c r="AD75" s="33"/>
      <c r="AE75" s="33"/>
    </row>
    <row r="76" spans="1:31" s="2" customFormat="1" ht="16.5" customHeight="1">
      <c r="A76" s="33"/>
      <c r="B76" s="34"/>
      <c r="C76" s="35"/>
      <c r="D76" s="35"/>
      <c r="E76" s="268" t="str">
        <f>E9</f>
        <v>SO 01 - Komunikace</v>
      </c>
      <c r="F76" s="297"/>
      <c r="G76" s="297"/>
      <c r="H76" s="297"/>
      <c r="I76" s="108"/>
      <c r="J76" s="35"/>
      <c r="K76" s="35"/>
      <c r="L76" s="109"/>
      <c r="S76" s="33"/>
      <c r="T76" s="33"/>
      <c r="U76" s="33"/>
      <c r="V76" s="33"/>
      <c r="W76" s="33"/>
      <c r="X76" s="33"/>
      <c r="Y76" s="33"/>
      <c r="Z76" s="33"/>
      <c r="AA76" s="33"/>
      <c r="AB76" s="33"/>
      <c r="AC76" s="33"/>
      <c r="AD76" s="33"/>
      <c r="AE76" s="33"/>
    </row>
    <row r="77" spans="1:31" s="2" customFormat="1" ht="6.95" customHeight="1">
      <c r="A77" s="33"/>
      <c r="B77" s="34"/>
      <c r="C77" s="35"/>
      <c r="D77" s="35"/>
      <c r="E77" s="35"/>
      <c r="F77" s="35"/>
      <c r="G77" s="35"/>
      <c r="H77" s="35"/>
      <c r="I77" s="108"/>
      <c r="J77" s="35"/>
      <c r="K77" s="35"/>
      <c r="L77" s="109"/>
      <c r="S77" s="33"/>
      <c r="T77" s="33"/>
      <c r="U77" s="33"/>
      <c r="V77" s="33"/>
      <c r="W77" s="33"/>
      <c r="X77" s="33"/>
      <c r="Y77" s="33"/>
      <c r="Z77" s="33"/>
      <c r="AA77" s="33"/>
      <c r="AB77" s="33"/>
      <c r="AC77" s="33"/>
      <c r="AD77" s="33"/>
      <c r="AE77" s="33"/>
    </row>
    <row r="78" spans="1:31" s="2" customFormat="1" ht="12" customHeight="1">
      <c r="A78" s="33"/>
      <c r="B78" s="34"/>
      <c r="C78" s="28" t="s">
        <v>21</v>
      </c>
      <c r="D78" s="35"/>
      <c r="E78" s="35"/>
      <c r="F78" s="26" t="str">
        <f>F12</f>
        <v>ulice Luční</v>
      </c>
      <c r="G78" s="35"/>
      <c r="H78" s="35"/>
      <c r="I78" s="111" t="s">
        <v>23</v>
      </c>
      <c r="J78" s="58" t="str">
        <f>IF(J12="","",J12)</f>
        <v>3. 5. 2021</v>
      </c>
      <c r="K78" s="35"/>
      <c r="L78" s="109"/>
      <c r="S78" s="33"/>
      <c r="T78" s="33"/>
      <c r="U78" s="33"/>
      <c r="V78" s="33"/>
      <c r="W78" s="33"/>
      <c r="X78" s="33"/>
      <c r="Y78" s="33"/>
      <c r="Z78" s="33"/>
      <c r="AA78" s="33"/>
      <c r="AB78" s="33"/>
      <c r="AC78" s="33"/>
      <c r="AD78" s="33"/>
      <c r="AE78" s="33"/>
    </row>
    <row r="79" spans="1:31" s="2" customFormat="1" ht="6.95" customHeight="1">
      <c r="A79" s="33"/>
      <c r="B79" s="34"/>
      <c r="C79" s="35"/>
      <c r="D79" s="35"/>
      <c r="E79" s="35"/>
      <c r="F79" s="35"/>
      <c r="G79" s="35"/>
      <c r="H79" s="35"/>
      <c r="I79" s="108"/>
      <c r="J79" s="35"/>
      <c r="K79" s="35"/>
      <c r="L79" s="109"/>
      <c r="S79" s="33"/>
      <c r="T79" s="33"/>
      <c r="U79" s="33"/>
      <c r="V79" s="33"/>
      <c r="W79" s="33"/>
      <c r="X79" s="33"/>
      <c r="Y79" s="33"/>
      <c r="Z79" s="33"/>
      <c r="AA79" s="33"/>
      <c r="AB79" s="33"/>
      <c r="AC79" s="33"/>
      <c r="AD79" s="33"/>
      <c r="AE79" s="33"/>
    </row>
    <row r="80" spans="1:31" s="2" customFormat="1" ht="15.2" customHeight="1">
      <c r="A80" s="33"/>
      <c r="B80" s="34"/>
      <c r="C80" s="28" t="s">
        <v>25</v>
      </c>
      <c r="D80" s="35"/>
      <c r="E80" s="35"/>
      <c r="F80" s="26" t="str">
        <f>E15</f>
        <v>Město Broumov</v>
      </c>
      <c r="G80" s="35"/>
      <c r="H80" s="35"/>
      <c r="I80" s="111" t="s">
        <v>33</v>
      </c>
      <c r="J80" s="31" t="str">
        <f>E21</f>
        <v>Ing. Adam Beneš</v>
      </c>
      <c r="K80" s="35"/>
      <c r="L80" s="109"/>
      <c r="S80" s="33"/>
      <c r="T80" s="33"/>
      <c r="U80" s="33"/>
      <c r="V80" s="33"/>
      <c r="W80" s="33"/>
      <c r="X80" s="33"/>
      <c r="Y80" s="33"/>
      <c r="Z80" s="33"/>
      <c r="AA80" s="33"/>
      <c r="AB80" s="33"/>
      <c r="AC80" s="33"/>
      <c r="AD80" s="33"/>
      <c r="AE80" s="33"/>
    </row>
    <row r="81" spans="1:65" s="2" customFormat="1" ht="15.2" customHeight="1">
      <c r="A81" s="33"/>
      <c r="B81" s="34"/>
      <c r="C81" s="28" t="s">
        <v>31</v>
      </c>
      <c r="D81" s="35"/>
      <c r="E81" s="35"/>
      <c r="F81" s="26" t="str">
        <f>IF(E18="","",E18)</f>
        <v>Vyplň údaj</v>
      </c>
      <c r="G81" s="35"/>
      <c r="H81" s="35"/>
      <c r="I81" s="111" t="s">
        <v>35</v>
      </c>
      <c r="J81" s="31" t="str">
        <f>E24</f>
        <v>TMI Building s.r.o.</v>
      </c>
      <c r="K81" s="35"/>
      <c r="L81" s="109"/>
      <c r="S81" s="33"/>
      <c r="T81" s="33"/>
      <c r="U81" s="33"/>
      <c r="V81" s="33"/>
      <c r="W81" s="33"/>
      <c r="X81" s="33"/>
      <c r="Y81" s="33"/>
      <c r="Z81" s="33"/>
      <c r="AA81" s="33"/>
      <c r="AB81" s="33"/>
      <c r="AC81" s="33"/>
      <c r="AD81" s="33"/>
      <c r="AE81" s="33"/>
    </row>
    <row r="82" spans="1:65" s="2" customFormat="1" ht="10.35" customHeight="1">
      <c r="A82" s="33"/>
      <c r="B82" s="34"/>
      <c r="C82" s="35"/>
      <c r="D82" s="35"/>
      <c r="E82" s="35"/>
      <c r="F82" s="35"/>
      <c r="G82" s="35"/>
      <c r="H82" s="35"/>
      <c r="I82" s="108"/>
      <c r="J82" s="35"/>
      <c r="K82" s="35"/>
      <c r="L82" s="109"/>
      <c r="S82" s="33"/>
      <c r="T82" s="33"/>
      <c r="U82" s="33"/>
      <c r="V82" s="33"/>
      <c r="W82" s="33"/>
      <c r="X82" s="33"/>
      <c r="Y82" s="33"/>
      <c r="Z82" s="33"/>
      <c r="AA82" s="33"/>
      <c r="AB82" s="33"/>
      <c r="AC82" s="33"/>
      <c r="AD82" s="33"/>
      <c r="AE82" s="33"/>
    </row>
    <row r="83" spans="1:65" s="10" customFormat="1" ht="29.25" customHeight="1">
      <c r="A83" s="152"/>
      <c r="B83" s="153"/>
      <c r="C83" s="154" t="s">
        <v>127</v>
      </c>
      <c r="D83" s="155" t="s">
        <v>57</v>
      </c>
      <c r="E83" s="155" t="s">
        <v>53</v>
      </c>
      <c r="F83" s="155" t="s">
        <v>54</v>
      </c>
      <c r="G83" s="155" t="s">
        <v>128</v>
      </c>
      <c r="H83" s="155" t="s">
        <v>129</v>
      </c>
      <c r="I83" s="156" t="s">
        <v>130</v>
      </c>
      <c r="J83" s="157" t="s">
        <v>119</v>
      </c>
      <c r="K83" s="158" t="s">
        <v>131</v>
      </c>
      <c r="L83" s="159"/>
      <c r="M83" s="67" t="s">
        <v>19</v>
      </c>
      <c r="N83" s="68" t="s">
        <v>42</v>
      </c>
      <c r="O83" s="68" t="s">
        <v>132</v>
      </c>
      <c r="P83" s="68" t="s">
        <v>133</v>
      </c>
      <c r="Q83" s="68" t="s">
        <v>134</v>
      </c>
      <c r="R83" s="68" t="s">
        <v>135</v>
      </c>
      <c r="S83" s="68" t="s">
        <v>136</v>
      </c>
      <c r="T83" s="69" t="s">
        <v>137</v>
      </c>
      <c r="U83" s="152"/>
      <c r="V83" s="152"/>
      <c r="W83" s="152"/>
      <c r="X83" s="152"/>
      <c r="Y83" s="152"/>
      <c r="Z83" s="152"/>
      <c r="AA83" s="152"/>
      <c r="AB83" s="152"/>
      <c r="AC83" s="152"/>
      <c r="AD83" s="152"/>
      <c r="AE83" s="152"/>
    </row>
    <row r="84" spans="1:65" s="2" customFormat="1" ht="22.9" customHeight="1">
      <c r="A84" s="33"/>
      <c r="B84" s="34"/>
      <c r="C84" s="74" t="s">
        <v>138</v>
      </c>
      <c r="D84" s="35"/>
      <c r="E84" s="35"/>
      <c r="F84" s="35"/>
      <c r="G84" s="35"/>
      <c r="H84" s="35"/>
      <c r="I84" s="108"/>
      <c r="J84" s="160">
        <f>BK84</f>
        <v>0</v>
      </c>
      <c r="K84" s="35"/>
      <c r="L84" s="38"/>
      <c r="M84" s="70"/>
      <c r="N84" s="161"/>
      <c r="O84" s="71"/>
      <c r="P84" s="162">
        <f>P85+P117+P135+P164+P181</f>
        <v>0</v>
      </c>
      <c r="Q84" s="71"/>
      <c r="R84" s="162">
        <f>R85+R117+R135+R164+R181</f>
        <v>72.57424245</v>
      </c>
      <c r="S84" s="71"/>
      <c r="T84" s="163">
        <f>T85+T117+T135+T164+T181</f>
        <v>321</v>
      </c>
      <c r="U84" s="33"/>
      <c r="V84" s="33"/>
      <c r="W84" s="33"/>
      <c r="X84" s="33"/>
      <c r="Y84" s="33"/>
      <c r="Z84" s="33"/>
      <c r="AA84" s="33"/>
      <c r="AB84" s="33"/>
      <c r="AC84" s="33"/>
      <c r="AD84" s="33"/>
      <c r="AE84" s="33"/>
      <c r="AT84" s="16" t="s">
        <v>71</v>
      </c>
      <c r="AU84" s="16" t="s">
        <v>120</v>
      </c>
      <c r="BK84" s="164">
        <f>BK85+BK117+BK135+BK164+BK181</f>
        <v>0</v>
      </c>
    </row>
    <row r="85" spans="1:65" s="11" customFormat="1" ht="25.9" customHeight="1">
      <c r="B85" s="165"/>
      <c r="C85" s="166"/>
      <c r="D85" s="167" t="s">
        <v>71</v>
      </c>
      <c r="E85" s="168" t="s">
        <v>80</v>
      </c>
      <c r="F85" s="168" t="s">
        <v>139</v>
      </c>
      <c r="G85" s="166"/>
      <c r="H85" s="166"/>
      <c r="I85" s="169"/>
      <c r="J85" s="170">
        <f>BK85</f>
        <v>0</v>
      </c>
      <c r="K85" s="166"/>
      <c r="L85" s="171"/>
      <c r="M85" s="172"/>
      <c r="N85" s="173"/>
      <c r="O85" s="173"/>
      <c r="P85" s="174">
        <f>SUM(P86:P116)</f>
        <v>0</v>
      </c>
      <c r="Q85" s="173"/>
      <c r="R85" s="174">
        <f>SUM(R86:R116)</f>
        <v>0.16892550000000001</v>
      </c>
      <c r="S85" s="173"/>
      <c r="T85" s="175">
        <f>SUM(T86:T116)</f>
        <v>275.2</v>
      </c>
      <c r="AR85" s="176" t="s">
        <v>80</v>
      </c>
      <c r="AT85" s="177" t="s">
        <v>71</v>
      </c>
      <c r="AU85" s="177" t="s">
        <v>72</v>
      </c>
      <c r="AY85" s="176" t="s">
        <v>140</v>
      </c>
      <c r="BK85" s="178">
        <f>SUM(BK86:BK116)</f>
        <v>0</v>
      </c>
    </row>
    <row r="86" spans="1:65" s="2" customFormat="1" ht="48" customHeight="1">
      <c r="A86" s="33"/>
      <c r="B86" s="34"/>
      <c r="C86" s="179" t="s">
        <v>80</v>
      </c>
      <c r="D86" s="179" t="s">
        <v>141</v>
      </c>
      <c r="E86" s="180" t="s">
        <v>142</v>
      </c>
      <c r="F86" s="181" t="s">
        <v>143</v>
      </c>
      <c r="G86" s="182" t="s">
        <v>91</v>
      </c>
      <c r="H86" s="183">
        <v>1075</v>
      </c>
      <c r="I86" s="184"/>
      <c r="J86" s="185">
        <f>ROUND(I86*H86,2)</f>
        <v>0</v>
      </c>
      <c r="K86" s="186"/>
      <c r="L86" s="38"/>
      <c r="M86" s="187" t="s">
        <v>19</v>
      </c>
      <c r="N86" s="188" t="s">
        <v>43</v>
      </c>
      <c r="O86" s="63"/>
      <c r="P86" s="189">
        <f>O86*H86</f>
        <v>0</v>
      </c>
      <c r="Q86" s="189">
        <v>1.5714E-4</v>
      </c>
      <c r="R86" s="189">
        <f>Q86*H86</f>
        <v>0.16892550000000001</v>
      </c>
      <c r="S86" s="189">
        <v>0.25600000000000001</v>
      </c>
      <c r="T86" s="190">
        <f>S86*H86</f>
        <v>275.2</v>
      </c>
      <c r="U86" s="33"/>
      <c r="V86" s="33"/>
      <c r="W86" s="33"/>
      <c r="X86" s="33"/>
      <c r="Y86" s="33"/>
      <c r="Z86" s="33"/>
      <c r="AA86" s="33"/>
      <c r="AB86" s="33"/>
      <c r="AC86" s="33"/>
      <c r="AD86" s="33"/>
      <c r="AE86" s="33"/>
      <c r="AR86" s="191" t="s">
        <v>144</v>
      </c>
      <c r="AT86" s="191" t="s">
        <v>141</v>
      </c>
      <c r="AU86" s="191" t="s">
        <v>80</v>
      </c>
      <c r="AY86" s="16" t="s">
        <v>140</v>
      </c>
      <c r="BE86" s="192">
        <f>IF(N86="základní",J86,0)</f>
        <v>0</v>
      </c>
      <c r="BF86" s="192">
        <f>IF(N86="snížená",J86,0)</f>
        <v>0</v>
      </c>
      <c r="BG86" s="192">
        <f>IF(N86="zákl. přenesená",J86,0)</f>
        <v>0</v>
      </c>
      <c r="BH86" s="192">
        <f>IF(N86="sníž. přenesená",J86,0)</f>
        <v>0</v>
      </c>
      <c r="BI86" s="192">
        <f>IF(N86="nulová",J86,0)</f>
        <v>0</v>
      </c>
      <c r="BJ86" s="16" t="s">
        <v>80</v>
      </c>
      <c r="BK86" s="192">
        <f>ROUND(I86*H86,2)</f>
        <v>0</v>
      </c>
      <c r="BL86" s="16" t="s">
        <v>144</v>
      </c>
      <c r="BM86" s="191" t="s">
        <v>145</v>
      </c>
    </row>
    <row r="87" spans="1:65" s="2" customFormat="1" ht="175.5">
      <c r="A87" s="33"/>
      <c r="B87" s="34"/>
      <c r="C87" s="35"/>
      <c r="D87" s="193" t="s">
        <v>146</v>
      </c>
      <c r="E87" s="35"/>
      <c r="F87" s="194" t="s">
        <v>147</v>
      </c>
      <c r="G87" s="35"/>
      <c r="H87" s="35"/>
      <c r="I87" s="108"/>
      <c r="J87" s="35"/>
      <c r="K87" s="35"/>
      <c r="L87" s="38"/>
      <c r="M87" s="195"/>
      <c r="N87" s="196"/>
      <c r="O87" s="63"/>
      <c r="P87" s="63"/>
      <c r="Q87" s="63"/>
      <c r="R87" s="63"/>
      <c r="S87" s="63"/>
      <c r="T87" s="64"/>
      <c r="U87" s="33"/>
      <c r="V87" s="33"/>
      <c r="W87" s="33"/>
      <c r="X87" s="33"/>
      <c r="Y87" s="33"/>
      <c r="Z87" s="33"/>
      <c r="AA87" s="33"/>
      <c r="AB87" s="33"/>
      <c r="AC87" s="33"/>
      <c r="AD87" s="33"/>
      <c r="AE87" s="33"/>
      <c r="AT87" s="16" t="s">
        <v>146</v>
      </c>
      <c r="AU87" s="16" t="s">
        <v>80</v>
      </c>
    </row>
    <row r="88" spans="1:65" s="12" customFormat="1" ht="11.25">
      <c r="B88" s="197"/>
      <c r="C88" s="198"/>
      <c r="D88" s="193" t="s">
        <v>148</v>
      </c>
      <c r="E88" s="199" t="s">
        <v>89</v>
      </c>
      <c r="F88" s="200" t="s">
        <v>149</v>
      </c>
      <c r="G88" s="198"/>
      <c r="H88" s="201">
        <v>1145</v>
      </c>
      <c r="I88" s="202"/>
      <c r="J88" s="198"/>
      <c r="K88" s="198"/>
      <c r="L88" s="203"/>
      <c r="M88" s="204"/>
      <c r="N88" s="205"/>
      <c r="O88" s="205"/>
      <c r="P88" s="205"/>
      <c r="Q88" s="205"/>
      <c r="R88" s="205"/>
      <c r="S88" s="205"/>
      <c r="T88" s="206"/>
      <c r="AT88" s="207" t="s">
        <v>148</v>
      </c>
      <c r="AU88" s="207" t="s">
        <v>80</v>
      </c>
      <c r="AV88" s="12" t="s">
        <v>82</v>
      </c>
      <c r="AW88" s="12" t="s">
        <v>34</v>
      </c>
      <c r="AX88" s="12" t="s">
        <v>72</v>
      </c>
      <c r="AY88" s="207" t="s">
        <v>140</v>
      </c>
    </row>
    <row r="89" spans="1:65" s="12" customFormat="1" ht="11.25">
      <c r="B89" s="197"/>
      <c r="C89" s="198"/>
      <c r="D89" s="193" t="s">
        <v>148</v>
      </c>
      <c r="E89" s="199" t="s">
        <v>19</v>
      </c>
      <c r="F89" s="200" t="s">
        <v>150</v>
      </c>
      <c r="G89" s="198"/>
      <c r="H89" s="201">
        <v>-70</v>
      </c>
      <c r="I89" s="202"/>
      <c r="J89" s="198"/>
      <c r="K89" s="198"/>
      <c r="L89" s="203"/>
      <c r="M89" s="204"/>
      <c r="N89" s="205"/>
      <c r="O89" s="205"/>
      <c r="P89" s="205"/>
      <c r="Q89" s="205"/>
      <c r="R89" s="205"/>
      <c r="S89" s="205"/>
      <c r="T89" s="206"/>
      <c r="AT89" s="207" t="s">
        <v>148</v>
      </c>
      <c r="AU89" s="207" t="s">
        <v>80</v>
      </c>
      <c r="AV89" s="12" t="s">
        <v>82</v>
      </c>
      <c r="AW89" s="12" t="s">
        <v>34</v>
      </c>
      <c r="AX89" s="12" t="s">
        <v>72</v>
      </c>
      <c r="AY89" s="207" t="s">
        <v>140</v>
      </c>
    </row>
    <row r="90" spans="1:65" s="13" customFormat="1" ht="11.25">
      <c r="B90" s="208"/>
      <c r="C90" s="209"/>
      <c r="D90" s="193" t="s">
        <v>148</v>
      </c>
      <c r="E90" s="210" t="s">
        <v>19</v>
      </c>
      <c r="F90" s="211" t="s">
        <v>151</v>
      </c>
      <c r="G90" s="209"/>
      <c r="H90" s="212">
        <v>1075</v>
      </c>
      <c r="I90" s="213"/>
      <c r="J90" s="209"/>
      <c r="K90" s="209"/>
      <c r="L90" s="214"/>
      <c r="M90" s="215"/>
      <c r="N90" s="216"/>
      <c r="O90" s="216"/>
      <c r="P90" s="216"/>
      <c r="Q90" s="216"/>
      <c r="R90" s="216"/>
      <c r="S90" s="216"/>
      <c r="T90" s="217"/>
      <c r="AT90" s="218" t="s">
        <v>148</v>
      </c>
      <c r="AU90" s="218" t="s">
        <v>80</v>
      </c>
      <c r="AV90" s="13" t="s">
        <v>144</v>
      </c>
      <c r="AW90" s="13" t="s">
        <v>34</v>
      </c>
      <c r="AX90" s="13" t="s">
        <v>80</v>
      </c>
      <c r="AY90" s="218" t="s">
        <v>140</v>
      </c>
    </row>
    <row r="91" spans="1:65" s="2" customFormat="1" ht="36" customHeight="1">
      <c r="A91" s="33"/>
      <c r="B91" s="34"/>
      <c r="C91" s="179" t="s">
        <v>82</v>
      </c>
      <c r="D91" s="179" t="s">
        <v>141</v>
      </c>
      <c r="E91" s="180" t="s">
        <v>152</v>
      </c>
      <c r="F91" s="181" t="s">
        <v>153</v>
      </c>
      <c r="G91" s="182" t="s">
        <v>99</v>
      </c>
      <c r="H91" s="183">
        <v>34.35</v>
      </c>
      <c r="I91" s="184"/>
      <c r="J91" s="185">
        <f>ROUND(I91*H91,2)</f>
        <v>0</v>
      </c>
      <c r="K91" s="186"/>
      <c r="L91" s="38"/>
      <c r="M91" s="187" t="s">
        <v>19</v>
      </c>
      <c r="N91" s="188" t="s">
        <v>43</v>
      </c>
      <c r="O91" s="63"/>
      <c r="P91" s="189">
        <f>O91*H91</f>
        <v>0</v>
      </c>
      <c r="Q91" s="189">
        <v>0</v>
      </c>
      <c r="R91" s="189">
        <f>Q91*H91</f>
        <v>0</v>
      </c>
      <c r="S91" s="189">
        <v>0</v>
      </c>
      <c r="T91" s="190">
        <f>S91*H91</f>
        <v>0</v>
      </c>
      <c r="U91" s="33"/>
      <c r="V91" s="33"/>
      <c r="W91" s="33"/>
      <c r="X91" s="33"/>
      <c r="Y91" s="33"/>
      <c r="Z91" s="33"/>
      <c r="AA91" s="33"/>
      <c r="AB91" s="33"/>
      <c r="AC91" s="33"/>
      <c r="AD91" s="33"/>
      <c r="AE91" s="33"/>
      <c r="AR91" s="191" t="s">
        <v>144</v>
      </c>
      <c r="AT91" s="191" t="s">
        <v>141</v>
      </c>
      <c r="AU91" s="191" t="s">
        <v>80</v>
      </c>
      <c r="AY91" s="16" t="s">
        <v>140</v>
      </c>
      <c r="BE91" s="192">
        <f>IF(N91="základní",J91,0)</f>
        <v>0</v>
      </c>
      <c r="BF91" s="192">
        <f>IF(N91="snížená",J91,0)</f>
        <v>0</v>
      </c>
      <c r="BG91" s="192">
        <f>IF(N91="zákl. přenesená",J91,0)</f>
        <v>0</v>
      </c>
      <c r="BH91" s="192">
        <f>IF(N91="sníž. přenesená",J91,0)</f>
        <v>0</v>
      </c>
      <c r="BI91" s="192">
        <f>IF(N91="nulová",J91,0)</f>
        <v>0</v>
      </c>
      <c r="BJ91" s="16" t="s">
        <v>80</v>
      </c>
      <c r="BK91" s="192">
        <f>ROUND(I91*H91,2)</f>
        <v>0</v>
      </c>
      <c r="BL91" s="16" t="s">
        <v>144</v>
      </c>
      <c r="BM91" s="191" t="s">
        <v>154</v>
      </c>
    </row>
    <row r="92" spans="1:65" s="2" customFormat="1" ht="97.5">
      <c r="A92" s="33"/>
      <c r="B92" s="34"/>
      <c r="C92" s="35"/>
      <c r="D92" s="193" t="s">
        <v>146</v>
      </c>
      <c r="E92" s="35"/>
      <c r="F92" s="194" t="s">
        <v>155</v>
      </c>
      <c r="G92" s="35"/>
      <c r="H92" s="35"/>
      <c r="I92" s="108"/>
      <c r="J92" s="35"/>
      <c r="K92" s="35"/>
      <c r="L92" s="38"/>
      <c r="M92" s="195"/>
      <c r="N92" s="196"/>
      <c r="O92" s="63"/>
      <c r="P92" s="63"/>
      <c r="Q92" s="63"/>
      <c r="R92" s="63"/>
      <c r="S92" s="63"/>
      <c r="T92" s="64"/>
      <c r="U92" s="33"/>
      <c r="V92" s="33"/>
      <c r="W92" s="33"/>
      <c r="X92" s="33"/>
      <c r="Y92" s="33"/>
      <c r="Z92" s="33"/>
      <c r="AA92" s="33"/>
      <c r="AB92" s="33"/>
      <c r="AC92" s="33"/>
      <c r="AD92" s="33"/>
      <c r="AE92" s="33"/>
      <c r="AT92" s="16" t="s">
        <v>146</v>
      </c>
      <c r="AU92" s="16" t="s">
        <v>80</v>
      </c>
    </row>
    <row r="93" spans="1:65" s="12" customFormat="1" ht="22.5">
      <c r="B93" s="197"/>
      <c r="C93" s="198"/>
      <c r="D93" s="193" t="s">
        <v>148</v>
      </c>
      <c r="E93" s="199" t="s">
        <v>19</v>
      </c>
      <c r="F93" s="200" t="s">
        <v>156</v>
      </c>
      <c r="G93" s="198"/>
      <c r="H93" s="201">
        <v>34.35</v>
      </c>
      <c r="I93" s="202"/>
      <c r="J93" s="198"/>
      <c r="K93" s="198"/>
      <c r="L93" s="203"/>
      <c r="M93" s="204"/>
      <c r="N93" s="205"/>
      <c r="O93" s="205"/>
      <c r="P93" s="205"/>
      <c r="Q93" s="205"/>
      <c r="R93" s="205"/>
      <c r="S93" s="205"/>
      <c r="T93" s="206"/>
      <c r="AT93" s="207" t="s">
        <v>148</v>
      </c>
      <c r="AU93" s="207" t="s">
        <v>80</v>
      </c>
      <c r="AV93" s="12" t="s">
        <v>82</v>
      </c>
      <c r="AW93" s="12" t="s">
        <v>34</v>
      </c>
      <c r="AX93" s="12" t="s">
        <v>72</v>
      </c>
      <c r="AY93" s="207" t="s">
        <v>140</v>
      </c>
    </row>
    <row r="94" spans="1:65" s="13" customFormat="1" ht="11.25">
      <c r="B94" s="208"/>
      <c r="C94" s="209"/>
      <c r="D94" s="193" t="s">
        <v>148</v>
      </c>
      <c r="E94" s="210" t="s">
        <v>98</v>
      </c>
      <c r="F94" s="211" t="s">
        <v>151</v>
      </c>
      <c r="G94" s="209"/>
      <c r="H94" s="212">
        <v>34.35</v>
      </c>
      <c r="I94" s="213"/>
      <c r="J94" s="209"/>
      <c r="K94" s="209"/>
      <c r="L94" s="214"/>
      <c r="M94" s="215"/>
      <c r="N94" s="216"/>
      <c r="O94" s="216"/>
      <c r="P94" s="216"/>
      <c r="Q94" s="216"/>
      <c r="R94" s="216"/>
      <c r="S94" s="216"/>
      <c r="T94" s="217"/>
      <c r="AT94" s="218" t="s">
        <v>148</v>
      </c>
      <c r="AU94" s="218" t="s">
        <v>80</v>
      </c>
      <c r="AV94" s="13" t="s">
        <v>144</v>
      </c>
      <c r="AW94" s="13" t="s">
        <v>34</v>
      </c>
      <c r="AX94" s="13" t="s">
        <v>80</v>
      </c>
      <c r="AY94" s="218" t="s">
        <v>140</v>
      </c>
    </row>
    <row r="95" spans="1:65" s="2" customFormat="1" ht="48" customHeight="1">
      <c r="A95" s="33"/>
      <c r="B95" s="34"/>
      <c r="C95" s="179" t="s">
        <v>157</v>
      </c>
      <c r="D95" s="179" t="s">
        <v>141</v>
      </c>
      <c r="E95" s="180" t="s">
        <v>158</v>
      </c>
      <c r="F95" s="181" t="s">
        <v>159</v>
      </c>
      <c r="G95" s="182" t="s">
        <v>99</v>
      </c>
      <c r="H95" s="183">
        <v>34.35</v>
      </c>
      <c r="I95" s="184"/>
      <c r="J95" s="185">
        <f>ROUND(I95*H95,2)</f>
        <v>0</v>
      </c>
      <c r="K95" s="186"/>
      <c r="L95" s="38"/>
      <c r="M95" s="187" t="s">
        <v>19</v>
      </c>
      <c r="N95" s="188" t="s">
        <v>43</v>
      </c>
      <c r="O95" s="63"/>
      <c r="P95" s="189">
        <f>O95*H95</f>
        <v>0</v>
      </c>
      <c r="Q95" s="189">
        <v>0</v>
      </c>
      <c r="R95" s="189">
        <f>Q95*H95</f>
        <v>0</v>
      </c>
      <c r="S95" s="189">
        <v>0</v>
      </c>
      <c r="T95" s="190">
        <f>S95*H95</f>
        <v>0</v>
      </c>
      <c r="U95" s="33"/>
      <c r="V95" s="33"/>
      <c r="W95" s="33"/>
      <c r="X95" s="33"/>
      <c r="Y95" s="33"/>
      <c r="Z95" s="33"/>
      <c r="AA95" s="33"/>
      <c r="AB95" s="33"/>
      <c r="AC95" s="33"/>
      <c r="AD95" s="33"/>
      <c r="AE95" s="33"/>
      <c r="AR95" s="191" t="s">
        <v>144</v>
      </c>
      <c r="AT95" s="191" t="s">
        <v>141</v>
      </c>
      <c r="AU95" s="191" t="s">
        <v>80</v>
      </c>
      <c r="AY95" s="16" t="s">
        <v>140</v>
      </c>
      <c r="BE95" s="192">
        <f>IF(N95="základní",J95,0)</f>
        <v>0</v>
      </c>
      <c r="BF95" s="192">
        <f>IF(N95="snížená",J95,0)</f>
        <v>0</v>
      </c>
      <c r="BG95" s="192">
        <f>IF(N95="zákl. přenesená",J95,0)</f>
        <v>0</v>
      </c>
      <c r="BH95" s="192">
        <f>IF(N95="sníž. přenesená",J95,0)</f>
        <v>0</v>
      </c>
      <c r="BI95" s="192">
        <f>IF(N95="nulová",J95,0)</f>
        <v>0</v>
      </c>
      <c r="BJ95" s="16" t="s">
        <v>80</v>
      </c>
      <c r="BK95" s="192">
        <f>ROUND(I95*H95,2)</f>
        <v>0</v>
      </c>
      <c r="BL95" s="16" t="s">
        <v>144</v>
      </c>
      <c r="BM95" s="191" t="s">
        <v>160</v>
      </c>
    </row>
    <row r="96" spans="1:65" s="2" customFormat="1" ht="97.5">
      <c r="A96" s="33"/>
      <c r="B96" s="34"/>
      <c r="C96" s="35"/>
      <c r="D96" s="193" t="s">
        <v>146</v>
      </c>
      <c r="E96" s="35"/>
      <c r="F96" s="194" t="s">
        <v>155</v>
      </c>
      <c r="G96" s="35"/>
      <c r="H96" s="35"/>
      <c r="I96" s="108"/>
      <c r="J96" s="35"/>
      <c r="K96" s="35"/>
      <c r="L96" s="38"/>
      <c r="M96" s="195"/>
      <c r="N96" s="196"/>
      <c r="O96" s="63"/>
      <c r="P96" s="63"/>
      <c r="Q96" s="63"/>
      <c r="R96" s="63"/>
      <c r="S96" s="63"/>
      <c r="T96" s="64"/>
      <c r="U96" s="33"/>
      <c r="V96" s="33"/>
      <c r="W96" s="33"/>
      <c r="X96" s="33"/>
      <c r="Y96" s="33"/>
      <c r="Z96" s="33"/>
      <c r="AA96" s="33"/>
      <c r="AB96" s="33"/>
      <c r="AC96" s="33"/>
      <c r="AD96" s="33"/>
      <c r="AE96" s="33"/>
      <c r="AT96" s="16" t="s">
        <v>146</v>
      </c>
      <c r="AU96" s="16" t="s">
        <v>80</v>
      </c>
    </row>
    <row r="97" spans="1:65" s="12" customFormat="1" ht="11.25">
      <c r="B97" s="197"/>
      <c r="C97" s="198"/>
      <c r="D97" s="193" t="s">
        <v>148</v>
      </c>
      <c r="E97" s="199" t="s">
        <v>19</v>
      </c>
      <c r="F97" s="200" t="s">
        <v>98</v>
      </c>
      <c r="G97" s="198"/>
      <c r="H97" s="201">
        <v>34.35</v>
      </c>
      <c r="I97" s="202"/>
      <c r="J97" s="198"/>
      <c r="K97" s="198"/>
      <c r="L97" s="203"/>
      <c r="M97" s="204"/>
      <c r="N97" s="205"/>
      <c r="O97" s="205"/>
      <c r="P97" s="205"/>
      <c r="Q97" s="205"/>
      <c r="R97" s="205"/>
      <c r="S97" s="205"/>
      <c r="T97" s="206"/>
      <c r="AT97" s="207" t="s">
        <v>148</v>
      </c>
      <c r="AU97" s="207" t="s">
        <v>80</v>
      </c>
      <c r="AV97" s="12" t="s">
        <v>82</v>
      </c>
      <c r="AW97" s="12" t="s">
        <v>34</v>
      </c>
      <c r="AX97" s="12" t="s">
        <v>72</v>
      </c>
      <c r="AY97" s="207" t="s">
        <v>140</v>
      </c>
    </row>
    <row r="98" spans="1:65" s="13" customFormat="1" ht="11.25">
      <c r="B98" s="208"/>
      <c r="C98" s="209"/>
      <c r="D98" s="193" t="s">
        <v>148</v>
      </c>
      <c r="E98" s="210" t="s">
        <v>19</v>
      </c>
      <c r="F98" s="211" t="s">
        <v>151</v>
      </c>
      <c r="G98" s="209"/>
      <c r="H98" s="212">
        <v>34.35</v>
      </c>
      <c r="I98" s="213"/>
      <c r="J98" s="209"/>
      <c r="K98" s="209"/>
      <c r="L98" s="214"/>
      <c r="M98" s="215"/>
      <c r="N98" s="216"/>
      <c r="O98" s="216"/>
      <c r="P98" s="216"/>
      <c r="Q98" s="216"/>
      <c r="R98" s="216"/>
      <c r="S98" s="216"/>
      <c r="T98" s="217"/>
      <c r="AT98" s="218" t="s">
        <v>148</v>
      </c>
      <c r="AU98" s="218" t="s">
        <v>80</v>
      </c>
      <c r="AV98" s="13" t="s">
        <v>144</v>
      </c>
      <c r="AW98" s="13" t="s">
        <v>34</v>
      </c>
      <c r="AX98" s="13" t="s">
        <v>80</v>
      </c>
      <c r="AY98" s="218" t="s">
        <v>140</v>
      </c>
    </row>
    <row r="99" spans="1:65" s="2" customFormat="1" ht="60" customHeight="1">
      <c r="A99" s="33"/>
      <c r="B99" s="34"/>
      <c r="C99" s="179" t="s">
        <v>144</v>
      </c>
      <c r="D99" s="179" t="s">
        <v>141</v>
      </c>
      <c r="E99" s="180" t="s">
        <v>161</v>
      </c>
      <c r="F99" s="181" t="s">
        <v>162</v>
      </c>
      <c r="G99" s="182" t="s">
        <v>99</v>
      </c>
      <c r="H99" s="183">
        <v>43.62</v>
      </c>
      <c r="I99" s="184"/>
      <c r="J99" s="185">
        <f>ROUND(I99*H99,2)</f>
        <v>0</v>
      </c>
      <c r="K99" s="186"/>
      <c r="L99" s="38"/>
      <c r="M99" s="187" t="s">
        <v>19</v>
      </c>
      <c r="N99" s="188" t="s">
        <v>43</v>
      </c>
      <c r="O99" s="63"/>
      <c r="P99" s="189">
        <f>O99*H99</f>
        <v>0</v>
      </c>
      <c r="Q99" s="189">
        <v>0</v>
      </c>
      <c r="R99" s="189">
        <f>Q99*H99</f>
        <v>0</v>
      </c>
      <c r="S99" s="189">
        <v>0</v>
      </c>
      <c r="T99" s="190">
        <f>S99*H99</f>
        <v>0</v>
      </c>
      <c r="U99" s="33"/>
      <c r="V99" s="33"/>
      <c r="W99" s="33"/>
      <c r="X99" s="33"/>
      <c r="Y99" s="33"/>
      <c r="Z99" s="33"/>
      <c r="AA99" s="33"/>
      <c r="AB99" s="33"/>
      <c r="AC99" s="33"/>
      <c r="AD99" s="33"/>
      <c r="AE99" s="33"/>
      <c r="AR99" s="191" t="s">
        <v>144</v>
      </c>
      <c r="AT99" s="191" t="s">
        <v>141</v>
      </c>
      <c r="AU99" s="191" t="s">
        <v>80</v>
      </c>
      <c r="AY99" s="16" t="s">
        <v>140</v>
      </c>
      <c r="BE99" s="192">
        <f>IF(N99="základní",J99,0)</f>
        <v>0</v>
      </c>
      <c r="BF99" s="192">
        <f>IF(N99="snížená",J99,0)</f>
        <v>0</v>
      </c>
      <c r="BG99" s="192">
        <f>IF(N99="zákl. přenesená",J99,0)</f>
        <v>0</v>
      </c>
      <c r="BH99" s="192">
        <f>IF(N99="sníž. přenesená",J99,0)</f>
        <v>0</v>
      </c>
      <c r="BI99" s="192">
        <f>IF(N99="nulová",J99,0)</f>
        <v>0</v>
      </c>
      <c r="BJ99" s="16" t="s">
        <v>80</v>
      </c>
      <c r="BK99" s="192">
        <f>ROUND(I99*H99,2)</f>
        <v>0</v>
      </c>
      <c r="BL99" s="16" t="s">
        <v>144</v>
      </c>
      <c r="BM99" s="191" t="s">
        <v>163</v>
      </c>
    </row>
    <row r="100" spans="1:65" s="2" customFormat="1" ht="175.5">
      <c r="A100" s="33"/>
      <c r="B100" s="34"/>
      <c r="C100" s="35"/>
      <c r="D100" s="193" t="s">
        <v>146</v>
      </c>
      <c r="E100" s="35"/>
      <c r="F100" s="194" t="s">
        <v>164</v>
      </c>
      <c r="G100" s="35"/>
      <c r="H100" s="35"/>
      <c r="I100" s="108"/>
      <c r="J100" s="35"/>
      <c r="K100" s="35"/>
      <c r="L100" s="38"/>
      <c r="M100" s="195"/>
      <c r="N100" s="196"/>
      <c r="O100" s="63"/>
      <c r="P100" s="63"/>
      <c r="Q100" s="63"/>
      <c r="R100" s="63"/>
      <c r="S100" s="63"/>
      <c r="T100" s="64"/>
      <c r="U100" s="33"/>
      <c r="V100" s="33"/>
      <c r="W100" s="33"/>
      <c r="X100" s="33"/>
      <c r="Y100" s="33"/>
      <c r="Z100" s="33"/>
      <c r="AA100" s="33"/>
      <c r="AB100" s="33"/>
      <c r="AC100" s="33"/>
      <c r="AD100" s="33"/>
      <c r="AE100" s="33"/>
      <c r="AT100" s="16" t="s">
        <v>146</v>
      </c>
      <c r="AU100" s="16" t="s">
        <v>80</v>
      </c>
    </row>
    <row r="101" spans="1:65" s="12" customFormat="1" ht="11.25">
      <c r="B101" s="197"/>
      <c r="C101" s="198"/>
      <c r="D101" s="193" t="s">
        <v>148</v>
      </c>
      <c r="E101" s="199" t="s">
        <v>19</v>
      </c>
      <c r="F101" s="200" t="s">
        <v>101</v>
      </c>
      <c r="G101" s="198"/>
      <c r="H101" s="201">
        <v>55.62</v>
      </c>
      <c r="I101" s="202"/>
      <c r="J101" s="198"/>
      <c r="K101" s="198"/>
      <c r="L101" s="203"/>
      <c r="M101" s="204"/>
      <c r="N101" s="205"/>
      <c r="O101" s="205"/>
      <c r="P101" s="205"/>
      <c r="Q101" s="205"/>
      <c r="R101" s="205"/>
      <c r="S101" s="205"/>
      <c r="T101" s="206"/>
      <c r="AT101" s="207" t="s">
        <v>148</v>
      </c>
      <c r="AU101" s="207" t="s">
        <v>80</v>
      </c>
      <c r="AV101" s="12" t="s">
        <v>82</v>
      </c>
      <c r="AW101" s="12" t="s">
        <v>34</v>
      </c>
      <c r="AX101" s="12" t="s">
        <v>72</v>
      </c>
      <c r="AY101" s="207" t="s">
        <v>140</v>
      </c>
    </row>
    <row r="102" spans="1:65" s="12" customFormat="1" ht="11.25">
      <c r="B102" s="197"/>
      <c r="C102" s="198"/>
      <c r="D102" s="193" t="s">
        <v>148</v>
      </c>
      <c r="E102" s="199" t="s">
        <v>19</v>
      </c>
      <c r="F102" s="200" t="s">
        <v>165</v>
      </c>
      <c r="G102" s="198"/>
      <c r="H102" s="201">
        <v>-12</v>
      </c>
      <c r="I102" s="202"/>
      <c r="J102" s="198"/>
      <c r="K102" s="198"/>
      <c r="L102" s="203"/>
      <c r="M102" s="204"/>
      <c r="N102" s="205"/>
      <c r="O102" s="205"/>
      <c r="P102" s="205"/>
      <c r="Q102" s="205"/>
      <c r="R102" s="205"/>
      <c r="S102" s="205"/>
      <c r="T102" s="206"/>
      <c r="AT102" s="207" t="s">
        <v>148</v>
      </c>
      <c r="AU102" s="207" t="s">
        <v>80</v>
      </c>
      <c r="AV102" s="12" t="s">
        <v>82</v>
      </c>
      <c r="AW102" s="12" t="s">
        <v>34</v>
      </c>
      <c r="AX102" s="12" t="s">
        <v>72</v>
      </c>
      <c r="AY102" s="207" t="s">
        <v>140</v>
      </c>
    </row>
    <row r="103" spans="1:65" s="13" customFormat="1" ht="11.25">
      <c r="B103" s="208"/>
      <c r="C103" s="209"/>
      <c r="D103" s="193" t="s">
        <v>148</v>
      </c>
      <c r="E103" s="210" t="s">
        <v>19</v>
      </c>
      <c r="F103" s="211" t="s">
        <v>151</v>
      </c>
      <c r="G103" s="209"/>
      <c r="H103" s="212">
        <v>43.62</v>
      </c>
      <c r="I103" s="213"/>
      <c r="J103" s="209"/>
      <c r="K103" s="209"/>
      <c r="L103" s="214"/>
      <c r="M103" s="215"/>
      <c r="N103" s="216"/>
      <c r="O103" s="216"/>
      <c r="P103" s="216"/>
      <c r="Q103" s="216"/>
      <c r="R103" s="216"/>
      <c r="S103" s="216"/>
      <c r="T103" s="217"/>
      <c r="AT103" s="218" t="s">
        <v>148</v>
      </c>
      <c r="AU103" s="218" t="s">
        <v>80</v>
      </c>
      <c r="AV103" s="13" t="s">
        <v>144</v>
      </c>
      <c r="AW103" s="13" t="s">
        <v>34</v>
      </c>
      <c r="AX103" s="13" t="s">
        <v>80</v>
      </c>
      <c r="AY103" s="218" t="s">
        <v>140</v>
      </c>
    </row>
    <row r="104" spans="1:65" s="2" customFormat="1" ht="16.5" customHeight="1">
      <c r="A104" s="33"/>
      <c r="B104" s="34"/>
      <c r="C104" s="179" t="s">
        <v>166</v>
      </c>
      <c r="D104" s="179" t="s">
        <v>141</v>
      </c>
      <c r="E104" s="180" t="s">
        <v>167</v>
      </c>
      <c r="F104" s="181" t="s">
        <v>168</v>
      </c>
      <c r="G104" s="182" t="s">
        <v>99</v>
      </c>
      <c r="H104" s="183">
        <v>43.62</v>
      </c>
      <c r="I104" s="184"/>
      <c r="J104" s="185">
        <f>ROUND(I104*H104,2)</f>
        <v>0</v>
      </c>
      <c r="K104" s="186"/>
      <c r="L104" s="38"/>
      <c r="M104" s="187" t="s">
        <v>19</v>
      </c>
      <c r="N104" s="188" t="s">
        <v>43</v>
      </c>
      <c r="O104" s="63"/>
      <c r="P104" s="189">
        <f>O104*H104</f>
        <v>0</v>
      </c>
      <c r="Q104" s="189">
        <v>0</v>
      </c>
      <c r="R104" s="189">
        <f>Q104*H104</f>
        <v>0</v>
      </c>
      <c r="S104" s="189">
        <v>0</v>
      </c>
      <c r="T104" s="190">
        <f>S104*H104</f>
        <v>0</v>
      </c>
      <c r="U104" s="33"/>
      <c r="V104" s="33"/>
      <c r="W104" s="33"/>
      <c r="X104" s="33"/>
      <c r="Y104" s="33"/>
      <c r="Z104" s="33"/>
      <c r="AA104" s="33"/>
      <c r="AB104" s="33"/>
      <c r="AC104" s="33"/>
      <c r="AD104" s="33"/>
      <c r="AE104" s="33"/>
      <c r="AR104" s="191" t="s">
        <v>144</v>
      </c>
      <c r="AT104" s="191" t="s">
        <v>141</v>
      </c>
      <c r="AU104" s="191" t="s">
        <v>80</v>
      </c>
      <c r="AY104" s="16" t="s">
        <v>140</v>
      </c>
      <c r="BE104" s="192">
        <f>IF(N104="základní",J104,0)</f>
        <v>0</v>
      </c>
      <c r="BF104" s="192">
        <f>IF(N104="snížená",J104,0)</f>
        <v>0</v>
      </c>
      <c r="BG104" s="192">
        <f>IF(N104="zákl. přenesená",J104,0)</f>
        <v>0</v>
      </c>
      <c r="BH104" s="192">
        <f>IF(N104="sníž. přenesená",J104,0)</f>
        <v>0</v>
      </c>
      <c r="BI104" s="192">
        <f>IF(N104="nulová",J104,0)</f>
        <v>0</v>
      </c>
      <c r="BJ104" s="16" t="s">
        <v>80</v>
      </c>
      <c r="BK104" s="192">
        <f>ROUND(I104*H104,2)</f>
        <v>0</v>
      </c>
      <c r="BL104" s="16" t="s">
        <v>144</v>
      </c>
      <c r="BM104" s="191" t="s">
        <v>169</v>
      </c>
    </row>
    <row r="105" spans="1:65" s="2" customFormat="1" ht="175.5">
      <c r="A105" s="33"/>
      <c r="B105" s="34"/>
      <c r="C105" s="35"/>
      <c r="D105" s="193" t="s">
        <v>146</v>
      </c>
      <c r="E105" s="35"/>
      <c r="F105" s="194" t="s">
        <v>170</v>
      </c>
      <c r="G105" s="35"/>
      <c r="H105" s="35"/>
      <c r="I105" s="108"/>
      <c r="J105" s="35"/>
      <c r="K105" s="35"/>
      <c r="L105" s="38"/>
      <c r="M105" s="195"/>
      <c r="N105" s="196"/>
      <c r="O105" s="63"/>
      <c r="P105" s="63"/>
      <c r="Q105" s="63"/>
      <c r="R105" s="63"/>
      <c r="S105" s="63"/>
      <c r="T105" s="64"/>
      <c r="U105" s="33"/>
      <c r="V105" s="33"/>
      <c r="W105" s="33"/>
      <c r="X105" s="33"/>
      <c r="Y105" s="33"/>
      <c r="Z105" s="33"/>
      <c r="AA105" s="33"/>
      <c r="AB105" s="33"/>
      <c r="AC105" s="33"/>
      <c r="AD105" s="33"/>
      <c r="AE105" s="33"/>
      <c r="AT105" s="16" t="s">
        <v>146</v>
      </c>
      <c r="AU105" s="16" t="s">
        <v>80</v>
      </c>
    </row>
    <row r="106" spans="1:65" s="12" customFormat="1" ht="11.25">
      <c r="B106" s="197"/>
      <c r="C106" s="198"/>
      <c r="D106" s="193" t="s">
        <v>148</v>
      </c>
      <c r="E106" s="199" t="s">
        <v>19</v>
      </c>
      <c r="F106" s="200" t="s">
        <v>101</v>
      </c>
      <c r="G106" s="198"/>
      <c r="H106" s="201">
        <v>55.62</v>
      </c>
      <c r="I106" s="202"/>
      <c r="J106" s="198"/>
      <c r="K106" s="198"/>
      <c r="L106" s="203"/>
      <c r="M106" s="204"/>
      <c r="N106" s="205"/>
      <c r="O106" s="205"/>
      <c r="P106" s="205"/>
      <c r="Q106" s="205"/>
      <c r="R106" s="205"/>
      <c r="S106" s="205"/>
      <c r="T106" s="206"/>
      <c r="AT106" s="207" t="s">
        <v>148</v>
      </c>
      <c r="AU106" s="207" t="s">
        <v>80</v>
      </c>
      <c r="AV106" s="12" t="s">
        <v>82</v>
      </c>
      <c r="AW106" s="12" t="s">
        <v>34</v>
      </c>
      <c r="AX106" s="12" t="s">
        <v>72</v>
      </c>
      <c r="AY106" s="207" t="s">
        <v>140</v>
      </c>
    </row>
    <row r="107" spans="1:65" s="12" customFormat="1" ht="11.25">
      <c r="B107" s="197"/>
      <c r="C107" s="198"/>
      <c r="D107" s="193" t="s">
        <v>148</v>
      </c>
      <c r="E107" s="199" t="s">
        <v>19</v>
      </c>
      <c r="F107" s="200" t="s">
        <v>165</v>
      </c>
      <c r="G107" s="198"/>
      <c r="H107" s="201">
        <v>-12</v>
      </c>
      <c r="I107" s="202"/>
      <c r="J107" s="198"/>
      <c r="K107" s="198"/>
      <c r="L107" s="203"/>
      <c r="M107" s="204"/>
      <c r="N107" s="205"/>
      <c r="O107" s="205"/>
      <c r="P107" s="205"/>
      <c r="Q107" s="205"/>
      <c r="R107" s="205"/>
      <c r="S107" s="205"/>
      <c r="T107" s="206"/>
      <c r="AT107" s="207" t="s">
        <v>148</v>
      </c>
      <c r="AU107" s="207" t="s">
        <v>80</v>
      </c>
      <c r="AV107" s="12" t="s">
        <v>82</v>
      </c>
      <c r="AW107" s="12" t="s">
        <v>34</v>
      </c>
      <c r="AX107" s="12" t="s">
        <v>72</v>
      </c>
      <c r="AY107" s="207" t="s">
        <v>140</v>
      </c>
    </row>
    <row r="108" spans="1:65" s="13" customFormat="1" ht="11.25">
      <c r="B108" s="208"/>
      <c r="C108" s="209"/>
      <c r="D108" s="193" t="s">
        <v>148</v>
      </c>
      <c r="E108" s="210" t="s">
        <v>19</v>
      </c>
      <c r="F108" s="211" t="s">
        <v>151</v>
      </c>
      <c r="G108" s="209"/>
      <c r="H108" s="212">
        <v>43.62</v>
      </c>
      <c r="I108" s="213"/>
      <c r="J108" s="209"/>
      <c r="K108" s="209"/>
      <c r="L108" s="214"/>
      <c r="M108" s="215"/>
      <c r="N108" s="216"/>
      <c r="O108" s="216"/>
      <c r="P108" s="216"/>
      <c r="Q108" s="216"/>
      <c r="R108" s="216"/>
      <c r="S108" s="216"/>
      <c r="T108" s="217"/>
      <c r="AT108" s="218" t="s">
        <v>148</v>
      </c>
      <c r="AU108" s="218" t="s">
        <v>80</v>
      </c>
      <c r="AV108" s="13" t="s">
        <v>144</v>
      </c>
      <c r="AW108" s="13" t="s">
        <v>34</v>
      </c>
      <c r="AX108" s="13" t="s">
        <v>80</v>
      </c>
      <c r="AY108" s="218" t="s">
        <v>140</v>
      </c>
    </row>
    <row r="109" spans="1:65" s="2" customFormat="1" ht="36" customHeight="1">
      <c r="A109" s="33"/>
      <c r="B109" s="34"/>
      <c r="C109" s="179" t="s">
        <v>171</v>
      </c>
      <c r="D109" s="179" t="s">
        <v>141</v>
      </c>
      <c r="E109" s="180" t="s">
        <v>172</v>
      </c>
      <c r="F109" s="181" t="s">
        <v>173</v>
      </c>
      <c r="G109" s="182" t="s">
        <v>95</v>
      </c>
      <c r="H109" s="183">
        <v>80.697000000000003</v>
      </c>
      <c r="I109" s="184"/>
      <c r="J109" s="185">
        <f>ROUND(I109*H109,2)</f>
        <v>0</v>
      </c>
      <c r="K109" s="186"/>
      <c r="L109" s="38"/>
      <c r="M109" s="187" t="s">
        <v>19</v>
      </c>
      <c r="N109" s="188" t="s">
        <v>43</v>
      </c>
      <c r="O109" s="63"/>
      <c r="P109" s="189">
        <f>O109*H109</f>
        <v>0</v>
      </c>
      <c r="Q109" s="189">
        <v>0</v>
      </c>
      <c r="R109" s="189">
        <f>Q109*H109</f>
        <v>0</v>
      </c>
      <c r="S109" s="189">
        <v>0</v>
      </c>
      <c r="T109" s="190">
        <f>S109*H109</f>
        <v>0</v>
      </c>
      <c r="U109" s="33"/>
      <c r="V109" s="33"/>
      <c r="W109" s="33"/>
      <c r="X109" s="33"/>
      <c r="Y109" s="33"/>
      <c r="Z109" s="33"/>
      <c r="AA109" s="33"/>
      <c r="AB109" s="33"/>
      <c r="AC109" s="33"/>
      <c r="AD109" s="33"/>
      <c r="AE109" s="33"/>
      <c r="AR109" s="191" t="s">
        <v>144</v>
      </c>
      <c r="AT109" s="191" t="s">
        <v>141</v>
      </c>
      <c r="AU109" s="191" t="s">
        <v>80</v>
      </c>
      <c r="AY109" s="16" t="s">
        <v>140</v>
      </c>
      <c r="BE109" s="192">
        <f>IF(N109="základní",J109,0)</f>
        <v>0</v>
      </c>
      <c r="BF109" s="192">
        <f>IF(N109="snížená",J109,0)</f>
        <v>0</v>
      </c>
      <c r="BG109" s="192">
        <f>IF(N109="zákl. přenesená",J109,0)</f>
        <v>0</v>
      </c>
      <c r="BH109" s="192">
        <f>IF(N109="sníž. přenesená",J109,0)</f>
        <v>0</v>
      </c>
      <c r="BI109" s="192">
        <f>IF(N109="nulová",J109,0)</f>
        <v>0</v>
      </c>
      <c r="BJ109" s="16" t="s">
        <v>80</v>
      </c>
      <c r="BK109" s="192">
        <f>ROUND(I109*H109,2)</f>
        <v>0</v>
      </c>
      <c r="BL109" s="16" t="s">
        <v>144</v>
      </c>
      <c r="BM109" s="191" t="s">
        <v>174</v>
      </c>
    </row>
    <row r="110" spans="1:65" s="2" customFormat="1" ht="29.25">
      <c r="A110" s="33"/>
      <c r="B110" s="34"/>
      <c r="C110" s="35"/>
      <c r="D110" s="193" t="s">
        <v>146</v>
      </c>
      <c r="E110" s="35"/>
      <c r="F110" s="194" t="s">
        <v>175</v>
      </c>
      <c r="G110" s="35"/>
      <c r="H110" s="35"/>
      <c r="I110" s="108"/>
      <c r="J110" s="35"/>
      <c r="K110" s="35"/>
      <c r="L110" s="38"/>
      <c r="M110" s="195"/>
      <c r="N110" s="196"/>
      <c r="O110" s="63"/>
      <c r="P110" s="63"/>
      <c r="Q110" s="63"/>
      <c r="R110" s="63"/>
      <c r="S110" s="63"/>
      <c r="T110" s="64"/>
      <c r="U110" s="33"/>
      <c r="V110" s="33"/>
      <c r="W110" s="33"/>
      <c r="X110" s="33"/>
      <c r="Y110" s="33"/>
      <c r="Z110" s="33"/>
      <c r="AA110" s="33"/>
      <c r="AB110" s="33"/>
      <c r="AC110" s="33"/>
      <c r="AD110" s="33"/>
      <c r="AE110" s="33"/>
      <c r="AT110" s="16" t="s">
        <v>146</v>
      </c>
      <c r="AU110" s="16" t="s">
        <v>80</v>
      </c>
    </row>
    <row r="111" spans="1:65" s="12" customFormat="1" ht="11.25">
      <c r="B111" s="197"/>
      <c r="C111" s="198"/>
      <c r="D111" s="193" t="s">
        <v>148</v>
      </c>
      <c r="E111" s="199" t="s">
        <v>19</v>
      </c>
      <c r="F111" s="200" t="s">
        <v>176</v>
      </c>
      <c r="G111" s="198"/>
      <c r="H111" s="201">
        <v>80.697000000000003</v>
      </c>
      <c r="I111" s="202"/>
      <c r="J111" s="198"/>
      <c r="K111" s="198"/>
      <c r="L111" s="203"/>
      <c r="M111" s="204"/>
      <c r="N111" s="205"/>
      <c r="O111" s="205"/>
      <c r="P111" s="205"/>
      <c r="Q111" s="205"/>
      <c r="R111" s="205"/>
      <c r="S111" s="205"/>
      <c r="T111" s="206"/>
      <c r="AT111" s="207" t="s">
        <v>148</v>
      </c>
      <c r="AU111" s="207" t="s">
        <v>80</v>
      </c>
      <c r="AV111" s="12" t="s">
        <v>82</v>
      </c>
      <c r="AW111" s="12" t="s">
        <v>34</v>
      </c>
      <c r="AX111" s="12" t="s">
        <v>72</v>
      </c>
      <c r="AY111" s="207" t="s">
        <v>140</v>
      </c>
    </row>
    <row r="112" spans="1:65" s="13" customFormat="1" ht="11.25">
      <c r="B112" s="208"/>
      <c r="C112" s="209"/>
      <c r="D112" s="193" t="s">
        <v>148</v>
      </c>
      <c r="E112" s="210" t="s">
        <v>19</v>
      </c>
      <c r="F112" s="211" t="s">
        <v>151</v>
      </c>
      <c r="G112" s="209"/>
      <c r="H112" s="212">
        <v>80.697000000000003</v>
      </c>
      <c r="I112" s="213"/>
      <c r="J112" s="209"/>
      <c r="K112" s="209"/>
      <c r="L112" s="214"/>
      <c r="M112" s="215"/>
      <c r="N112" s="216"/>
      <c r="O112" s="216"/>
      <c r="P112" s="216"/>
      <c r="Q112" s="216"/>
      <c r="R112" s="216"/>
      <c r="S112" s="216"/>
      <c r="T112" s="217"/>
      <c r="AT112" s="218" t="s">
        <v>148</v>
      </c>
      <c r="AU112" s="218" t="s">
        <v>80</v>
      </c>
      <c r="AV112" s="13" t="s">
        <v>144</v>
      </c>
      <c r="AW112" s="13" t="s">
        <v>34</v>
      </c>
      <c r="AX112" s="13" t="s">
        <v>80</v>
      </c>
      <c r="AY112" s="218" t="s">
        <v>140</v>
      </c>
    </row>
    <row r="113" spans="1:65" s="2" customFormat="1" ht="24" customHeight="1">
      <c r="A113" s="33"/>
      <c r="B113" s="34"/>
      <c r="C113" s="179" t="s">
        <v>177</v>
      </c>
      <c r="D113" s="179" t="s">
        <v>141</v>
      </c>
      <c r="E113" s="180" t="s">
        <v>178</v>
      </c>
      <c r="F113" s="181" t="s">
        <v>179</v>
      </c>
      <c r="G113" s="182" t="s">
        <v>91</v>
      </c>
      <c r="H113" s="183">
        <v>171.75</v>
      </c>
      <c r="I113" s="184"/>
      <c r="J113" s="185">
        <f>ROUND(I113*H113,2)</f>
        <v>0</v>
      </c>
      <c r="K113" s="186"/>
      <c r="L113" s="38"/>
      <c r="M113" s="187" t="s">
        <v>19</v>
      </c>
      <c r="N113" s="188" t="s">
        <v>43</v>
      </c>
      <c r="O113" s="63"/>
      <c r="P113" s="189">
        <f>O113*H113</f>
        <v>0</v>
      </c>
      <c r="Q113" s="189">
        <v>0</v>
      </c>
      <c r="R113" s="189">
        <f>Q113*H113</f>
        <v>0</v>
      </c>
      <c r="S113" s="189">
        <v>0</v>
      </c>
      <c r="T113" s="190">
        <f>S113*H113</f>
        <v>0</v>
      </c>
      <c r="U113" s="33"/>
      <c r="V113" s="33"/>
      <c r="W113" s="33"/>
      <c r="X113" s="33"/>
      <c r="Y113" s="33"/>
      <c r="Z113" s="33"/>
      <c r="AA113" s="33"/>
      <c r="AB113" s="33"/>
      <c r="AC113" s="33"/>
      <c r="AD113" s="33"/>
      <c r="AE113" s="33"/>
      <c r="AR113" s="191" t="s">
        <v>144</v>
      </c>
      <c r="AT113" s="191" t="s">
        <v>141</v>
      </c>
      <c r="AU113" s="191" t="s">
        <v>80</v>
      </c>
      <c r="AY113" s="16" t="s">
        <v>140</v>
      </c>
      <c r="BE113" s="192">
        <f>IF(N113="základní",J113,0)</f>
        <v>0</v>
      </c>
      <c r="BF113" s="192">
        <f>IF(N113="snížená",J113,0)</f>
        <v>0</v>
      </c>
      <c r="BG113" s="192">
        <f>IF(N113="zákl. přenesená",J113,0)</f>
        <v>0</v>
      </c>
      <c r="BH113" s="192">
        <f>IF(N113="sníž. přenesená",J113,0)</f>
        <v>0</v>
      </c>
      <c r="BI113" s="192">
        <f>IF(N113="nulová",J113,0)</f>
        <v>0</v>
      </c>
      <c r="BJ113" s="16" t="s">
        <v>80</v>
      </c>
      <c r="BK113" s="192">
        <f>ROUND(I113*H113,2)</f>
        <v>0</v>
      </c>
      <c r="BL113" s="16" t="s">
        <v>144</v>
      </c>
      <c r="BM113" s="191" t="s">
        <v>180</v>
      </c>
    </row>
    <row r="114" spans="1:65" s="2" customFormat="1" ht="165.75">
      <c r="A114" s="33"/>
      <c r="B114" s="34"/>
      <c r="C114" s="35"/>
      <c r="D114" s="193" t="s">
        <v>146</v>
      </c>
      <c r="E114" s="35"/>
      <c r="F114" s="194" t="s">
        <v>181</v>
      </c>
      <c r="G114" s="35"/>
      <c r="H114" s="35"/>
      <c r="I114" s="108"/>
      <c r="J114" s="35"/>
      <c r="K114" s="35"/>
      <c r="L114" s="38"/>
      <c r="M114" s="195"/>
      <c r="N114" s="196"/>
      <c r="O114" s="63"/>
      <c r="P114" s="63"/>
      <c r="Q114" s="63"/>
      <c r="R114" s="63"/>
      <c r="S114" s="63"/>
      <c r="T114" s="64"/>
      <c r="U114" s="33"/>
      <c r="V114" s="33"/>
      <c r="W114" s="33"/>
      <c r="X114" s="33"/>
      <c r="Y114" s="33"/>
      <c r="Z114" s="33"/>
      <c r="AA114" s="33"/>
      <c r="AB114" s="33"/>
      <c r="AC114" s="33"/>
      <c r="AD114" s="33"/>
      <c r="AE114" s="33"/>
      <c r="AT114" s="16" t="s">
        <v>146</v>
      </c>
      <c r="AU114" s="16" t="s">
        <v>80</v>
      </c>
    </row>
    <row r="115" spans="1:65" s="12" customFormat="1" ht="11.25">
      <c r="B115" s="197"/>
      <c r="C115" s="198"/>
      <c r="D115" s="193" t="s">
        <v>148</v>
      </c>
      <c r="E115" s="199" t="s">
        <v>19</v>
      </c>
      <c r="F115" s="200" t="s">
        <v>182</v>
      </c>
      <c r="G115" s="198"/>
      <c r="H115" s="201">
        <v>171.75</v>
      </c>
      <c r="I115" s="202"/>
      <c r="J115" s="198"/>
      <c r="K115" s="198"/>
      <c r="L115" s="203"/>
      <c r="M115" s="204"/>
      <c r="N115" s="205"/>
      <c r="O115" s="205"/>
      <c r="P115" s="205"/>
      <c r="Q115" s="205"/>
      <c r="R115" s="205"/>
      <c r="S115" s="205"/>
      <c r="T115" s="206"/>
      <c r="AT115" s="207" t="s">
        <v>148</v>
      </c>
      <c r="AU115" s="207" t="s">
        <v>80</v>
      </c>
      <c r="AV115" s="12" t="s">
        <v>82</v>
      </c>
      <c r="AW115" s="12" t="s">
        <v>34</v>
      </c>
      <c r="AX115" s="12" t="s">
        <v>72</v>
      </c>
      <c r="AY115" s="207" t="s">
        <v>140</v>
      </c>
    </row>
    <row r="116" spans="1:65" s="13" customFormat="1" ht="11.25">
      <c r="B116" s="208"/>
      <c r="C116" s="209"/>
      <c r="D116" s="193" t="s">
        <v>148</v>
      </c>
      <c r="E116" s="210" t="s">
        <v>19</v>
      </c>
      <c r="F116" s="211" t="s">
        <v>151</v>
      </c>
      <c r="G116" s="209"/>
      <c r="H116" s="212">
        <v>171.75</v>
      </c>
      <c r="I116" s="213"/>
      <c r="J116" s="209"/>
      <c r="K116" s="209"/>
      <c r="L116" s="214"/>
      <c r="M116" s="215"/>
      <c r="N116" s="216"/>
      <c r="O116" s="216"/>
      <c r="P116" s="216"/>
      <c r="Q116" s="216"/>
      <c r="R116" s="216"/>
      <c r="S116" s="216"/>
      <c r="T116" s="217"/>
      <c r="AT116" s="218" t="s">
        <v>148</v>
      </c>
      <c r="AU116" s="218" t="s">
        <v>80</v>
      </c>
      <c r="AV116" s="13" t="s">
        <v>144</v>
      </c>
      <c r="AW116" s="13" t="s">
        <v>34</v>
      </c>
      <c r="AX116" s="13" t="s">
        <v>80</v>
      </c>
      <c r="AY116" s="218" t="s">
        <v>140</v>
      </c>
    </row>
    <row r="117" spans="1:65" s="11" customFormat="1" ht="25.9" customHeight="1">
      <c r="B117" s="165"/>
      <c r="C117" s="166"/>
      <c r="D117" s="167" t="s">
        <v>71</v>
      </c>
      <c r="E117" s="168" t="s">
        <v>166</v>
      </c>
      <c r="F117" s="168" t="s">
        <v>183</v>
      </c>
      <c r="G117" s="166"/>
      <c r="H117" s="166"/>
      <c r="I117" s="169"/>
      <c r="J117" s="170">
        <f>BK117</f>
        <v>0</v>
      </c>
      <c r="K117" s="166"/>
      <c r="L117" s="171"/>
      <c r="M117" s="172"/>
      <c r="N117" s="173"/>
      <c r="O117" s="173"/>
      <c r="P117" s="174">
        <f>SUM(P118:P134)</f>
        <v>0</v>
      </c>
      <c r="Q117" s="173"/>
      <c r="R117" s="174">
        <f>SUM(R118:R134)</f>
        <v>72.386899999999997</v>
      </c>
      <c r="S117" s="173"/>
      <c r="T117" s="175">
        <f>SUM(T118:T134)</f>
        <v>0</v>
      </c>
      <c r="AR117" s="176" t="s">
        <v>80</v>
      </c>
      <c r="AT117" s="177" t="s">
        <v>71</v>
      </c>
      <c r="AU117" s="177" t="s">
        <v>72</v>
      </c>
      <c r="AY117" s="176" t="s">
        <v>140</v>
      </c>
      <c r="BK117" s="178">
        <f>SUM(BK118:BK134)</f>
        <v>0</v>
      </c>
    </row>
    <row r="118" spans="1:65" s="2" customFormat="1" ht="24" customHeight="1">
      <c r="A118" s="33"/>
      <c r="B118" s="34"/>
      <c r="C118" s="179" t="s">
        <v>184</v>
      </c>
      <c r="D118" s="179" t="s">
        <v>141</v>
      </c>
      <c r="E118" s="180" t="s">
        <v>185</v>
      </c>
      <c r="F118" s="181" t="s">
        <v>186</v>
      </c>
      <c r="G118" s="182" t="s">
        <v>91</v>
      </c>
      <c r="H118" s="183">
        <v>171.75</v>
      </c>
      <c r="I118" s="184"/>
      <c r="J118" s="185">
        <f>ROUND(I118*H118,2)</f>
        <v>0</v>
      </c>
      <c r="K118" s="186"/>
      <c r="L118" s="38"/>
      <c r="M118" s="187" t="s">
        <v>19</v>
      </c>
      <c r="N118" s="188" t="s">
        <v>43</v>
      </c>
      <c r="O118" s="63"/>
      <c r="P118" s="189">
        <f>O118*H118</f>
        <v>0</v>
      </c>
      <c r="Q118" s="189">
        <v>0.378</v>
      </c>
      <c r="R118" s="189">
        <f>Q118*H118</f>
        <v>64.921499999999995</v>
      </c>
      <c r="S118" s="189">
        <v>0</v>
      </c>
      <c r="T118" s="190">
        <f>S118*H118</f>
        <v>0</v>
      </c>
      <c r="U118" s="33"/>
      <c r="V118" s="33"/>
      <c r="W118" s="33"/>
      <c r="X118" s="33"/>
      <c r="Y118" s="33"/>
      <c r="Z118" s="33"/>
      <c r="AA118" s="33"/>
      <c r="AB118" s="33"/>
      <c r="AC118" s="33"/>
      <c r="AD118" s="33"/>
      <c r="AE118" s="33"/>
      <c r="AR118" s="191" t="s">
        <v>144</v>
      </c>
      <c r="AT118" s="191" t="s">
        <v>141</v>
      </c>
      <c r="AU118" s="191" t="s">
        <v>80</v>
      </c>
      <c r="AY118" s="16" t="s">
        <v>140</v>
      </c>
      <c r="BE118" s="192">
        <f>IF(N118="základní",J118,0)</f>
        <v>0</v>
      </c>
      <c r="BF118" s="192">
        <f>IF(N118="snížená",J118,0)</f>
        <v>0</v>
      </c>
      <c r="BG118" s="192">
        <f>IF(N118="zákl. přenesená",J118,0)</f>
        <v>0</v>
      </c>
      <c r="BH118" s="192">
        <f>IF(N118="sníž. přenesená",J118,0)</f>
        <v>0</v>
      </c>
      <c r="BI118" s="192">
        <f>IF(N118="nulová",J118,0)</f>
        <v>0</v>
      </c>
      <c r="BJ118" s="16" t="s">
        <v>80</v>
      </c>
      <c r="BK118" s="192">
        <f>ROUND(I118*H118,2)</f>
        <v>0</v>
      </c>
      <c r="BL118" s="16" t="s">
        <v>144</v>
      </c>
      <c r="BM118" s="191" t="s">
        <v>187</v>
      </c>
    </row>
    <row r="119" spans="1:65" s="12" customFormat="1" ht="11.25">
      <c r="B119" s="197"/>
      <c r="C119" s="198"/>
      <c r="D119" s="193" t="s">
        <v>148</v>
      </c>
      <c r="E119" s="199" t="s">
        <v>19</v>
      </c>
      <c r="F119" s="200" t="s">
        <v>182</v>
      </c>
      <c r="G119" s="198"/>
      <c r="H119" s="201">
        <v>171.75</v>
      </c>
      <c r="I119" s="202"/>
      <c r="J119" s="198"/>
      <c r="K119" s="198"/>
      <c r="L119" s="203"/>
      <c r="M119" s="204"/>
      <c r="N119" s="205"/>
      <c r="O119" s="205"/>
      <c r="P119" s="205"/>
      <c r="Q119" s="205"/>
      <c r="R119" s="205"/>
      <c r="S119" s="205"/>
      <c r="T119" s="206"/>
      <c r="AT119" s="207" t="s">
        <v>148</v>
      </c>
      <c r="AU119" s="207" t="s">
        <v>80</v>
      </c>
      <c r="AV119" s="12" t="s">
        <v>82</v>
      </c>
      <c r="AW119" s="12" t="s">
        <v>34</v>
      </c>
      <c r="AX119" s="12" t="s">
        <v>72</v>
      </c>
      <c r="AY119" s="207" t="s">
        <v>140</v>
      </c>
    </row>
    <row r="120" spans="1:65" s="13" customFormat="1" ht="11.25">
      <c r="B120" s="208"/>
      <c r="C120" s="209"/>
      <c r="D120" s="193" t="s">
        <v>148</v>
      </c>
      <c r="E120" s="210" t="s">
        <v>19</v>
      </c>
      <c r="F120" s="211" t="s">
        <v>151</v>
      </c>
      <c r="G120" s="209"/>
      <c r="H120" s="212">
        <v>171.75</v>
      </c>
      <c r="I120" s="213"/>
      <c r="J120" s="209"/>
      <c r="K120" s="209"/>
      <c r="L120" s="214"/>
      <c r="M120" s="215"/>
      <c r="N120" s="216"/>
      <c r="O120" s="216"/>
      <c r="P120" s="216"/>
      <c r="Q120" s="216"/>
      <c r="R120" s="216"/>
      <c r="S120" s="216"/>
      <c r="T120" s="217"/>
      <c r="AT120" s="218" t="s">
        <v>148</v>
      </c>
      <c r="AU120" s="218" t="s">
        <v>80</v>
      </c>
      <c r="AV120" s="13" t="s">
        <v>144</v>
      </c>
      <c r="AW120" s="13" t="s">
        <v>34</v>
      </c>
      <c r="AX120" s="13" t="s">
        <v>80</v>
      </c>
      <c r="AY120" s="218" t="s">
        <v>140</v>
      </c>
    </row>
    <row r="121" spans="1:65" s="2" customFormat="1" ht="24" customHeight="1">
      <c r="A121" s="33"/>
      <c r="B121" s="34"/>
      <c r="C121" s="179" t="s">
        <v>188</v>
      </c>
      <c r="D121" s="179" t="s">
        <v>141</v>
      </c>
      <c r="E121" s="180" t="s">
        <v>189</v>
      </c>
      <c r="F121" s="181" t="s">
        <v>190</v>
      </c>
      <c r="G121" s="182" t="s">
        <v>91</v>
      </c>
      <c r="H121" s="183">
        <v>1145</v>
      </c>
      <c r="I121" s="184"/>
      <c r="J121" s="185">
        <f>ROUND(I121*H121,2)</f>
        <v>0</v>
      </c>
      <c r="K121" s="186"/>
      <c r="L121" s="38"/>
      <c r="M121" s="187" t="s">
        <v>19</v>
      </c>
      <c r="N121" s="188" t="s">
        <v>43</v>
      </c>
      <c r="O121" s="63"/>
      <c r="P121" s="189">
        <f>O121*H121</f>
        <v>0</v>
      </c>
      <c r="Q121" s="189">
        <v>6.0099999999999997E-3</v>
      </c>
      <c r="R121" s="189">
        <f>Q121*H121</f>
        <v>6.8814500000000001</v>
      </c>
      <c r="S121" s="189">
        <v>0</v>
      </c>
      <c r="T121" s="190">
        <f>S121*H121</f>
        <v>0</v>
      </c>
      <c r="U121" s="33"/>
      <c r="V121" s="33"/>
      <c r="W121" s="33"/>
      <c r="X121" s="33"/>
      <c r="Y121" s="33"/>
      <c r="Z121" s="33"/>
      <c r="AA121" s="33"/>
      <c r="AB121" s="33"/>
      <c r="AC121" s="33"/>
      <c r="AD121" s="33"/>
      <c r="AE121" s="33"/>
      <c r="AR121" s="191" t="s">
        <v>144</v>
      </c>
      <c r="AT121" s="191" t="s">
        <v>141</v>
      </c>
      <c r="AU121" s="191" t="s">
        <v>80</v>
      </c>
      <c r="AY121" s="16" t="s">
        <v>140</v>
      </c>
      <c r="BE121" s="192">
        <f>IF(N121="základní",J121,0)</f>
        <v>0</v>
      </c>
      <c r="BF121" s="192">
        <f>IF(N121="snížená",J121,0)</f>
        <v>0</v>
      </c>
      <c r="BG121" s="192">
        <f>IF(N121="zákl. přenesená",J121,0)</f>
        <v>0</v>
      </c>
      <c r="BH121" s="192">
        <f>IF(N121="sníž. přenesená",J121,0)</f>
        <v>0</v>
      </c>
      <c r="BI121" s="192">
        <f>IF(N121="nulová",J121,0)</f>
        <v>0</v>
      </c>
      <c r="BJ121" s="16" t="s">
        <v>80</v>
      </c>
      <c r="BK121" s="192">
        <f>ROUND(I121*H121,2)</f>
        <v>0</v>
      </c>
      <c r="BL121" s="16" t="s">
        <v>144</v>
      </c>
      <c r="BM121" s="191" t="s">
        <v>191</v>
      </c>
    </row>
    <row r="122" spans="1:65" s="12" customFormat="1" ht="11.25">
      <c r="B122" s="197"/>
      <c r="C122" s="198"/>
      <c r="D122" s="193" t="s">
        <v>148</v>
      </c>
      <c r="E122" s="199" t="s">
        <v>19</v>
      </c>
      <c r="F122" s="200" t="s">
        <v>89</v>
      </c>
      <c r="G122" s="198"/>
      <c r="H122" s="201">
        <v>1145</v>
      </c>
      <c r="I122" s="202"/>
      <c r="J122" s="198"/>
      <c r="K122" s="198"/>
      <c r="L122" s="203"/>
      <c r="M122" s="204"/>
      <c r="N122" s="205"/>
      <c r="O122" s="205"/>
      <c r="P122" s="205"/>
      <c r="Q122" s="205"/>
      <c r="R122" s="205"/>
      <c r="S122" s="205"/>
      <c r="T122" s="206"/>
      <c r="AT122" s="207" t="s">
        <v>148</v>
      </c>
      <c r="AU122" s="207" t="s">
        <v>80</v>
      </c>
      <c r="AV122" s="12" t="s">
        <v>82</v>
      </c>
      <c r="AW122" s="12" t="s">
        <v>34</v>
      </c>
      <c r="AX122" s="12" t="s">
        <v>72</v>
      </c>
      <c r="AY122" s="207" t="s">
        <v>140</v>
      </c>
    </row>
    <row r="123" spans="1:65" s="13" customFormat="1" ht="11.25">
      <c r="B123" s="208"/>
      <c r="C123" s="209"/>
      <c r="D123" s="193" t="s">
        <v>148</v>
      </c>
      <c r="E123" s="210" t="s">
        <v>19</v>
      </c>
      <c r="F123" s="211" t="s">
        <v>151</v>
      </c>
      <c r="G123" s="209"/>
      <c r="H123" s="212">
        <v>1145</v>
      </c>
      <c r="I123" s="213"/>
      <c r="J123" s="209"/>
      <c r="K123" s="209"/>
      <c r="L123" s="214"/>
      <c r="M123" s="215"/>
      <c r="N123" s="216"/>
      <c r="O123" s="216"/>
      <c r="P123" s="216"/>
      <c r="Q123" s="216"/>
      <c r="R123" s="216"/>
      <c r="S123" s="216"/>
      <c r="T123" s="217"/>
      <c r="AT123" s="218" t="s">
        <v>148</v>
      </c>
      <c r="AU123" s="218" t="s">
        <v>80</v>
      </c>
      <c r="AV123" s="13" t="s">
        <v>144</v>
      </c>
      <c r="AW123" s="13" t="s">
        <v>34</v>
      </c>
      <c r="AX123" s="13" t="s">
        <v>80</v>
      </c>
      <c r="AY123" s="218" t="s">
        <v>140</v>
      </c>
    </row>
    <row r="124" spans="1:65" s="2" customFormat="1" ht="24" customHeight="1">
      <c r="A124" s="33"/>
      <c r="B124" s="34"/>
      <c r="C124" s="179" t="s">
        <v>192</v>
      </c>
      <c r="D124" s="179" t="s">
        <v>141</v>
      </c>
      <c r="E124" s="180" t="s">
        <v>193</v>
      </c>
      <c r="F124" s="181" t="s">
        <v>194</v>
      </c>
      <c r="G124" s="182" t="s">
        <v>91</v>
      </c>
      <c r="H124" s="183">
        <v>1145</v>
      </c>
      <c r="I124" s="184"/>
      <c r="J124" s="185">
        <f>ROUND(I124*H124,2)</f>
        <v>0</v>
      </c>
      <c r="K124" s="186"/>
      <c r="L124" s="38"/>
      <c r="M124" s="187" t="s">
        <v>19</v>
      </c>
      <c r="N124" s="188" t="s">
        <v>43</v>
      </c>
      <c r="O124" s="63"/>
      <c r="P124" s="189">
        <f>O124*H124</f>
        <v>0</v>
      </c>
      <c r="Q124" s="189">
        <v>5.1000000000000004E-4</v>
      </c>
      <c r="R124" s="189">
        <f>Q124*H124</f>
        <v>0.58395000000000008</v>
      </c>
      <c r="S124" s="189">
        <v>0</v>
      </c>
      <c r="T124" s="190">
        <f>S124*H124</f>
        <v>0</v>
      </c>
      <c r="U124" s="33"/>
      <c r="V124" s="33"/>
      <c r="W124" s="33"/>
      <c r="X124" s="33"/>
      <c r="Y124" s="33"/>
      <c r="Z124" s="33"/>
      <c r="AA124" s="33"/>
      <c r="AB124" s="33"/>
      <c r="AC124" s="33"/>
      <c r="AD124" s="33"/>
      <c r="AE124" s="33"/>
      <c r="AR124" s="191" t="s">
        <v>144</v>
      </c>
      <c r="AT124" s="191" t="s">
        <v>141</v>
      </c>
      <c r="AU124" s="191" t="s">
        <v>80</v>
      </c>
      <c r="AY124" s="16" t="s">
        <v>140</v>
      </c>
      <c r="BE124" s="192">
        <f>IF(N124="základní",J124,0)</f>
        <v>0</v>
      </c>
      <c r="BF124" s="192">
        <f>IF(N124="snížená",J124,0)</f>
        <v>0</v>
      </c>
      <c r="BG124" s="192">
        <f>IF(N124="zákl. přenesená",J124,0)</f>
        <v>0</v>
      </c>
      <c r="BH124" s="192">
        <f>IF(N124="sníž. přenesená",J124,0)</f>
        <v>0</v>
      </c>
      <c r="BI124" s="192">
        <f>IF(N124="nulová",J124,0)</f>
        <v>0</v>
      </c>
      <c r="BJ124" s="16" t="s">
        <v>80</v>
      </c>
      <c r="BK124" s="192">
        <f>ROUND(I124*H124,2)</f>
        <v>0</v>
      </c>
      <c r="BL124" s="16" t="s">
        <v>144</v>
      </c>
      <c r="BM124" s="191" t="s">
        <v>195</v>
      </c>
    </row>
    <row r="125" spans="1:65" s="12" customFormat="1" ht="11.25">
      <c r="B125" s="197"/>
      <c r="C125" s="198"/>
      <c r="D125" s="193" t="s">
        <v>148</v>
      </c>
      <c r="E125" s="199" t="s">
        <v>19</v>
      </c>
      <c r="F125" s="200" t="s">
        <v>89</v>
      </c>
      <c r="G125" s="198"/>
      <c r="H125" s="201">
        <v>1145</v>
      </c>
      <c r="I125" s="202"/>
      <c r="J125" s="198"/>
      <c r="K125" s="198"/>
      <c r="L125" s="203"/>
      <c r="M125" s="204"/>
      <c r="N125" s="205"/>
      <c r="O125" s="205"/>
      <c r="P125" s="205"/>
      <c r="Q125" s="205"/>
      <c r="R125" s="205"/>
      <c r="S125" s="205"/>
      <c r="T125" s="206"/>
      <c r="AT125" s="207" t="s">
        <v>148</v>
      </c>
      <c r="AU125" s="207" t="s">
        <v>80</v>
      </c>
      <c r="AV125" s="12" t="s">
        <v>82</v>
      </c>
      <c r="AW125" s="12" t="s">
        <v>34</v>
      </c>
      <c r="AX125" s="12" t="s">
        <v>72</v>
      </c>
      <c r="AY125" s="207" t="s">
        <v>140</v>
      </c>
    </row>
    <row r="126" spans="1:65" s="13" customFormat="1" ht="11.25">
      <c r="B126" s="208"/>
      <c r="C126" s="209"/>
      <c r="D126" s="193" t="s">
        <v>148</v>
      </c>
      <c r="E126" s="210" t="s">
        <v>19</v>
      </c>
      <c r="F126" s="211" t="s">
        <v>151</v>
      </c>
      <c r="G126" s="209"/>
      <c r="H126" s="212">
        <v>1145</v>
      </c>
      <c r="I126" s="213"/>
      <c r="J126" s="209"/>
      <c r="K126" s="209"/>
      <c r="L126" s="214"/>
      <c r="M126" s="215"/>
      <c r="N126" s="216"/>
      <c r="O126" s="216"/>
      <c r="P126" s="216"/>
      <c r="Q126" s="216"/>
      <c r="R126" s="216"/>
      <c r="S126" s="216"/>
      <c r="T126" s="217"/>
      <c r="AT126" s="218" t="s">
        <v>148</v>
      </c>
      <c r="AU126" s="218" t="s">
        <v>80</v>
      </c>
      <c r="AV126" s="13" t="s">
        <v>144</v>
      </c>
      <c r="AW126" s="13" t="s">
        <v>34</v>
      </c>
      <c r="AX126" s="13" t="s">
        <v>80</v>
      </c>
      <c r="AY126" s="218" t="s">
        <v>140</v>
      </c>
    </row>
    <row r="127" spans="1:65" s="2" customFormat="1" ht="36" customHeight="1">
      <c r="A127" s="33"/>
      <c r="B127" s="34"/>
      <c r="C127" s="179" t="s">
        <v>196</v>
      </c>
      <c r="D127" s="179" t="s">
        <v>141</v>
      </c>
      <c r="E127" s="180" t="s">
        <v>197</v>
      </c>
      <c r="F127" s="181" t="s">
        <v>198</v>
      </c>
      <c r="G127" s="182" t="s">
        <v>91</v>
      </c>
      <c r="H127" s="183">
        <v>1145</v>
      </c>
      <c r="I127" s="184"/>
      <c r="J127" s="185">
        <f>ROUND(I127*H127,2)</f>
        <v>0</v>
      </c>
      <c r="K127" s="186"/>
      <c r="L127" s="38"/>
      <c r="M127" s="187" t="s">
        <v>19</v>
      </c>
      <c r="N127" s="188" t="s">
        <v>43</v>
      </c>
      <c r="O127" s="63"/>
      <c r="P127" s="189">
        <f>O127*H127</f>
        <v>0</v>
      </c>
      <c r="Q127" s="189">
        <v>0</v>
      </c>
      <c r="R127" s="189">
        <f>Q127*H127</f>
        <v>0</v>
      </c>
      <c r="S127" s="189">
        <v>0</v>
      </c>
      <c r="T127" s="190">
        <f>S127*H127</f>
        <v>0</v>
      </c>
      <c r="U127" s="33"/>
      <c r="V127" s="33"/>
      <c r="W127" s="33"/>
      <c r="X127" s="33"/>
      <c r="Y127" s="33"/>
      <c r="Z127" s="33"/>
      <c r="AA127" s="33"/>
      <c r="AB127" s="33"/>
      <c r="AC127" s="33"/>
      <c r="AD127" s="33"/>
      <c r="AE127" s="33"/>
      <c r="AR127" s="191" t="s">
        <v>144</v>
      </c>
      <c r="AT127" s="191" t="s">
        <v>141</v>
      </c>
      <c r="AU127" s="191" t="s">
        <v>80</v>
      </c>
      <c r="AY127" s="16" t="s">
        <v>140</v>
      </c>
      <c r="BE127" s="192">
        <f>IF(N127="základní",J127,0)</f>
        <v>0</v>
      </c>
      <c r="BF127" s="192">
        <f>IF(N127="snížená",J127,0)</f>
        <v>0</v>
      </c>
      <c r="BG127" s="192">
        <f>IF(N127="zákl. přenesená",J127,0)</f>
        <v>0</v>
      </c>
      <c r="BH127" s="192">
        <f>IF(N127="sníž. přenesená",J127,0)</f>
        <v>0</v>
      </c>
      <c r="BI127" s="192">
        <f>IF(N127="nulová",J127,0)</f>
        <v>0</v>
      </c>
      <c r="BJ127" s="16" t="s">
        <v>80</v>
      </c>
      <c r="BK127" s="192">
        <f>ROUND(I127*H127,2)</f>
        <v>0</v>
      </c>
      <c r="BL127" s="16" t="s">
        <v>144</v>
      </c>
      <c r="BM127" s="191" t="s">
        <v>199</v>
      </c>
    </row>
    <row r="128" spans="1:65" s="2" customFormat="1" ht="19.5">
      <c r="A128" s="33"/>
      <c r="B128" s="34"/>
      <c r="C128" s="35"/>
      <c r="D128" s="193" t="s">
        <v>146</v>
      </c>
      <c r="E128" s="35"/>
      <c r="F128" s="194" t="s">
        <v>200</v>
      </c>
      <c r="G128" s="35"/>
      <c r="H128" s="35"/>
      <c r="I128" s="108"/>
      <c r="J128" s="35"/>
      <c r="K128" s="35"/>
      <c r="L128" s="38"/>
      <c r="M128" s="195"/>
      <c r="N128" s="196"/>
      <c r="O128" s="63"/>
      <c r="P128" s="63"/>
      <c r="Q128" s="63"/>
      <c r="R128" s="63"/>
      <c r="S128" s="63"/>
      <c r="T128" s="64"/>
      <c r="U128" s="33"/>
      <c r="V128" s="33"/>
      <c r="W128" s="33"/>
      <c r="X128" s="33"/>
      <c r="Y128" s="33"/>
      <c r="Z128" s="33"/>
      <c r="AA128" s="33"/>
      <c r="AB128" s="33"/>
      <c r="AC128" s="33"/>
      <c r="AD128" s="33"/>
      <c r="AE128" s="33"/>
      <c r="AT128" s="16" t="s">
        <v>146</v>
      </c>
      <c r="AU128" s="16" t="s">
        <v>80</v>
      </c>
    </row>
    <row r="129" spans="1:65" s="12" customFormat="1" ht="11.25">
      <c r="B129" s="197"/>
      <c r="C129" s="198"/>
      <c r="D129" s="193" t="s">
        <v>148</v>
      </c>
      <c r="E129" s="199" t="s">
        <v>19</v>
      </c>
      <c r="F129" s="200" t="s">
        <v>89</v>
      </c>
      <c r="G129" s="198"/>
      <c r="H129" s="201">
        <v>1145</v>
      </c>
      <c r="I129" s="202"/>
      <c r="J129" s="198"/>
      <c r="K129" s="198"/>
      <c r="L129" s="203"/>
      <c r="M129" s="204"/>
      <c r="N129" s="205"/>
      <c r="O129" s="205"/>
      <c r="P129" s="205"/>
      <c r="Q129" s="205"/>
      <c r="R129" s="205"/>
      <c r="S129" s="205"/>
      <c r="T129" s="206"/>
      <c r="AT129" s="207" t="s">
        <v>148</v>
      </c>
      <c r="AU129" s="207" t="s">
        <v>80</v>
      </c>
      <c r="AV129" s="12" t="s">
        <v>82</v>
      </c>
      <c r="AW129" s="12" t="s">
        <v>34</v>
      </c>
      <c r="AX129" s="12" t="s">
        <v>72</v>
      </c>
      <c r="AY129" s="207" t="s">
        <v>140</v>
      </c>
    </row>
    <row r="130" spans="1:65" s="13" customFormat="1" ht="11.25">
      <c r="B130" s="208"/>
      <c r="C130" s="209"/>
      <c r="D130" s="193" t="s">
        <v>148</v>
      </c>
      <c r="E130" s="210" t="s">
        <v>19</v>
      </c>
      <c r="F130" s="211" t="s">
        <v>151</v>
      </c>
      <c r="G130" s="209"/>
      <c r="H130" s="212">
        <v>1145</v>
      </c>
      <c r="I130" s="213"/>
      <c r="J130" s="209"/>
      <c r="K130" s="209"/>
      <c r="L130" s="214"/>
      <c r="M130" s="215"/>
      <c r="N130" s="216"/>
      <c r="O130" s="216"/>
      <c r="P130" s="216"/>
      <c r="Q130" s="216"/>
      <c r="R130" s="216"/>
      <c r="S130" s="216"/>
      <c r="T130" s="217"/>
      <c r="AT130" s="218" t="s">
        <v>148</v>
      </c>
      <c r="AU130" s="218" t="s">
        <v>80</v>
      </c>
      <c r="AV130" s="13" t="s">
        <v>144</v>
      </c>
      <c r="AW130" s="13" t="s">
        <v>34</v>
      </c>
      <c r="AX130" s="13" t="s">
        <v>80</v>
      </c>
      <c r="AY130" s="218" t="s">
        <v>140</v>
      </c>
    </row>
    <row r="131" spans="1:65" s="2" customFormat="1" ht="36" customHeight="1">
      <c r="A131" s="33"/>
      <c r="B131" s="34"/>
      <c r="C131" s="179" t="s">
        <v>201</v>
      </c>
      <c r="D131" s="179" t="s">
        <v>141</v>
      </c>
      <c r="E131" s="180" t="s">
        <v>202</v>
      </c>
      <c r="F131" s="181" t="s">
        <v>203</v>
      </c>
      <c r="G131" s="182" t="s">
        <v>91</v>
      </c>
      <c r="H131" s="183">
        <v>1145</v>
      </c>
      <c r="I131" s="184"/>
      <c r="J131" s="185">
        <f>ROUND(I131*H131,2)</f>
        <v>0</v>
      </c>
      <c r="K131" s="186"/>
      <c r="L131" s="38"/>
      <c r="M131" s="187" t="s">
        <v>19</v>
      </c>
      <c r="N131" s="188" t="s">
        <v>43</v>
      </c>
      <c r="O131" s="63"/>
      <c r="P131" s="189">
        <f>O131*H131</f>
        <v>0</v>
      </c>
      <c r="Q131" s="189">
        <v>0</v>
      </c>
      <c r="R131" s="189">
        <f>Q131*H131</f>
        <v>0</v>
      </c>
      <c r="S131" s="189">
        <v>0</v>
      </c>
      <c r="T131" s="190">
        <f>S131*H131</f>
        <v>0</v>
      </c>
      <c r="U131" s="33"/>
      <c r="V131" s="33"/>
      <c r="W131" s="33"/>
      <c r="X131" s="33"/>
      <c r="Y131" s="33"/>
      <c r="Z131" s="33"/>
      <c r="AA131" s="33"/>
      <c r="AB131" s="33"/>
      <c r="AC131" s="33"/>
      <c r="AD131" s="33"/>
      <c r="AE131" s="33"/>
      <c r="AR131" s="191" t="s">
        <v>144</v>
      </c>
      <c r="AT131" s="191" t="s">
        <v>141</v>
      </c>
      <c r="AU131" s="191" t="s">
        <v>80</v>
      </c>
      <c r="AY131" s="16" t="s">
        <v>140</v>
      </c>
      <c r="BE131" s="192">
        <f>IF(N131="základní",J131,0)</f>
        <v>0</v>
      </c>
      <c r="BF131" s="192">
        <f>IF(N131="snížená",J131,0)</f>
        <v>0</v>
      </c>
      <c r="BG131" s="192">
        <f>IF(N131="zákl. přenesená",J131,0)</f>
        <v>0</v>
      </c>
      <c r="BH131" s="192">
        <f>IF(N131="sníž. přenesená",J131,0)</f>
        <v>0</v>
      </c>
      <c r="BI131" s="192">
        <f>IF(N131="nulová",J131,0)</f>
        <v>0</v>
      </c>
      <c r="BJ131" s="16" t="s">
        <v>80</v>
      </c>
      <c r="BK131" s="192">
        <f>ROUND(I131*H131,2)</f>
        <v>0</v>
      </c>
      <c r="BL131" s="16" t="s">
        <v>144</v>
      </c>
      <c r="BM131" s="191" t="s">
        <v>204</v>
      </c>
    </row>
    <row r="132" spans="1:65" s="2" customFormat="1" ht="19.5">
      <c r="A132" s="33"/>
      <c r="B132" s="34"/>
      <c r="C132" s="35"/>
      <c r="D132" s="193" t="s">
        <v>146</v>
      </c>
      <c r="E132" s="35"/>
      <c r="F132" s="194" t="s">
        <v>205</v>
      </c>
      <c r="G132" s="35"/>
      <c r="H132" s="35"/>
      <c r="I132" s="108"/>
      <c r="J132" s="35"/>
      <c r="K132" s="35"/>
      <c r="L132" s="38"/>
      <c r="M132" s="195"/>
      <c r="N132" s="196"/>
      <c r="O132" s="63"/>
      <c r="P132" s="63"/>
      <c r="Q132" s="63"/>
      <c r="R132" s="63"/>
      <c r="S132" s="63"/>
      <c r="T132" s="64"/>
      <c r="U132" s="33"/>
      <c r="V132" s="33"/>
      <c r="W132" s="33"/>
      <c r="X132" s="33"/>
      <c r="Y132" s="33"/>
      <c r="Z132" s="33"/>
      <c r="AA132" s="33"/>
      <c r="AB132" s="33"/>
      <c r="AC132" s="33"/>
      <c r="AD132" s="33"/>
      <c r="AE132" s="33"/>
      <c r="AT132" s="16" t="s">
        <v>146</v>
      </c>
      <c r="AU132" s="16" t="s">
        <v>80</v>
      </c>
    </row>
    <row r="133" spans="1:65" s="12" customFormat="1" ht="11.25">
      <c r="B133" s="197"/>
      <c r="C133" s="198"/>
      <c r="D133" s="193" t="s">
        <v>148</v>
      </c>
      <c r="E133" s="199" t="s">
        <v>19</v>
      </c>
      <c r="F133" s="200" t="s">
        <v>89</v>
      </c>
      <c r="G133" s="198"/>
      <c r="H133" s="201">
        <v>1145</v>
      </c>
      <c r="I133" s="202"/>
      <c r="J133" s="198"/>
      <c r="K133" s="198"/>
      <c r="L133" s="203"/>
      <c r="M133" s="204"/>
      <c r="N133" s="205"/>
      <c r="O133" s="205"/>
      <c r="P133" s="205"/>
      <c r="Q133" s="205"/>
      <c r="R133" s="205"/>
      <c r="S133" s="205"/>
      <c r="T133" s="206"/>
      <c r="AT133" s="207" t="s">
        <v>148</v>
      </c>
      <c r="AU133" s="207" t="s">
        <v>80</v>
      </c>
      <c r="AV133" s="12" t="s">
        <v>82</v>
      </c>
      <c r="AW133" s="12" t="s">
        <v>34</v>
      </c>
      <c r="AX133" s="12" t="s">
        <v>72</v>
      </c>
      <c r="AY133" s="207" t="s">
        <v>140</v>
      </c>
    </row>
    <row r="134" spans="1:65" s="13" customFormat="1" ht="11.25">
      <c r="B134" s="208"/>
      <c r="C134" s="209"/>
      <c r="D134" s="193" t="s">
        <v>148</v>
      </c>
      <c r="E134" s="210" t="s">
        <v>19</v>
      </c>
      <c r="F134" s="211" t="s">
        <v>151</v>
      </c>
      <c r="G134" s="209"/>
      <c r="H134" s="212">
        <v>1145</v>
      </c>
      <c r="I134" s="213"/>
      <c r="J134" s="209"/>
      <c r="K134" s="209"/>
      <c r="L134" s="214"/>
      <c r="M134" s="215"/>
      <c r="N134" s="216"/>
      <c r="O134" s="216"/>
      <c r="P134" s="216"/>
      <c r="Q134" s="216"/>
      <c r="R134" s="216"/>
      <c r="S134" s="216"/>
      <c r="T134" s="217"/>
      <c r="AT134" s="218" t="s">
        <v>148</v>
      </c>
      <c r="AU134" s="218" t="s">
        <v>80</v>
      </c>
      <c r="AV134" s="13" t="s">
        <v>144</v>
      </c>
      <c r="AW134" s="13" t="s">
        <v>34</v>
      </c>
      <c r="AX134" s="13" t="s">
        <v>80</v>
      </c>
      <c r="AY134" s="218" t="s">
        <v>140</v>
      </c>
    </row>
    <row r="135" spans="1:65" s="11" customFormat="1" ht="25.9" customHeight="1">
      <c r="B135" s="165"/>
      <c r="C135" s="166"/>
      <c r="D135" s="167" t="s">
        <v>71</v>
      </c>
      <c r="E135" s="168" t="s">
        <v>188</v>
      </c>
      <c r="F135" s="168" t="s">
        <v>206</v>
      </c>
      <c r="G135" s="166"/>
      <c r="H135" s="166"/>
      <c r="I135" s="169"/>
      <c r="J135" s="170">
        <f>BK135</f>
        <v>0</v>
      </c>
      <c r="K135" s="166"/>
      <c r="L135" s="171"/>
      <c r="M135" s="172"/>
      <c r="N135" s="173"/>
      <c r="O135" s="173"/>
      <c r="P135" s="174">
        <f>SUM(P136:P163)</f>
        <v>0</v>
      </c>
      <c r="Q135" s="173"/>
      <c r="R135" s="174">
        <f>SUM(R136:R163)</f>
        <v>1.8416949999999998E-2</v>
      </c>
      <c r="S135" s="173"/>
      <c r="T135" s="175">
        <f>SUM(T136:T163)</f>
        <v>45.800000000000004</v>
      </c>
      <c r="AR135" s="176" t="s">
        <v>80</v>
      </c>
      <c r="AT135" s="177" t="s">
        <v>71</v>
      </c>
      <c r="AU135" s="177" t="s">
        <v>72</v>
      </c>
      <c r="AY135" s="176" t="s">
        <v>140</v>
      </c>
      <c r="BK135" s="178">
        <f>SUM(BK136:BK163)</f>
        <v>0</v>
      </c>
    </row>
    <row r="136" spans="1:65" s="2" customFormat="1" ht="36" customHeight="1">
      <c r="A136" s="33"/>
      <c r="B136" s="34"/>
      <c r="C136" s="179" t="s">
        <v>207</v>
      </c>
      <c r="D136" s="179" t="s">
        <v>141</v>
      </c>
      <c r="E136" s="180" t="s">
        <v>208</v>
      </c>
      <c r="F136" s="181" t="s">
        <v>209</v>
      </c>
      <c r="G136" s="182" t="s">
        <v>106</v>
      </c>
      <c r="H136" s="183">
        <v>25</v>
      </c>
      <c r="I136" s="184"/>
      <c r="J136" s="185">
        <f>ROUND(I136*H136,2)</f>
        <v>0</v>
      </c>
      <c r="K136" s="186"/>
      <c r="L136" s="38"/>
      <c r="M136" s="187" t="s">
        <v>19</v>
      </c>
      <c r="N136" s="188" t="s">
        <v>43</v>
      </c>
      <c r="O136" s="63"/>
      <c r="P136" s="189">
        <f>O136*H136</f>
        <v>0</v>
      </c>
      <c r="Q136" s="189">
        <v>6.6699999999999997E-6</v>
      </c>
      <c r="R136" s="189">
        <f>Q136*H136</f>
        <v>1.6674999999999999E-4</v>
      </c>
      <c r="S136" s="189">
        <v>0</v>
      </c>
      <c r="T136" s="190">
        <f>S136*H136</f>
        <v>0</v>
      </c>
      <c r="U136" s="33"/>
      <c r="V136" s="33"/>
      <c r="W136" s="33"/>
      <c r="X136" s="33"/>
      <c r="Y136" s="33"/>
      <c r="Z136" s="33"/>
      <c r="AA136" s="33"/>
      <c r="AB136" s="33"/>
      <c r="AC136" s="33"/>
      <c r="AD136" s="33"/>
      <c r="AE136" s="33"/>
      <c r="AR136" s="191" t="s">
        <v>144</v>
      </c>
      <c r="AT136" s="191" t="s">
        <v>141</v>
      </c>
      <c r="AU136" s="191" t="s">
        <v>80</v>
      </c>
      <c r="AY136" s="16" t="s">
        <v>140</v>
      </c>
      <c r="BE136" s="192">
        <f>IF(N136="základní",J136,0)</f>
        <v>0</v>
      </c>
      <c r="BF136" s="192">
        <f>IF(N136="snížená",J136,0)</f>
        <v>0</v>
      </c>
      <c r="BG136" s="192">
        <f>IF(N136="zákl. přenesená",J136,0)</f>
        <v>0</v>
      </c>
      <c r="BH136" s="192">
        <f>IF(N136="sníž. přenesená",J136,0)</f>
        <v>0</v>
      </c>
      <c r="BI136" s="192">
        <f>IF(N136="nulová",J136,0)</f>
        <v>0</v>
      </c>
      <c r="BJ136" s="16" t="s">
        <v>80</v>
      </c>
      <c r="BK136" s="192">
        <f>ROUND(I136*H136,2)</f>
        <v>0</v>
      </c>
      <c r="BL136" s="16" t="s">
        <v>144</v>
      </c>
      <c r="BM136" s="191" t="s">
        <v>210</v>
      </c>
    </row>
    <row r="137" spans="1:65" s="2" customFormat="1" ht="19.5">
      <c r="A137" s="33"/>
      <c r="B137" s="34"/>
      <c r="C137" s="35"/>
      <c r="D137" s="193" t="s">
        <v>146</v>
      </c>
      <c r="E137" s="35"/>
      <c r="F137" s="194" t="s">
        <v>211</v>
      </c>
      <c r="G137" s="35"/>
      <c r="H137" s="35"/>
      <c r="I137" s="108"/>
      <c r="J137" s="35"/>
      <c r="K137" s="35"/>
      <c r="L137" s="38"/>
      <c r="M137" s="195"/>
      <c r="N137" s="196"/>
      <c r="O137" s="63"/>
      <c r="P137" s="63"/>
      <c r="Q137" s="63"/>
      <c r="R137" s="63"/>
      <c r="S137" s="63"/>
      <c r="T137" s="64"/>
      <c r="U137" s="33"/>
      <c r="V137" s="33"/>
      <c r="W137" s="33"/>
      <c r="X137" s="33"/>
      <c r="Y137" s="33"/>
      <c r="Z137" s="33"/>
      <c r="AA137" s="33"/>
      <c r="AB137" s="33"/>
      <c r="AC137" s="33"/>
      <c r="AD137" s="33"/>
      <c r="AE137" s="33"/>
      <c r="AT137" s="16" t="s">
        <v>146</v>
      </c>
      <c r="AU137" s="16" t="s">
        <v>80</v>
      </c>
    </row>
    <row r="138" spans="1:65" s="12" customFormat="1" ht="11.25">
      <c r="B138" s="197"/>
      <c r="C138" s="198"/>
      <c r="D138" s="193" t="s">
        <v>148</v>
      </c>
      <c r="E138" s="199" t="s">
        <v>19</v>
      </c>
      <c r="F138" s="200" t="s">
        <v>104</v>
      </c>
      <c r="G138" s="198"/>
      <c r="H138" s="201">
        <v>25</v>
      </c>
      <c r="I138" s="202"/>
      <c r="J138" s="198"/>
      <c r="K138" s="198"/>
      <c r="L138" s="203"/>
      <c r="M138" s="204"/>
      <c r="N138" s="205"/>
      <c r="O138" s="205"/>
      <c r="P138" s="205"/>
      <c r="Q138" s="205"/>
      <c r="R138" s="205"/>
      <c r="S138" s="205"/>
      <c r="T138" s="206"/>
      <c r="AT138" s="207" t="s">
        <v>148</v>
      </c>
      <c r="AU138" s="207" t="s">
        <v>80</v>
      </c>
      <c r="AV138" s="12" t="s">
        <v>82</v>
      </c>
      <c r="AW138" s="12" t="s">
        <v>34</v>
      </c>
      <c r="AX138" s="12" t="s">
        <v>72</v>
      </c>
      <c r="AY138" s="207" t="s">
        <v>140</v>
      </c>
    </row>
    <row r="139" spans="1:65" s="13" customFormat="1" ht="11.25">
      <c r="B139" s="208"/>
      <c r="C139" s="209"/>
      <c r="D139" s="193" t="s">
        <v>148</v>
      </c>
      <c r="E139" s="210" t="s">
        <v>19</v>
      </c>
      <c r="F139" s="211" t="s">
        <v>151</v>
      </c>
      <c r="G139" s="209"/>
      <c r="H139" s="212">
        <v>25</v>
      </c>
      <c r="I139" s="213"/>
      <c r="J139" s="209"/>
      <c r="K139" s="209"/>
      <c r="L139" s="214"/>
      <c r="M139" s="215"/>
      <c r="N139" s="216"/>
      <c r="O139" s="216"/>
      <c r="P139" s="216"/>
      <c r="Q139" s="216"/>
      <c r="R139" s="216"/>
      <c r="S139" s="216"/>
      <c r="T139" s="217"/>
      <c r="AT139" s="218" t="s">
        <v>148</v>
      </c>
      <c r="AU139" s="218" t="s">
        <v>80</v>
      </c>
      <c r="AV139" s="13" t="s">
        <v>144</v>
      </c>
      <c r="AW139" s="13" t="s">
        <v>34</v>
      </c>
      <c r="AX139" s="13" t="s">
        <v>80</v>
      </c>
      <c r="AY139" s="218" t="s">
        <v>140</v>
      </c>
    </row>
    <row r="140" spans="1:65" s="2" customFormat="1" ht="48" customHeight="1">
      <c r="A140" s="33"/>
      <c r="B140" s="34"/>
      <c r="C140" s="179" t="s">
        <v>212</v>
      </c>
      <c r="D140" s="179" t="s">
        <v>141</v>
      </c>
      <c r="E140" s="180" t="s">
        <v>213</v>
      </c>
      <c r="F140" s="181" t="s">
        <v>214</v>
      </c>
      <c r="G140" s="182" t="s">
        <v>106</v>
      </c>
      <c r="H140" s="183">
        <v>25</v>
      </c>
      <c r="I140" s="184"/>
      <c r="J140" s="185">
        <f>ROUND(I140*H140,2)</f>
        <v>0</v>
      </c>
      <c r="K140" s="186"/>
      <c r="L140" s="38"/>
      <c r="M140" s="187" t="s">
        <v>19</v>
      </c>
      <c r="N140" s="188" t="s">
        <v>43</v>
      </c>
      <c r="O140" s="63"/>
      <c r="P140" s="189">
        <f>O140*H140</f>
        <v>0</v>
      </c>
      <c r="Q140" s="189">
        <v>1.2329999999999999E-4</v>
      </c>
      <c r="R140" s="189">
        <f>Q140*H140</f>
        <v>3.0824999999999997E-3</v>
      </c>
      <c r="S140" s="189">
        <v>0</v>
      </c>
      <c r="T140" s="190">
        <f>S140*H140</f>
        <v>0</v>
      </c>
      <c r="U140" s="33"/>
      <c r="V140" s="33"/>
      <c r="W140" s="33"/>
      <c r="X140" s="33"/>
      <c r="Y140" s="33"/>
      <c r="Z140" s="33"/>
      <c r="AA140" s="33"/>
      <c r="AB140" s="33"/>
      <c r="AC140" s="33"/>
      <c r="AD140" s="33"/>
      <c r="AE140" s="33"/>
      <c r="AR140" s="191" t="s">
        <v>144</v>
      </c>
      <c r="AT140" s="191" t="s">
        <v>141</v>
      </c>
      <c r="AU140" s="191" t="s">
        <v>80</v>
      </c>
      <c r="AY140" s="16" t="s">
        <v>140</v>
      </c>
      <c r="BE140" s="192">
        <f>IF(N140="základní",J140,0)</f>
        <v>0</v>
      </c>
      <c r="BF140" s="192">
        <f>IF(N140="snížená",J140,0)</f>
        <v>0</v>
      </c>
      <c r="BG140" s="192">
        <f>IF(N140="zákl. přenesená",J140,0)</f>
        <v>0</v>
      </c>
      <c r="BH140" s="192">
        <f>IF(N140="sníž. přenesená",J140,0)</f>
        <v>0</v>
      </c>
      <c r="BI140" s="192">
        <f>IF(N140="nulová",J140,0)</f>
        <v>0</v>
      </c>
      <c r="BJ140" s="16" t="s">
        <v>80</v>
      </c>
      <c r="BK140" s="192">
        <f>ROUND(I140*H140,2)</f>
        <v>0</v>
      </c>
      <c r="BL140" s="16" t="s">
        <v>144</v>
      </c>
      <c r="BM140" s="191" t="s">
        <v>215</v>
      </c>
    </row>
    <row r="141" spans="1:65" s="2" customFormat="1" ht="39">
      <c r="A141" s="33"/>
      <c r="B141" s="34"/>
      <c r="C141" s="35"/>
      <c r="D141" s="193" t="s">
        <v>146</v>
      </c>
      <c r="E141" s="35"/>
      <c r="F141" s="194" t="s">
        <v>216</v>
      </c>
      <c r="G141" s="35"/>
      <c r="H141" s="35"/>
      <c r="I141" s="108"/>
      <c r="J141" s="35"/>
      <c r="K141" s="35"/>
      <c r="L141" s="38"/>
      <c r="M141" s="195"/>
      <c r="N141" s="196"/>
      <c r="O141" s="63"/>
      <c r="P141" s="63"/>
      <c r="Q141" s="63"/>
      <c r="R141" s="63"/>
      <c r="S141" s="63"/>
      <c r="T141" s="64"/>
      <c r="U141" s="33"/>
      <c r="V141" s="33"/>
      <c r="W141" s="33"/>
      <c r="X141" s="33"/>
      <c r="Y141" s="33"/>
      <c r="Z141" s="33"/>
      <c r="AA141" s="33"/>
      <c r="AB141" s="33"/>
      <c r="AC141" s="33"/>
      <c r="AD141" s="33"/>
      <c r="AE141" s="33"/>
      <c r="AT141" s="16" t="s">
        <v>146</v>
      </c>
      <c r="AU141" s="16" t="s">
        <v>80</v>
      </c>
    </row>
    <row r="142" spans="1:65" s="12" customFormat="1" ht="11.25">
      <c r="B142" s="197"/>
      <c r="C142" s="198"/>
      <c r="D142" s="193" t="s">
        <v>148</v>
      </c>
      <c r="E142" s="199" t="s">
        <v>19</v>
      </c>
      <c r="F142" s="200" t="s">
        <v>104</v>
      </c>
      <c r="G142" s="198"/>
      <c r="H142" s="201">
        <v>25</v>
      </c>
      <c r="I142" s="202"/>
      <c r="J142" s="198"/>
      <c r="K142" s="198"/>
      <c r="L142" s="203"/>
      <c r="M142" s="204"/>
      <c r="N142" s="205"/>
      <c r="O142" s="205"/>
      <c r="P142" s="205"/>
      <c r="Q142" s="205"/>
      <c r="R142" s="205"/>
      <c r="S142" s="205"/>
      <c r="T142" s="206"/>
      <c r="AT142" s="207" t="s">
        <v>148</v>
      </c>
      <c r="AU142" s="207" t="s">
        <v>80</v>
      </c>
      <c r="AV142" s="12" t="s">
        <v>82</v>
      </c>
      <c r="AW142" s="12" t="s">
        <v>34</v>
      </c>
      <c r="AX142" s="12" t="s">
        <v>72</v>
      </c>
      <c r="AY142" s="207" t="s">
        <v>140</v>
      </c>
    </row>
    <row r="143" spans="1:65" s="13" customFormat="1" ht="11.25">
      <c r="B143" s="208"/>
      <c r="C143" s="209"/>
      <c r="D143" s="193" t="s">
        <v>148</v>
      </c>
      <c r="E143" s="210" t="s">
        <v>19</v>
      </c>
      <c r="F143" s="211" t="s">
        <v>151</v>
      </c>
      <c r="G143" s="209"/>
      <c r="H143" s="212">
        <v>25</v>
      </c>
      <c r="I143" s="213"/>
      <c r="J143" s="209"/>
      <c r="K143" s="209"/>
      <c r="L143" s="214"/>
      <c r="M143" s="215"/>
      <c r="N143" s="216"/>
      <c r="O143" s="216"/>
      <c r="P143" s="216"/>
      <c r="Q143" s="216"/>
      <c r="R143" s="216"/>
      <c r="S143" s="216"/>
      <c r="T143" s="217"/>
      <c r="AT143" s="218" t="s">
        <v>148</v>
      </c>
      <c r="AU143" s="218" t="s">
        <v>80</v>
      </c>
      <c r="AV143" s="13" t="s">
        <v>144</v>
      </c>
      <c r="AW143" s="13" t="s">
        <v>34</v>
      </c>
      <c r="AX143" s="13" t="s">
        <v>80</v>
      </c>
      <c r="AY143" s="218" t="s">
        <v>140</v>
      </c>
    </row>
    <row r="144" spans="1:65" s="2" customFormat="1" ht="36" customHeight="1">
      <c r="A144" s="33"/>
      <c r="B144" s="34"/>
      <c r="C144" s="179" t="s">
        <v>8</v>
      </c>
      <c r="D144" s="179" t="s">
        <v>141</v>
      </c>
      <c r="E144" s="180" t="s">
        <v>217</v>
      </c>
      <c r="F144" s="181" t="s">
        <v>218</v>
      </c>
      <c r="G144" s="182" t="s">
        <v>106</v>
      </c>
      <c r="H144" s="183">
        <v>25</v>
      </c>
      <c r="I144" s="184"/>
      <c r="J144" s="185">
        <f>ROUND(I144*H144,2)</f>
        <v>0</v>
      </c>
      <c r="K144" s="186"/>
      <c r="L144" s="38"/>
      <c r="M144" s="187" t="s">
        <v>19</v>
      </c>
      <c r="N144" s="188" t="s">
        <v>43</v>
      </c>
      <c r="O144" s="63"/>
      <c r="P144" s="189">
        <f>O144*H144</f>
        <v>0</v>
      </c>
      <c r="Q144" s="189">
        <v>0</v>
      </c>
      <c r="R144" s="189">
        <f>Q144*H144</f>
        <v>0</v>
      </c>
      <c r="S144" s="189">
        <v>0</v>
      </c>
      <c r="T144" s="190">
        <f>S144*H144</f>
        <v>0</v>
      </c>
      <c r="U144" s="33"/>
      <c r="V144" s="33"/>
      <c r="W144" s="33"/>
      <c r="X144" s="33"/>
      <c r="Y144" s="33"/>
      <c r="Z144" s="33"/>
      <c r="AA144" s="33"/>
      <c r="AB144" s="33"/>
      <c r="AC144" s="33"/>
      <c r="AD144" s="33"/>
      <c r="AE144" s="33"/>
      <c r="AR144" s="191" t="s">
        <v>144</v>
      </c>
      <c r="AT144" s="191" t="s">
        <v>141</v>
      </c>
      <c r="AU144" s="191" t="s">
        <v>80</v>
      </c>
      <c r="AY144" s="16" t="s">
        <v>140</v>
      </c>
      <c r="BE144" s="192">
        <f>IF(N144="základní",J144,0)</f>
        <v>0</v>
      </c>
      <c r="BF144" s="192">
        <f>IF(N144="snížená",J144,0)</f>
        <v>0</v>
      </c>
      <c r="BG144" s="192">
        <f>IF(N144="zákl. přenesená",J144,0)</f>
        <v>0</v>
      </c>
      <c r="BH144" s="192">
        <f>IF(N144="sníž. přenesená",J144,0)</f>
        <v>0</v>
      </c>
      <c r="BI144" s="192">
        <f>IF(N144="nulová",J144,0)</f>
        <v>0</v>
      </c>
      <c r="BJ144" s="16" t="s">
        <v>80</v>
      </c>
      <c r="BK144" s="192">
        <f>ROUND(I144*H144,2)</f>
        <v>0</v>
      </c>
      <c r="BL144" s="16" t="s">
        <v>144</v>
      </c>
      <c r="BM144" s="191" t="s">
        <v>219</v>
      </c>
    </row>
    <row r="145" spans="1:65" s="2" customFormat="1" ht="58.5">
      <c r="A145" s="33"/>
      <c r="B145" s="34"/>
      <c r="C145" s="35"/>
      <c r="D145" s="193" t="s">
        <v>146</v>
      </c>
      <c r="E145" s="35"/>
      <c r="F145" s="194" t="s">
        <v>220</v>
      </c>
      <c r="G145" s="35"/>
      <c r="H145" s="35"/>
      <c r="I145" s="108"/>
      <c r="J145" s="35"/>
      <c r="K145" s="35"/>
      <c r="L145" s="38"/>
      <c r="M145" s="195"/>
      <c r="N145" s="196"/>
      <c r="O145" s="63"/>
      <c r="P145" s="63"/>
      <c r="Q145" s="63"/>
      <c r="R145" s="63"/>
      <c r="S145" s="63"/>
      <c r="T145" s="64"/>
      <c r="U145" s="33"/>
      <c r="V145" s="33"/>
      <c r="W145" s="33"/>
      <c r="X145" s="33"/>
      <c r="Y145" s="33"/>
      <c r="Z145" s="33"/>
      <c r="AA145" s="33"/>
      <c r="AB145" s="33"/>
      <c r="AC145" s="33"/>
      <c r="AD145" s="33"/>
      <c r="AE145" s="33"/>
      <c r="AT145" s="16" t="s">
        <v>146</v>
      </c>
      <c r="AU145" s="16" t="s">
        <v>80</v>
      </c>
    </row>
    <row r="146" spans="1:65" s="12" customFormat="1" ht="11.25">
      <c r="B146" s="197"/>
      <c r="C146" s="198"/>
      <c r="D146" s="193" t="s">
        <v>148</v>
      </c>
      <c r="E146" s="199" t="s">
        <v>19</v>
      </c>
      <c r="F146" s="200" t="s">
        <v>104</v>
      </c>
      <c r="G146" s="198"/>
      <c r="H146" s="201">
        <v>25</v>
      </c>
      <c r="I146" s="202"/>
      <c r="J146" s="198"/>
      <c r="K146" s="198"/>
      <c r="L146" s="203"/>
      <c r="M146" s="204"/>
      <c r="N146" s="205"/>
      <c r="O146" s="205"/>
      <c r="P146" s="205"/>
      <c r="Q146" s="205"/>
      <c r="R146" s="205"/>
      <c r="S146" s="205"/>
      <c r="T146" s="206"/>
      <c r="AT146" s="207" t="s">
        <v>148</v>
      </c>
      <c r="AU146" s="207" t="s">
        <v>80</v>
      </c>
      <c r="AV146" s="12" t="s">
        <v>82</v>
      </c>
      <c r="AW146" s="12" t="s">
        <v>34</v>
      </c>
      <c r="AX146" s="12" t="s">
        <v>72</v>
      </c>
      <c r="AY146" s="207" t="s">
        <v>140</v>
      </c>
    </row>
    <row r="147" spans="1:65" s="13" customFormat="1" ht="11.25">
      <c r="B147" s="208"/>
      <c r="C147" s="209"/>
      <c r="D147" s="193" t="s">
        <v>148</v>
      </c>
      <c r="E147" s="210" t="s">
        <v>19</v>
      </c>
      <c r="F147" s="211" t="s">
        <v>151</v>
      </c>
      <c r="G147" s="209"/>
      <c r="H147" s="212">
        <v>25</v>
      </c>
      <c r="I147" s="213"/>
      <c r="J147" s="209"/>
      <c r="K147" s="209"/>
      <c r="L147" s="214"/>
      <c r="M147" s="215"/>
      <c r="N147" s="216"/>
      <c r="O147" s="216"/>
      <c r="P147" s="216"/>
      <c r="Q147" s="216"/>
      <c r="R147" s="216"/>
      <c r="S147" s="216"/>
      <c r="T147" s="217"/>
      <c r="AT147" s="218" t="s">
        <v>148</v>
      </c>
      <c r="AU147" s="218" t="s">
        <v>80</v>
      </c>
      <c r="AV147" s="13" t="s">
        <v>144</v>
      </c>
      <c r="AW147" s="13" t="s">
        <v>34</v>
      </c>
      <c r="AX147" s="13" t="s">
        <v>80</v>
      </c>
      <c r="AY147" s="218" t="s">
        <v>140</v>
      </c>
    </row>
    <row r="148" spans="1:65" s="2" customFormat="1" ht="60" customHeight="1">
      <c r="A148" s="33"/>
      <c r="B148" s="34"/>
      <c r="C148" s="179" t="s">
        <v>221</v>
      </c>
      <c r="D148" s="179" t="s">
        <v>141</v>
      </c>
      <c r="E148" s="180" t="s">
        <v>222</v>
      </c>
      <c r="F148" s="181" t="s">
        <v>223</v>
      </c>
      <c r="G148" s="182" t="s">
        <v>106</v>
      </c>
      <c r="H148" s="183">
        <v>25</v>
      </c>
      <c r="I148" s="184"/>
      <c r="J148" s="185">
        <f>ROUND(I148*H148,2)</f>
        <v>0</v>
      </c>
      <c r="K148" s="186"/>
      <c r="L148" s="38"/>
      <c r="M148" s="187" t="s">
        <v>19</v>
      </c>
      <c r="N148" s="188" t="s">
        <v>43</v>
      </c>
      <c r="O148" s="63"/>
      <c r="P148" s="189">
        <f>O148*H148</f>
        <v>0</v>
      </c>
      <c r="Q148" s="189">
        <v>6.0506299999999998E-4</v>
      </c>
      <c r="R148" s="189">
        <f>Q148*H148</f>
        <v>1.5126575E-2</v>
      </c>
      <c r="S148" s="189">
        <v>0</v>
      </c>
      <c r="T148" s="190">
        <f>S148*H148</f>
        <v>0</v>
      </c>
      <c r="U148" s="33"/>
      <c r="V148" s="33"/>
      <c r="W148" s="33"/>
      <c r="X148" s="33"/>
      <c r="Y148" s="33"/>
      <c r="Z148" s="33"/>
      <c r="AA148" s="33"/>
      <c r="AB148" s="33"/>
      <c r="AC148" s="33"/>
      <c r="AD148" s="33"/>
      <c r="AE148" s="33"/>
      <c r="AR148" s="191" t="s">
        <v>144</v>
      </c>
      <c r="AT148" s="191" t="s">
        <v>141</v>
      </c>
      <c r="AU148" s="191" t="s">
        <v>80</v>
      </c>
      <c r="AY148" s="16" t="s">
        <v>140</v>
      </c>
      <c r="BE148" s="192">
        <f>IF(N148="základní",J148,0)</f>
        <v>0</v>
      </c>
      <c r="BF148" s="192">
        <f>IF(N148="snížená",J148,0)</f>
        <v>0</v>
      </c>
      <c r="BG148" s="192">
        <f>IF(N148="zákl. přenesená",J148,0)</f>
        <v>0</v>
      </c>
      <c r="BH148" s="192">
        <f>IF(N148="sníž. přenesená",J148,0)</f>
        <v>0</v>
      </c>
      <c r="BI148" s="192">
        <f>IF(N148="nulová",J148,0)</f>
        <v>0</v>
      </c>
      <c r="BJ148" s="16" t="s">
        <v>80</v>
      </c>
      <c r="BK148" s="192">
        <f>ROUND(I148*H148,2)</f>
        <v>0</v>
      </c>
      <c r="BL148" s="16" t="s">
        <v>144</v>
      </c>
      <c r="BM148" s="191" t="s">
        <v>224</v>
      </c>
    </row>
    <row r="149" spans="1:65" s="2" customFormat="1" ht="29.25">
      <c r="A149" s="33"/>
      <c r="B149" s="34"/>
      <c r="C149" s="35"/>
      <c r="D149" s="193" t="s">
        <v>146</v>
      </c>
      <c r="E149" s="35"/>
      <c r="F149" s="194" t="s">
        <v>225</v>
      </c>
      <c r="G149" s="35"/>
      <c r="H149" s="35"/>
      <c r="I149" s="108"/>
      <c r="J149" s="35"/>
      <c r="K149" s="35"/>
      <c r="L149" s="38"/>
      <c r="M149" s="195"/>
      <c r="N149" s="196"/>
      <c r="O149" s="63"/>
      <c r="P149" s="63"/>
      <c r="Q149" s="63"/>
      <c r="R149" s="63"/>
      <c r="S149" s="63"/>
      <c r="T149" s="64"/>
      <c r="U149" s="33"/>
      <c r="V149" s="33"/>
      <c r="W149" s="33"/>
      <c r="X149" s="33"/>
      <c r="Y149" s="33"/>
      <c r="Z149" s="33"/>
      <c r="AA149" s="33"/>
      <c r="AB149" s="33"/>
      <c r="AC149" s="33"/>
      <c r="AD149" s="33"/>
      <c r="AE149" s="33"/>
      <c r="AT149" s="16" t="s">
        <v>146</v>
      </c>
      <c r="AU149" s="16" t="s">
        <v>80</v>
      </c>
    </row>
    <row r="150" spans="1:65" s="12" customFormat="1" ht="11.25">
      <c r="B150" s="197"/>
      <c r="C150" s="198"/>
      <c r="D150" s="193" t="s">
        <v>148</v>
      </c>
      <c r="E150" s="199" t="s">
        <v>19</v>
      </c>
      <c r="F150" s="200" t="s">
        <v>104</v>
      </c>
      <c r="G150" s="198"/>
      <c r="H150" s="201">
        <v>25</v>
      </c>
      <c r="I150" s="202"/>
      <c r="J150" s="198"/>
      <c r="K150" s="198"/>
      <c r="L150" s="203"/>
      <c r="M150" s="204"/>
      <c r="N150" s="205"/>
      <c r="O150" s="205"/>
      <c r="P150" s="205"/>
      <c r="Q150" s="205"/>
      <c r="R150" s="205"/>
      <c r="S150" s="205"/>
      <c r="T150" s="206"/>
      <c r="AT150" s="207" t="s">
        <v>148</v>
      </c>
      <c r="AU150" s="207" t="s">
        <v>80</v>
      </c>
      <c r="AV150" s="12" t="s">
        <v>82</v>
      </c>
      <c r="AW150" s="12" t="s">
        <v>34</v>
      </c>
      <c r="AX150" s="12" t="s">
        <v>72</v>
      </c>
      <c r="AY150" s="207" t="s">
        <v>140</v>
      </c>
    </row>
    <row r="151" spans="1:65" s="13" customFormat="1" ht="11.25">
      <c r="B151" s="208"/>
      <c r="C151" s="209"/>
      <c r="D151" s="193" t="s">
        <v>148</v>
      </c>
      <c r="E151" s="210" t="s">
        <v>19</v>
      </c>
      <c r="F151" s="211" t="s">
        <v>151</v>
      </c>
      <c r="G151" s="209"/>
      <c r="H151" s="212">
        <v>25</v>
      </c>
      <c r="I151" s="213"/>
      <c r="J151" s="209"/>
      <c r="K151" s="209"/>
      <c r="L151" s="214"/>
      <c r="M151" s="215"/>
      <c r="N151" s="216"/>
      <c r="O151" s="216"/>
      <c r="P151" s="216"/>
      <c r="Q151" s="216"/>
      <c r="R151" s="216"/>
      <c r="S151" s="216"/>
      <c r="T151" s="217"/>
      <c r="AT151" s="218" t="s">
        <v>148</v>
      </c>
      <c r="AU151" s="218" t="s">
        <v>80</v>
      </c>
      <c r="AV151" s="13" t="s">
        <v>144</v>
      </c>
      <c r="AW151" s="13" t="s">
        <v>34</v>
      </c>
      <c r="AX151" s="13" t="s">
        <v>80</v>
      </c>
      <c r="AY151" s="218" t="s">
        <v>140</v>
      </c>
    </row>
    <row r="152" spans="1:65" s="2" customFormat="1" ht="24" customHeight="1">
      <c r="A152" s="33"/>
      <c r="B152" s="34"/>
      <c r="C152" s="179" t="s">
        <v>226</v>
      </c>
      <c r="D152" s="179" t="s">
        <v>141</v>
      </c>
      <c r="E152" s="180" t="s">
        <v>227</v>
      </c>
      <c r="F152" s="181" t="s">
        <v>228</v>
      </c>
      <c r="G152" s="182" t="s">
        <v>106</v>
      </c>
      <c r="H152" s="183">
        <v>25</v>
      </c>
      <c r="I152" s="184"/>
      <c r="J152" s="185">
        <f>ROUND(I152*H152,2)</f>
        <v>0</v>
      </c>
      <c r="K152" s="186"/>
      <c r="L152" s="38"/>
      <c r="M152" s="187" t="s">
        <v>19</v>
      </c>
      <c r="N152" s="188" t="s">
        <v>43</v>
      </c>
      <c r="O152" s="63"/>
      <c r="P152" s="189">
        <f>O152*H152</f>
        <v>0</v>
      </c>
      <c r="Q152" s="189">
        <v>1.6449999999999999E-6</v>
      </c>
      <c r="R152" s="189">
        <f>Q152*H152</f>
        <v>4.1124999999999997E-5</v>
      </c>
      <c r="S152" s="189">
        <v>0</v>
      </c>
      <c r="T152" s="190">
        <f>S152*H152</f>
        <v>0</v>
      </c>
      <c r="U152" s="33"/>
      <c r="V152" s="33"/>
      <c r="W152" s="33"/>
      <c r="X152" s="33"/>
      <c r="Y152" s="33"/>
      <c r="Z152" s="33"/>
      <c r="AA152" s="33"/>
      <c r="AB152" s="33"/>
      <c r="AC152" s="33"/>
      <c r="AD152" s="33"/>
      <c r="AE152" s="33"/>
      <c r="AR152" s="191" t="s">
        <v>144</v>
      </c>
      <c r="AT152" s="191" t="s">
        <v>141</v>
      </c>
      <c r="AU152" s="191" t="s">
        <v>80</v>
      </c>
      <c r="AY152" s="16" t="s">
        <v>140</v>
      </c>
      <c r="BE152" s="192">
        <f>IF(N152="základní",J152,0)</f>
        <v>0</v>
      </c>
      <c r="BF152" s="192">
        <f>IF(N152="snížená",J152,0)</f>
        <v>0</v>
      </c>
      <c r="BG152" s="192">
        <f>IF(N152="zákl. přenesená",J152,0)</f>
        <v>0</v>
      </c>
      <c r="BH152" s="192">
        <f>IF(N152="sníž. přenesená",J152,0)</f>
        <v>0</v>
      </c>
      <c r="BI152" s="192">
        <f>IF(N152="nulová",J152,0)</f>
        <v>0</v>
      </c>
      <c r="BJ152" s="16" t="s">
        <v>80</v>
      </c>
      <c r="BK152" s="192">
        <f>ROUND(I152*H152,2)</f>
        <v>0</v>
      </c>
      <c r="BL152" s="16" t="s">
        <v>144</v>
      </c>
      <c r="BM152" s="191" t="s">
        <v>229</v>
      </c>
    </row>
    <row r="153" spans="1:65" s="2" customFormat="1" ht="19.5">
      <c r="A153" s="33"/>
      <c r="B153" s="34"/>
      <c r="C153" s="35"/>
      <c r="D153" s="193" t="s">
        <v>146</v>
      </c>
      <c r="E153" s="35"/>
      <c r="F153" s="194" t="s">
        <v>230</v>
      </c>
      <c r="G153" s="35"/>
      <c r="H153" s="35"/>
      <c r="I153" s="108"/>
      <c r="J153" s="35"/>
      <c r="K153" s="35"/>
      <c r="L153" s="38"/>
      <c r="M153" s="195"/>
      <c r="N153" s="196"/>
      <c r="O153" s="63"/>
      <c r="P153" s="63"/>
      <c r="Q153" s="63"/>
      <c r="R153" s="63"/>
      <c r="S153" s="63"/>
      <c r="T153" s="64"/>
      <c r="U153" s="33"/>
      <c r="V153" s="33"/>
      <c r="W153" s="33"/>
      <c r="X153" s="33"/>
      <c r="Y153" s="33"/>
      <c r="Z153" s="33"/>
      <c r="AA153" s="33"/>
      <c r="AB153" s="33"/>
      <c r="AC153" s="33"/>
      <c r="AD153" s="33"/>
      <c r="AE153" s="33"/>
      <c r="AT153" s="16" t="s">
        <v>146</v>
      </c>
      <c r="AU153" s="16" t="s">
        <v>80</v>
      </c>
    </row>
    <row r="154" spans="1:65" s="12" customFormat="1" ht="11.25">
      <c r="B154" s="197"/>
      <c r="C154" s="198"/>
      <c r="D154" s="193" t="s">
        <v>148</v>
      </c>
      <c r="E154" s="199" t="s">
        <v>19</v>
      </c>
      <c r="F154" s="200" t="s">
        <v>107</v>
      </c>
      <c r="G154" s="198"/>
      <c r="H154" s="201">
        <v>25</v>
      </c>
      <c r="I154" s="202"/>
      <c r="J154" s="198"/>
      <c r="K154" s="198"/>
      <c r="L154" s="203"/>
      <c r="M154" s="204"/>
      <c r="N154" s="205"/>
      <c r="O154" s="205"/>
      <c r="P154" s="205"/>
      <c r="Q154" s="205"/>
      <c r="R154" s="205"/>
      <c r="S154" s="205"/>
      <c r="T154" s="206"/>
      <c r="AT154" s="207" t="s">
        <v>148</v>
      </c>
      <c r="AU154" s="207" t="s">
        <v>80</v>
      </c>
      <c r="AV154" s="12" t="s">
        <v>82</v>
      </c>
      <c r="AW154" s="12" t="s">
        <v>34</v>
      </c>
      <c r="AX154" s="12" t="s">
        <v>72</v>
      </c>
      <c r="AY154" s="207" t="s">
        <v>140</v>
      </c>
    </row>
    <row r="155" spans="1:65" s="13" customFormat="1" ht="11.25">
      <c r="B155" s="208"/>
      <c r="C155" s="209"/>
      <c r="D155" s="193" t="s">
        <v>148</v>
      </c>
      <c r="E155" s="210" t="s">
        <v>104</v>
      </c>
      <c r="F155" s="211" t="s">
        <v>151</v>
      </c>
      <c r="G155" s="209"/>
      <c r="H155" s="212">
        <v>25</v>
      </c>
      <c r="I155" s="213"/>
      <c r="J155" s="209"/>
      <c r="K155" s="209"/>
      <c r="L155" s="214"/>
      <c r="M155" s="215"/>
      <c r="N155" s="216"/>
      <c r="O155" s="216"/>
      <c r="P155" s="216"/>
      <c r="Q155" s="216"/>
      <c r="R155" s="216"/>
      <c r="S155" s="216"/>
      <c r="T155" s="217"/>
      <c r="AT155" s="218" t="s">
        <v>148</v>
      </c>
      <c r="AU155" s="218" t="s">
        <v>80</v>
      </c>
      <c r="AV155" s="13" t="s">
        <v>144</v>
      </c>
      <c r="AW155" s="13" t="s">
        <v>34</v>
      </c>
      <c r="AX155" s="13" t="s">
        <v>80</v>
      </c>
      <c r="AY155" s="218" t="s">
        <v>140</v>
      </c>
    </row>
    <row r="156" spans="1:65" s="2" customFormat="1" ht="36" customHeight="1">
      <c r="A156" s="33"/>
      <c r="B156" s="34"/>
      <c r="C156" s="179" t="s">
        <v>231</v>
      </c>
      <c r="D156" s="179" t="s">
        <v>141</v>
      </c>
      <c r="E156" s="180" t="s">
        <v>232</v>
      </c>
      <c r="F156" s="181" t="s">
        <v>233</v>
      </c>
      <c r="G156" s="182" t="s">
        <v>91</v>
      </c>
      <c r="H156" s="183">
        <v>1145</v>
      </c>
      <c r="I156" s="184"/>
      <c r="J156" s="185">
        <f>ROUND(I156*H156,2)</f>
        <v>0</v>
      </c>
      <c r="K156" s="186"/>
      <c r="L156" s="38"/>
      <c r="M156" s="187" t="s">
        <v>19</v>
      </c>
      <c r="N156" s="188" t="s">
        <v>43</v>
      </c>
      <c r="O156" s="63"/>
      <c r="P156" s="189">
        <f>O156*H156</f>
        <v>0</v>
      </c>
      <c r="Q156" s="189">
        <v>0</v>
      </c>
      <c r="R156" s="189">
        <f>Q156*H156</f>
        <v>0</v>
      </c>
      <c r="S156" s="189">
        <v>0.02</v>
      </c>
      <c r="T156" s="190">
        <f>S156*H156</f>
        <v>22.900000000000002</v>
      </c>
      <c r="U156" s="33"/>
      <c r="V156" s="33"/>
      <c r="W156" s="33"/>
      <c r="X156" s="33"/>
      <c r="Y156" s="33"/>
      <c r="Z156" s="33"/>
      <c r="AA156" s="33"/>
      <c r="AB156" s="33"/>
      <c r="AC156" s="33"/>
      <c r="AD156" s="33"/>
      <c r="AE156" s="33"/>
      <c r="AR156" s="191" t="s">
        <v>144</v>
      </c>
      <c r="AT156" s="191" t="s">
        <v>141</v>
      </c>
      <c r="AU156" s="191" t="s">
        <v>80</v>
      </c>
      <c r="AY156" s="16" t="s">
        <v>140</v>
      </c>
      <c r="BE156" s="192">
        <f>IF(N156="základní",J156,0)</f>
        <v>0</v>
      </c>
      <c r="BF156" s="192">
        <f>IF(N156="snížená",J156,0)</f>
        <v>0</v>
      </c>
      <c r="BG156" s="192">
        <f>IF(N156="zákl. přenesená",J156,0)</f>
        <v>0</v>
      </c>
      <c r="BH156" s="192">
        <f>IF(N156="sníž. přenesená",J156,0)</f>
        <v>0</v>
      </c>
      <c r="BI156" s="192">
        <f>IF(N156="nulová",J156,0)</f>
        <v>0</v>
      </c>
      <c r="BJ156" s="16" t="s">
        <v>80</v>
      </c>
      <c r="BK156" s="192">
        <f>ROUND(I156*H156,2)</f>
        <v>0</v>
      </c>
      <c r="BL156" s="16" t="s">
        <v>144</v>
      </c>
      <c r="BM156" s="191" t="s">
        <v>234</v>
      </c>
    </row>
    <row r="157" spans="1:65" s="2" customFormat="1" ht="68.25">
      <c r="A157" s="33"/>
      <c r="B157" s="34"/>
      <c r="C157" s="35"/>
      <c r="D157" s="193" t="s">
        <v>146</v>
      </c>
      <c r="E157" s="35"/>
      <c r="F157" s="194" t="s">
        <v>235</v>
      </c>
      <c r="G157" s="35"/>
      <c r="H157" s="35"/>
      <c r="I157" s="108"/>
      <c r="J157" s="35"/>
      <c r="K157" s="35"/>
      <c r="L157" s="38"/>
      <c r="M157" s="195"/>
      <c r="N157" s="196"/>
      <c r="O157" s="63"/>
      <c r="P157" s="63"/>
      <c r="Q157" s="63"/>
      <c r="R157" s="63"/>
      <c r="S157" s="63"/>
      <c r="T157" s="64"/>
      <c r="U157" s="33"/>
      <c r="V157" s="33"/>
      <c r="W157" s="33"/>
      <c r="X157" s="33"/>
      <c r="Y157" s="33"/>
      <c r="Z157" s="33"/>
      <c r="AA157" s="33"/>
      <c r="AB157" s="33"/>
      <c r="AC157" s="33"/>
      <c r="AD157" s="33"/>
      <c r="AE157" s="33"/>
      <c r="AT157" s="16" t="s">
        <v>146</v>
      </c>
      <c r="AU157" s="16" t="s">
        <v>80</v>
      </c>
    </row>
    <row r="158" spans="1:65" s="12" customFormat="1" ht="11.25">
      <c r="B158" s="197"/>
      <c r="C158" s="198"/>
      <c r="D158" s="193" t="s">
        <v>148</v>
      </c>
      <c r="E158" s="199" t="s">
        <v>19</v>
      </c>
      <c r="F158" s="200" t="s">
        <v>89</v>
      </c>
      <c r="G158" s="198"/>
      <c r="H158" s="201">
        <v>1145</v>
      </c>
      <c r="I158" s="202"/>
      <c r="J158" s="198"/>
      <c r="K158" s="198"/>
      <c r="L158" s="203"/>
      <c r="M158" s="204"/>
      <c r="N158" s="205"/>
      <c r="O158" s="205"/>
      <c r="P158" s="205"/>
      <c r="Q158" s="205"/>
      <c r="R158" s="205"/>
      <c r="S158" s="205"/>
      <c r="T158" s="206"/>
      <c r="AT158" s="207" t="s">
        <v>148</v>
      </c>
      <c r="AU158" s="207" t="s">
        <v>80</v>
      </c>
      <c r="AV158" s="12" t="s">
        <v>82</v>
      </c>
      <c r="AW158" s="12" t="s">
        <v>34</v>
      </c>
      <c r="AX158" s="12" t="s">
        <v>72</v>
      </c>
      <c r="AY158" s="207" t="s">
        <v>140</v>
      </c>
    </row>
    <row r="159" spans="1:65" s="13" customFormat="1" ht="11.25">
      <c r="B159" s="208"/>
      <c r="C159" s="209"/>
      <c r="D159" s="193" t="s">
        <v>148</v>
      </c>
      <c r="E159" s="210" t="s">
        <v>19</v>
      </c>
      <c r="F159" s="211" t="s">
        <v>151</v>
      </c>
      <c r="G159" s="209"/>
      <c r="H159" s="212">
        <v>1145</v>
      </c>
      <c r="I159" s="213"/>
      <c r="J159" s="209"/>
      <c r="K159" s="209"/>
      <c r="L159" s="214"/>
      <c r="M159" s="215"/>
      <c r="N159" s="216"/>
      <c r="O159" s="216"/>
      <c r="P159" s="216"/>
      <c r="Q159" s="216"/>
      <c r="R159" s="216"/>
      <c r="S159" s="216"/>
      <c r="T159" s="217"/>
      <c r="AT159" s="218" t="s">
        <v>148</v>
      </c>
      <c r="AU159" s="218" t="s">
        <v>80</v>
      </c>
      <c r="AV159" s="13" t="s">
        <v>144</v>
      </c>
      <c r="AW159" s="13" t="s">
        <v>34</v>
      </c>
      <c r="AX159" s="13" t="s">
        <v>80</v>
      </c>
      <c r="AY159" s="218" t="s">
        <v>140</v>
      </c>
    </row>
    <row r="160" spans="1:65" s="2" customFormat="1" ht="60" customHeight="1">
      <c r="A160" s="33"/>
      <c r="B160" s="34"/>
      <c r="C160" s="179" t="s">
        <v>236</v>
      </c>
      <c r="D160" s="179" t="s">
        <v>141</v>
      </c>
      <c r="E160" s="180" t="s">
        <v>237</v>
      </c>
      <c r="F160" s="181" t="s">
        <v>238</v>
      </c>
      <c r="G160" s="182" t="s">
        <v>91</v>
      </c>
      <c r="H160" s="183">
        <v>1145</v>
      </c>
      <c r="I160" s="184"/>
      <c r="J160" s="185">
        <f>ROUND(I160*H160,2)</f>
        <v>0</v>
      </c>
      <c r="K160" s="186"/>
      <c r="L160" s="38"/>
      <c r="M160" s="187" t="s">
        <v>19</v>
      </c>
      <c r="N160" s="188" t="s">
        <v>43</v>
      </c>
      <c r="O160" s="63"/>
      <c r="P160" s="189">
        <f>O160*H160</f>
        <v>0</v>
      </c>
      <c r="Q160" s="189">
        <v>0</v>
      </c>
      <c r="R160" s="189">
        <f>Q160*H160</f>
        <v>0</v>
      </c>
      <c r="S160" s="189">
        <v>0.02</v>
      </c>
      <c r="T160" s="190">
        <f>S160*H160</f>
        <v>22.900000000000002</v>
      </c>
      <c r="U160" s="33"/>
      <c r="V160" s="33"/>
      <c r="W160" s="33"/>
      <c r="X160" s="33"/>
      <c r="Y160" s="33"/>
      <c r="Z160" s="33"/>
      <c r="AA160" s="33"/>
      <c r="AB160" s="33"/>
      <c r="AC160" s="33"/>
      <c r="AD160" s="33"/>
      <c r="AE160" s="33"/>
      <c r="AR160" s="191" t="s">
        <v>144</v>
      </c>
      <c r="AT160" s="191" t="s">
        <v>141</v>
      </c>
      <c r="AU160" s="191" t="s">
        <v>80</v>
      </c>
      <c r="AY160" s="16" t="s">
        <v>140</v>
      </c>
      <c r="BE160" s="192">
        <f>IF(N160="základní",J160,0)</f>
        <v>0</v>
      </c>
      <c r="BF160" s="192">
        <f>IF(N160="snížená",J160,0)</f>
        <v>0</v>
      </c>
      <c r="BG160" s="192">
        <f>IF(N160="zákl. přenesená",J160,0)</f>
        <v>0</v>
      </c>
      <c r="BH160" s="192">
        <f>IF(N160="sníž. přenesená",J160,0)</f>
        <v>0</v>
      </c>
      <c r="BI160" s="192">
        <f>IF(N160="nulová",J160,0)</f>
        <v>0</v>
      </c>
      <c r="BJ160" s="16" t="s">
        <v>80</v>
      </c>
      <c r="BK160" s="192">
        <f>ROUND(I160*H160,2)</f>
        <v>0</v>
      </c>
      <c r="BL160" s="16" t="s">
        <v>144</v>
      </c>
      <c r="BM160" s="191" t="s">
        <v>239</v>
      </c>
    </row>
    <row r="161" spans="1:65" s="2" customFormat="1" ht="68.25">
      <c r="A161" s="33"/>
      <c r="B161" s="34"/>
      <c r="C161" s="35"/>
      <c r="D161" s="193" t="s">
        <v>146</v>
      </c>
      <c r="E161" s="35"/>
      <c r="F161" s="194" t="s">
        <v>235</v>
      </c>
      <c r="G161" s="35"/>
      <c r="H161" s="35"/>
      <c r="I161" s="108"/>
      <c r="J161" s="35"/>
      <c r="K161" s="35"/>
      <c r="L161" s="38"/>
      <c r="M161" s="195"/>
      <c r="N161" s="196"/>
      <c r="O161" s="63"/>
      <c r="P161" s="63"/>
      <c r="Q161" s="63"/>
      <c r="R161" s="63"/>
      <c r="S161" s="63"/>
      <c r="T161" s="64"/>
      <c r="U161" s="33"/>
      <c r="V161" s="33"/>
      <c r="W161" s="33"/>
      <c r="X161" s="33"/>
      <c r="Y161" s="33"/>
      <c r="Z161" s="33"/>
      <c r="AA161" s="33"/>
      <c r="AB161" s="33"/>
      <c r="AC161" s="33"/>
      <c r="AD161" s="33"/>
      <c r="AE161" s="33"/>
      <c r="AT161" s="16" t="s">
        <v>146</v>
      </c>
      <c r="AU161" s="16" t="s">
        <v>80</v>
      </c>
    </row>
    <row r="162" spans="1:65" s="12" customFormat="1" ht="11.25">
      <c r="B162" s="197"/>
      <c r="C162" s="198"/>
      <c r="D162" s="193" t="s">
        <v>148</v>
      </c>
      <c r="E162" s="199" t="s">
        <v>19</v>
      </c>
      <c r="F162" s="200" t="s">
        <v>89</v>
      </c>
      <c r="G162" s="198"/>
      <c r="H162" s="201">
        <v>1145</v>
      </c>
      <c r="I162" s="202"/>
      <c r="J162" s="198"/>
      <c r="K162" s="198"/>
      <c r="L162" s="203"/>
      <c r="M162" s="204"/>
      <c r="N162" s="205"/>
      <c r="O162" s="205"/>
      <c r="P162" s="205"/>
      <c r="Q162" s="205"/>
      <c r="R162" s="205"/>
      <c r="S162" s="205"/>
      <c r="T162" s="206"/>
      <c r="AT162" s="207" t="s">
        <v>148</v>
      </c>
      <c r="AU162" s="207" t="s">
        <v>80</v>
      </c>
      <c r="AV162" s="12" t="s">
        <v>82</v>
      </c>
      <c r="AW162" s="12" t="s">
        <v>34</v>
      </c>
      <c r="AX162" s="12" t="s">
        <v>72</v>
      </c>
      <c r="AY162" s="207" t="s">
        <v>140</v>
      </c>
    </row>
    <row r="163" spans="1:65" s="13" customFormat="1" ht="11.25">
      <c r="B163" s="208"/>
      <c r="C163" s="209"/>
      <c r="D163" s="193" t="s">
        <v>148</v>
      </c>
      <c r="E163" s="210" t="s">
        <v>19</v>
      </c>
      <c r="F163" s="211" t="s">
        <v>151</v>
      </c>
      <c r="G163" s="209"/>
      <c r="H163" s="212">
        <v>1145</v>
      </c>
      <c r="I163" s="213"/>
      <c r="J163" s="209"/>
      <c r="K163" s="209"/>
      <c r="L163" s="214"/>
      <c r="M163" s="215"/>
      <c r="N163" s="216"/>
      <c r="O163" s="216"/>
      <c r="P163" s="216"/>
      <c r="Q163" s="216"/>
      <c r="R163" s="216"/>
      <c r="S163" s="216"/>
      <c r="T163" s="217"/>
      <c r="AT163" s="218" t="s">
        <v>148</v>
      </c>
      <c r="AU163" s="218" t="s">
        <v>80</v>
      </c>
      <c r="AV163" s="13" t="s">
        <v>144</v>
      </c>
      <c r="AW163" s="13" t="s">
        <v>34</v>
      </c>
      <c r="AX163" s="13" t="s">
        <v>80</v>
      </c>
      <c r="AY163" s="218" t="s">
        <v>140</v>
      </c>
    </row>
    <row r="164" spans="1:65" s="11" customFormat="1" ht="25.9" customHeight="1">
      <c r="B164" s="165"/>
      <c r="C164" s="166"/>
      <c r="D164" s="167" t="s">
        <v>71</v>
      </c>
      <c r="E164" s="168" t="s">
        <v>240</v>
      </c>
      <c r="F164" s="168" t="s">
        <v>241</v>
      </c>
      <c r="G164" s="166"/>
      <c r="H164" s="166"/>
      <c r="I164" s="169"/>
      <c r="J164" s="170">
        <f>BK164</f>
        <v>0</v>
      </c>
      <c r="K164" s="166"/>
      <c r="L164" s="171"/>
      <c r="M164" s="172"/>
      <c r="N164" s="173"/>
      <c r="O164" s="173"/>
      <c r="P164" s="174">
        <f>SUM(P165:P180)</f>
        <v>0</v>
      </c>
      <c r="Q164" s="173"/>
      <c r="R164" s="174">
        <f>SUM(R165:R180)</f>
        <v>0</v>
      </c>
      <c r="S164" s="173"/>
      <c r="T164" s="175">
        <f>SUM(T165:T180)</f>
        <v>0</v>
      </c>
      <c r="AR164" s="176" t="s">
        <v>80</v>
      </c>
      <c r="AT164" s="177" t="s">
        <v>71</v>
      </c>
      <c r="AU164" s="177" t="s">
        <v>72</v>
      </c>
      <c r="AY164" s="176" t="s">
        <v>140</v>
      </c>
      <c r="BK164" s="178">
        <f>SUM(BK165:BK180)</f>
        <v>0</v>
      </c>
    </row>
    <row r="165" spans="1:65" s="2" customFormat="1" ht="24" customHeight="1">
      <c r="A165" s="33"/>
      <c r="B165" s="34"/>
      <c r="C165" s="179" t="s">
        <v>242</v>
      </c>
      <c r="D165" s="179" t="s">
        <v>141</v>
      </c>
      <c r="E165" s="180" t="s">
        <v>243</v>
      </c>
      <c r="F165" s="181" t="s">
        <v>244</v>
      </c>
      <c r="G165" s="182" t="s">
        <v>95</v>
      </c>
      <c r="H165" s="183">
        <v>293.12</v>
      </c>
      <c r="I165" s="184"/>
      <c r="J165" s="185">
        <f>ROUND(I165*H165,2)</f>
        <v>0</v>
      </c>
      <c r="K165" s="186"/>
      <c r="L165" s="38"/>
      <c r="M165" s="187" t="s">
        <v>19</v>
      </c>
      <c r="N165" s="188" t="s">
        <v>43</v>
      </c>
      <c r="O165" s="63"/>
      <c r="P165" s="189">
        <f>O165*H165</f>
        <v>0</v>
      </c>
      <c r="Q165" s="189">
        <v>0</v>
      </c>
      <c r="R165" s="189">
        <f>Q165*H165</f>
        <v>0</v>
      </c>
      <c r="S165" s="189">
        <v>0</v>
      </c>
      <c r="T165" s="190">
        <f>S165*H165</f>
        <v>0</v>
      </c>
      <c r="U165" s="33"/>
      <c r="V165" s="33"/>
      <c r="W165" s="33"/>
      <c r="X165" s="33"/>
      <c r="Y165" s="33"/>
      <c r="Z165" s="33"/>
      <c r="AA165" s="33"/>
      <c r="AB165" s="33"/>
      <c r="AC165" s="33"/>
      <c r="AD165" s="33"/>
      <c r="AE165" s="33"/>
      <c r="AR165" s="191" t="s">
        <v>144</v>
      </c>
      <c r="AT165" s="191" t="s">
        <v>141</v>
      </c>
      <c r="AU165" s="191" t="s">
        <v>80</v>
      </c>
      <c r="AY165" s="16" t="s">
        <v>140</v>
      </c>
      <c r="BE165" s="192">
        <f>IF(N165="základní",J165,0)</f>
        <v>0</v>
      </c>
      <c r="BF165" s="192">
        <f>IF(N165="snížená",J165,0)</f>
        <v>0</v>
      </c>
      <c r="BG165" s="192">
        <f>IF(N165="zákl. přenesená",J165,0)</f>
        <v>0</v>
      </c>
      <c r="BH165" s="192">
        <f>IF(N165="sníž. přenesená",J165,0)</f>
        <v>0</v>
      </c>
      <c r="BI165" s="192">
        <f>IF(N165="nulová",J165,0)</f>
        <v>0</v>
      </c>
      <c r="BJ165" s="16" t="s">
        <v>80</v>
      </c>
      <c r="BK165" s="192">
        <f>ROUND(I165*H165,2)</f>
        <v>0</v>
      </c>
      <c r="BL165" s="16" t="s">
        <v>144</v>
      </c>
      <c r="BM165" s="191" t="s">
        <v>245</v>
      </c>
    </row>
    <row r="166" spans="1:65" s="2" customFormat="1" ht="29.25">
      <c r="A166" s="33"/>
      <c r="B166" s="34"/>
      <c r="C166" s="35"/>
      <c r="D166" s="193" t="s">
        <v>146</v>
      </c>
      <c r="E166" s="35"/>
      <c r="F166" s="194" t="s">
        <v>246</v>
      </c>
      <c r="G166" s="35"/>
      <c r="H166" s="35"/>
      <c r="I166" s="108"/>
      <c r="J166" s="35"/>
      <c r="K166" s="35"/>
      <c r="L166" s="38"/>
      <c r="M166" s="195"/>
      <c r="N166" s="196"/>
      <c r="O166" s="63"/>
      <c r="P166" s="63"/>
      <c r="Q166" s="63"/>
      <c r="R166" s="63"/>
      <c r="S166" s="63"/>
      <c r="T166" s="64"/>
      <c r="U166" s="33"/>
      <c r="V166" s="33"/>
      <c r="W166" s="33"/>
      <c r="X166" s="33"/>
      <c r="Y166" s="33"/>
      <c r="Z166" s="33"/>
      <c r="AA166" s="33"/>
      <c r="AB166" s="33"/>
      <c r="AC166" s="33"/>
      <c r="AD166" s="33"/>
      <c r="AE166" s="33"/>
      <c r="AT166" s="16" t="s">
        <v>146</v>
      </c>
      <c r="AU166" s="16" t="s">
        <v>80</v>
      </c>
    </row>
    <row r="167" spans="1:65" s="12" customFormat="1" ht="11.25">
      <c r="B167" s="197"/>
      <c r="C167" s="198"/>
      <c r="D167" s="193" t="s">
        <v>148</v>
      </c>
      <c r="E167" s="199" t="s">
        <v>93</v>
      </c>
      <c r="F167" s="200" t="s">
        <v>247</v>
      </c>
      <c r="G167" s="198"/>
      <c r="H167" s="201">
        <v>293.12</v>
      </c>
      <c r="I167" s="202"/>
      <c r="J167" s="198"/>
      <c r="K167" s="198"/>
      <c r="L167" s="203"/>
      <c r="M167" s="204"/>
      <c r="N167" s="205"/>
      <c r="O167" s="205"/>
      <c r="P167" s="205"/>
      <c r="Q167" s="205"/>
      <c r="R167" s="205"/>
      <c r="S167" s="205"/>
      <c r="T167" s="206"/>
      <c r="AT167" s="207" t="s">
        <v>148</v>
      </c>
      <c r="AU167" s="207" t="s">
        <v>80</v>
      </c>
      <c r="AV167" s="12" t="s">
        <v>82</v>
      </c>
      <c r="AW167" s="12" t="s">
        <v>34</v>
      </c>
      <c r="AX167" s="12" t="s">
        <v>72</v>
      </c>
      <c r="AY167" s="207" t="s">
        <v>140</v>
      </c>
    </row>
    <row r="168" spans="1:65" s="13" customFormat="1" ht="11.25">
      <c r="B168" s="208"/>
      <c r="C168" s="209"/>
      <c r="D168" s="193" t="s">
        <v>148</v>
      </c>
      <c r="E168" s="210" t="s">
        <v>19</v>
      </c>
      <c r="F168" s="211" t="s">
        <v>151</v>
      </c>
      <c r="G168" s="209"/>
      <c r="H168" s="212">
        <v>293.12</v>
      </c>
      <c r="I168" s="213"/>
      <c r="J168" s="209"/>
      <c r="K168" s="209"/>
      <c r="L168" s="214"/>
      <c r="M168" s="215"/>
      <c r="N168" s="216"/>
      <c r="O168" s="216"/>
      <c r="P168" s="216"/>
      <c r="Q168" s="216"/>
      <c r="R168" s="216"/>
      <c r="S168" s="216"/>
      <c r="T168" s="217"/>
      <c r="AT168" s="218" t="s">
        <v>148</v>
      </c>
      <c r="AU168" s="218" t="s">
        <v>80</v>
      </c>
      <c r="AV168" s="13" t="s">
        <v>144</v>
      </c>
      <c r="AW168" s="13" t="s">
        <v>34</v>
      </c>
      <c r="AX168" s="13" t="s">
        <v>80</v>
      </c>
      <c r="AY168" s="218" t="s">
        <v>140</v>
      </c>
    </row>
    <row r="169" spans="1:65" s="2" customFormat="1" ht="36" customHeight="1">
      <c r="A169" s="33"/>
      <c r="B169" s="34"/>
      <c r="C169" s="179" t="s">
        <v>7</v>
      </c>
      <c r="D169" s="179" t="s">
        <v>141</v>
      </c>
      <c r="E169" s="180" t="s">
        <v>248</v>
      </c>
      <c r="F169" s="181" t="s">
        <v>249</v>
      </c>
      <c r="G169" s="182" t="s">
        <v>95</v>
      </c>
      <c r="H169" s="183">
        <v>293.12</v>
      </c>
      <c r="I169" s="184"/>
      <c r="J169" s="185">
        <f>ROUND(I169*H169,2)</f>
        <v>0</v>
      </c>
      <c r="K169" s="186"/>
      <c r="L169" s="38"/>
      <c r="M169" s="187" t="s">
        <v>19</v>
      </c>
      <c r="N169" s="188" t="s">
        <v>43</v>
      </c>
      <c r="O169" s="63"/>
      <c r="P169" s="189">
        <f>O169*H169</f>
        <v>0</v>
      </c>
      <c r="Q169" s="189">
        <v>0</v>
      </c>
      <c r="R169" s="189">
        <f>Q169*H169</f>
        <v>0</v>
      </c>
      <c r="S169" s="189">
        <v>0</v>
      </c>
      <c r="T169" s="190">
        <f>S169*H169</f>
        <v>0</v>
      </c>
      <c r="U169" s="33"/>
      <c r="V169" s="33"/>
      <c r="W169" s="33"/>
      <c r="X169" s="33"/>
      <c r="Y169" s="33"/>
      <c r="Z169" s="33"/>
      <c r="AA169" s="33"/>
      <c r="AB169" s="33"/>
      <c r="AC169" s="33"/>
      <c r="AD169" s="33"/>
      <c r="AE169" s="33"/>
      <c r="AR169" s="191" t="s">
        <v>144</v>
      </c>
      <c r="AT169" s="191" t="s">
        <v>141</v>
      </c>
      <c r="AU169" s="191" t="s">
        <v>80</v>
      </c>
      <c r="AY169" s="16" t="s">
        <v>140</v>
      </c>
      <c r="BE169" s="192">
        <f>IF(N169="základní",J169,0)</f>
        <v>0</v>
      </c>
      <c r="BF169" s="192">
        <f>IF(N169="snížená",J169,0)</f>
        <v>0</v>
      </c>
      <c r="BG169" s="192">
        <f>IF(N169="zákl. přenesená",J169,0)</f>
        <v>0</v>
      </c>
      <c r="BH169" s="192">
        <f>IF(N169="sníž. přenesená",J169,0)</f>
        <v>0</v>
      </c>
      <c r="BI169" s="192">
        <f>IF(N169="nulová",J169,0)</f>
        <v>0</v>
      </c>
      <c r="BJ169" s="16" t="s">
        <v>80</v>
      </c>
      <c r="BK169" s="192">
        <f>ROUND(I169*H169,2)</f>
        <v>0</v>
      </c>
      <c r="BL169" s="16" t="s">
        <v>144</v>
      </c>
      <c r="BM169" s="191" t="s">
        <v>250</v>
      </c>
    </row>
    <row r="170" spans="1:65" s="2" customFormat="1" ht="58.5">
      <c r="A170" s="33"/>
      <c r="B170" s="34"/>
      <c r="C170" s="35"/>
      <c r="D170" s="193" t="s">
        <v>146</v>
      </c>
      <c r="E170" s="35"/>
      <c r="F170" s="194" t="s">
        <v>251</v>
      </c>
      <c r="G170" s="35"/>
      <c r="H170" s="35"/>
      <c r="I170" s="108"/>
      <c r="J170" s="35"/>
      <c r="K170" s="35"/>
      <c r="L170" s="38"/>
      <c r="M170" s="195"/>
      <c r="N170" s="196"/>
      <c r="O170" s="63"/>
      <c r="P170" s="63"/>
      <c r="Q170" s="63"/>
      <c r="R170" s="63"/>
      <c r="S170" s="63"/>
      <c r="T170" s="64"/>
      <c r="U170" s="33"/>
      <c r="V170" s="33"/>
      <c r="W170" s="33"/>
      <c r="X170" s="33"/>
      <c r="Y170" s="33"/>
      <c r="Z170" s="33"/>
      <c r="AA170" s="33"/>
      <c r="AB170" s="33"/>
      <c r="AC170" s="33"/>
      <c r="AD170" s="33"/>
      <c r="AE170" s="33"/>
      <c r="AT170" s="16" t="s">
        <v>146</v>
      </c>
      <c r="AU170" s="16" t="s">
        <v>80</v>
      </c>
    </row>
    <row r="171" spans="1:65" s="12" customFormat="1" ht="11.25">
      <c r="B171" s="197"/>
      <c r="C171" s="198"/>
      <c r="D171" s="193" t="s">
        <v>148</v>
      </c>
      <c r="E171" s="199" t="s">
        <v>19</v>
      </c>
      <c r="F171" s="200" t="s">
        <v>93</v>
      </c>
      <c r="G171" s="198"/>
      <c r="H171" s="201">
        <v>293.12</v>
      </c>
      <c r="I171" s="202"/>
      <c r="J171" s="198"/>
      <c r="K171" s="198"/>
      <c r="L171" s="203"/>
      <c r="M171" s="204"/>
      <c r="N171" s="205"/>
      <c r="O171" s="205"/>
      <c r="P171" s="205"/>
      <c r="Q171" s="205"/>
      <c r="R171" s="205"/>
      <c r="S171" s="205"/>
      <c r="T171" s="206"/>
      <c r="AT171" s="207" t="s">
        <v>148</v>
      </c>
      <c r="AU171" s="207" t="s">
        <v>80</v>
      </c>
      <c r="AV171" s="12" t="s">
        <v>82</v>
      </c>
      <c r="AW171" s="12" t="s">
        <v>34</v>
      </c>
      <c r="AX171" s="12" t="s">
        <v>72</v>
      </c>
      <c r="AY171" s="207" t="s">
        <v>140</v>
      </c>
    </row>
    <row r="172" spans="1:65" s="13" customFormat="1" ht="11.25">
      <c r="B172" s="208"/>
      <c r="C172" s="209"/>
      <c r="D172" s="193" t="s">
        <v>148</v>
      </c>
      <c r="E172" s="210" t="s">
        <v>19</v>
      </c>
      <c r="F172" s="211" t="s">
        <v>151</v>
      </c>
      <c r="G172" s="209"/>
      <c r="H172" s="212">
        <v>293.12</v>
      </c>
      <c r="I172" s="213"/>
      <c r="J172" s="209"/>
      <c r="K172" s="209"/>
      <c r="L172" s="214"/>
      <c r="M172" s="215"/>
      <c r="N172" s="216"/>
      <c r="O172" s="216"/>
      <c r="P172" s="216"/>
      <c r="Q172" s="216"/>
      <c r="R172" s="216"/>
      <c r="S172" s="216"/>
      <c r="T172" s="217"/>
      <c r="AT172" s="218" t="s">
        <v>148</v>
      </c>
      <c r="AU172" s="218" t="s">
        <v>80</v>
      </c>
      <c r="AV172" s="13" t="s">
        <v>144</v>
      </c>
      <c r="AW172" s="13" t="s">
        <v>34</v>
      </c>
      <c r="AX172" s="13" t="s">
        <v>80</v>
      </c>
      <c r="AY172" s="218" t="s">
        <v>140</v>
      </c>
    </row>
    <row r="173" spans="1:65" s="2" customFormat="1" ht="48" customHeight="1">
      <c r="A173" s="33"/>
      <c r="B173" s="34"/>
      <c r="C173" s="179" t="s">
        <v>252</v>
      </c>
      <c r="D173" s="179" t="s">
        <v>141</v>
      </c>
      <c r="E173" s="180" t="s">
        <v>253</v>
      </c>
      <c r="F173" s="181" t="s">
        <v>254</v>
      </c>
      <c r="G173" s="182" t="s">
        <v>95</v>
      </c>
      <c r="H173" s="183">
        <v>2638.08</v>
      </c>
      <c r="I173" s="184"/>
      <c r="J173" s="185">
        <f>ROUND(I173*H173,2)</f>
        <v>0</v>
      </c>
      <c r="K173" s="186"/>
      <c r="L173" s="38"/>
      <c r="M173" s="187" t="s">
        <v>19</v>
      </c>
      <c r="N173" s="188" t="s">
        <v>43</v>
      </c>
      <c r="O173" s="63"/>
      <c r="P173" s="189">
        <f>O173*H173</f>
        <v>0</v>
      </c>
      <c r="Q173" s="189">
        <v>0</v>
      </c>
      <c r="R173" s="189">
        <f>Q173*H173</f>
        <v>0</v>
      </c>
      <c r="S173" s="189">
        <v>0</v>
      </c>
      <c r="T173" s="190">
        <f>S173*H173</f>
        <v>0</v>
      </c>
      <c r="U173" s="33"/>
      <c r="V173" s="33"/>
      <c r="W173" s="33"/>
      <c r="X173" s="33"/>
      <c r="Y173" s="33"/>
      <c r="Z173" s="33"/>
      <c r="AA173" s="33"/>
      <c r="AB173" s="33"/>
      <c r="AC173" s="33"/>
      <c r="AD173" s="33"/>
      <c r="AE173" s="33"/>
      <c r="AR173" s="191" t="s">
        <v>144</v>
      </c>
      <c r="AT173" s="191" t="s">
        <v>141</v>
      </c>
      <c r="AU173" s="191" t="s">
        <v>80</v>
      </c>
      <c r="AY173" s="16" t="s">
        <v>140</v>
      </c>
      <c r="BE173" s="192">
        <f>IF(N173="základní",J173,0)</f>
        <v>0</v>
      </c>
      <c r="BF173" s="192">
        <f>IF(N173="snížená",J173,0)</f>
        <v>0</v>
      </c>
      <c r="BG173" s="192">
        <f>IF(N173="zákl. přenesená",J173,0)</f>
        <v>0</v>
      </c>
      <c r="BH173" s="192">
        <f>IF(N173="sníž. přenesená",J173,0)</f>
        <v>0</v>
      </c>
      <c r="BI173" s="192">
        <f>IF(N173="nulová",J173,0)</f>
        <v>0</v>
      </c>
      <c r="BJ173" s="16" t="s">
        <v>80</v>
      </c>
      <c r="BK173" s="192">
        <f>ROUND(I173*H173,2)</f>
        <v>0</v>
      </c>
      <c r="BL173" s="16" t="s">
        <v>144</v>
      </c>
      <c r="BM173" s="191" t="s">
        <v>255</v>
      </c>
    </row>
    <row r="174" spans="1:65" s="2" customFormat="1" ht="58.5">
      <c r="A174" s="33"/>
      <c r="B174" s="34"/>
      <c r="C174" s="35"/>
      <c r="D174" s="193" t="s">
        <v>146</v>
      </c>
      <c r="E174" s="35"/>
      <c r="F174" s="194" t="s">
        <v>251</v>
      </c>
      <c r="G174" s="35"/>
      <c r="H174" s="35"/>
      <c r="I174" s="108"/>
      <c r="J174" s="35"/>
      <c r="K174" s="35"/>
      <c r="L174" s="38"/>
      <c r="M174" s="195"/>
      <c r="N174" s="196"/>
      <c r="O174" s="63"/>
      <c r="P174" s="63"/>
      <c r="Q174" s="63"/>
      <c r="R174" s="63"/>
      <c r="S174" s="63"/>
      <c r="T174" s="64"/>
      <c r="U174" s="33"/>
      <c r="V174" s="33"/>
      <c r="W174" s="33"/>
      <c r="X174" s="33"/>
      <c r="Y174" s="33"/>
      <c r="Z174" s="33"/>
      <c r="AA174" s="33"/>
      <c r="AB174" s="33"/>
      <c r="AC174" s="33"/>
      <c r="AD174" s="33"/>
      <c r="AE174" s="33"/>
      <c r="AT174" s="16" t="s">
        <v>146</v>
      </c>
      <c r="AU174" s="16" t="s">
        <v>80</v>
      </c>
    </row>
    <row r="175" spans="1:65" s="12" customFormat="1" ht="11.25">
      <c r="B175" s="197"/>
      <c r="C175" s="198"/>
      <c r="D175" s="193" t="s">
        <v>148</v>
      </c>
      <c r="E175" s="199" t="s">
        <v>19</v>
      </c>
      <c r="F175" s="200" t="s">
        <v>256</v>
      </c>
      <c r="G175" s="198"/>
      <c r="H175" s="201">
        <v>2638.08</v>
      </c>
      <c r="I175" s="202"/>
      <c r="J175" s="198"/>
      <c r="K175" s="198"/>
      <c r="L175" s="203"/>
      <c r="M175" s="204"/>
      <c r="N175" s="205"/>
      <c r="O175" s="205"/>
      <c r="P175" s="205"/>
      <c r="Q175" s="205"/>
      <c r="R175" s="205"/>
      <c r="S175" s="205"/>
      <c r="T175" s="206"/>
      <c r="AT175" s="207" t="s">
        <v>148</v>
      </c>
      <c r="AU175" s="207" t="s">
        <v>80</v>
      </c>
      <c r="AV175" s="12" t="s">
        <v>82</v>
      </c>
      <c r="AW175" s="12" t="s">
        <v>34</v>
      </c>
      <c r="AX175" s="12" t="s">
        <v>72</v>
      </c>
      <c r="AY175" s="207" t="s">
        <v>140</v>
      </c>
    </row>
    <row r="176" spans="1:65" s="13" customFormat="1" ht="11.25">
      <c r="B176" s="208"/>
      <c r="C176" s="209"/>
      <c r="D176" s="193" t="s">
        <v>148</v>
      </c>
      <c r="E176" s="210" t="s">
        <v>19</v>
      </c>
      <c r="F176" s="211" t="s">
        <v>151</v>
      </c>
      <c r="G176" s="209"/>
      <c r="H176" s="212">
        <v>2638.08</v>
      </c>
      <c r="I176" s="213"/>
      <c r="J176" s="209"/>
      <c r="K176" s="209"/>
      <c r="L176" s="214"/>
      <c r="M176" s="215"/>
      <c r="N176" s="216"/>
      <c r="O176" s="216"/>
      <c r="P176" s="216"/>
      <c r="Q176" s="216"/>
      <c r="R176" s="216"/>
      <c r="S176" s="216"/>
      <c r="T176" s="217"/>
      <c r="AT176" s="218" t="s">
        <v>148</v>
      </c>
      <c r="AU176" s="218" t="s">
        <v>80</v>
      </c>
      <c r="AV176" s="13" t="s">
        <v>144</v>
      </c>
      <c r="AW176" s="13" t="s">
        <v>34</v>
      </c>
      <c r="AX176" s="13" t="s">
        <v>80</v>
      </c>
      <c r="AY176" s="218" t="s">
        <v>140</v>
      </c>
    </row>
    <row r="177" spans="1:65" s="2" customFormat="1" ht="36" customHeight="1">
      <c r="A177" s="33"/>
      <c r="B177" s="34"/>
      <c r="C177" s="179" t="s">
        <v>257</v>
      </c>
      <c r="D177" s="179" t="s">
        <v>141</v>
      </c>
      <c r="E177" s="180" t="s">
        <v>258</v>
      </c>
      <c r="F177" s="181" t="s">
        <v>259</v>
      </c>
      <c r="G177" s="182" t="s">
        <v>95</v>
      </c>
      <c r="H177" s="183">
        <v>293.12</v>
      </c>
      <c r="I177" s="184"/>
      <c r="J177" s="185">
        <f>ROUND(I177*H177,2)</f>
        <v>0</v>
      </c>
      <c r="K177" s="186"/>
      <c r="L177" s="38"/>
      <c r="M177" s="187" t="s">
        <v>19</v>
      </c>
      <c r="N177" s="188" t="s">
        <v>43</v>
      </c>
      <c r="O177" s="63"/>
      <c r="P177" s="189">
        <f>O177*H177</f>
        <v>0</v>
      </c>
      <c r="Q177" s="189">
        <v>0</v>
      </c>
      <c r="R177" s="189">
        <f>Q177*H177</f>
        <v>0</v>
      </c>
      <c r="S177" s="189">
        <v>0</v>
      </c>
      <c r="T177" s="190">
        <f>S177*H177</f>
        <v>0</v>
      </c>
      <c r="U177" s="33"/>
      <c r="V177" s="33"/>
      <c r="W177" s="33"/>
      <c r="X177" s="33"/>
      <c r="Y177" s="33"/>
      <c r="Z177" s="33"/>
      <c r="AA177" s="33"/>
      <c r="AB177" s="33"/>
      <c r="AC177" s="33"/>
      <c r="AD177" s="33"/>
      <c r="AE177" s="33"/>
      <c r="AR177" s="191" t="s">
        <v>144</v>
      </c>
      <c r="AT177" s="191" t="s">
        <v>141</v>
      </c>
      <c r="AU177" s="191" t="s">
        <v>80</v>
      </c>
      <c r="AY177" s="16" t="s">
        <v>140</v>
      </c>
      <c r="BE177" s="192">
        <f>IF(N177="základní",J177,0)</f>
        <v>0</v>
      </c>
      <c r="BF177" s="192">
        <f>IF(N177="snížená",J177,0)</f>
        <v>0</v>
      </c>
      <c r="BG177" s="192">
        <f>IF(N177="zákl. přenesená",J177,0)</f>
        <v>0</v>
      </c>
      <c r="BH177" s="192">
        <f>IF(N177="sníž. přenesená",J177,0)</f>
        <v>0</v>
      </c>
      <c r="BI177" s="192">
        <f>IF(N177="nulová",J177,0)</f>
        <v>0</v>
      </c>
      <c r="BJ177" s="16" t="s">
        <v>80</v>
      </c>
      <c r="BK177" s="192">
        <f>ROUND(I177*H177,2)</f>
        <v>0</v>
      </c>
      <c r="BL177" s="16" t="s">
        <v>144</v>
      </c>
      <c r="BM177" s="191" t="s">
        <v>260</v>
      </c>
    </row>
    <row r="178" spans="1:65" s="2" customFormat="1" ht="78">
      <c r="A178" s="33"/>
      <c r="B178" s="34"/>
      <c r="C178" s="35"/>
      <c r="D178" s="193" t="s">
        <v>146</v>
      </c>
      <c r="E178" s="35"/>
      <c r="F178" s="194" t="s">
        <v>261</v>
      </c>
      <c r="G178" s="35"/>
      <c r="H178" s="35"/>
      <c r="I178" s="108"/>
      <c r="J178" s="35"/>
      <c r="K178" s="35"/>
      <c r="L178" s="38"/>
      <c r="M178" s="195"/>
      <c r="N178" s="196"/>
      <c r="O178" s="63"/>
      <c r="P178" s="63"/>
      <c r="Q178" s="63"/>
      <c r="R178" s="63"/>
      <c r="S178" s="63"/>
      <c r="T178" s="64"/>
      <c r="U178" s="33"/>
      <c r="V178" s="33"/>
      <c r="W178" s="33"/>
      <c r="X178" s="33"/>
      <c r="Y178" s="33"/>
      <c r="Z178" s="33"/>
      <c r="AA178" s="33"/>
      <c r="AB178" s="33"/>
      <c r="AC178" s="33"/>
      <c r="AD178" s="33"/>
      <c r="AE178" s="33"/>
      <c r="AT178" s="16" t="s">
        <v>146</v>
      </c>
      <c r="AU178" s="16" t="s">
        <v>80</v>
      </c>
    </row>
    <row r="179" spans="1:65" s="12" customFormat="1" ht="11.25">
      <c r="B179" s="197"/>
      <c r="C179" s="198"/>
      <c r="D179" s="193" t="s">
        <v>148</v>
      </c>
      <c r="E179" s="199" t="s">
        <v>19</v>
      </c>
      <c r="F179" s="200" t="s">
        <v>93</v>
      </c>
      <c r="G179" s="198"/>
      <c r="H179" s="201">
        <v>293.12</v>
      </c>
      <c r="I179" s="202"/>
      <c r="J179" s="198"/>
      <c r="K179" s="198"/>
      <c r="L179" s="203"/>
      <c r="M179" s="204"/>
      <c r="N179" s="205"/>
      <c r="O179" s="205"/>
      <c r="P179" s="205"/>
      <c r="Q179" s="205"/>
      <c r="R179" s="205"/>
      <c r="S179" s="205"/>
      <c r="T179" s="206"/>
      <c r="AT179" s="207" t="s">
        <v>148</v>
      </c>
      <c r="AU179" s="207" t="s">
        <v>80</v>
      </c>
      <c r="AV179" s="12" t="s">
        <v>82</v>
      </c>
      <c r="AW179" s="12" t="s">
        <v>34</v>
      </c>
      <c r="AX179" s="12" t="s">
        <v>72</v>
      </c>
      <c r="AY179" s="207" t="s">
        <v>140</v>
      </c>
    </row>
    <row r="180" spans="1:65" s="13" customFormat="1" ht="11.25">
      <c r="B180" s="208"/>
      <c r="C180" s="209"/>
      <c r="D180" s="193" t="s">
        <v>148</v>
      </c>
      <c r="E180" s="210" t="s">
        <v>19</v>
      </c>
      <c r="F180" s="211" t="s">
        <v>151</v>
      </c>
      <c r="G180" s="209"/>
      <c r="H180" s="212">
        <v>293.12</v>
      </c>
      <c r="I180" s="213"/>
      <c r="J180" s="209"/>
      <c r="K180" s="209"/>
      <c r="L180" s="214"/>
      <c r="M180" s="215"/>
      <c r="N180" s="216"/>
      <c r="O180" s="216"/>
      <c r="P180" s="216"/>
      <c r="Q180" s="216"/>
      <c r="R180" s="216"/>
      <c r="S180" s="216"/>
      <c r="T180" s="217"/>
      <c r="AT180" s="218" t="s">
        <v>148</v>
      </c>
      <c r="AU180" s="218" t="s">
        <v>80</v>
      </c>
      <c r="AV180" s="13" t="s">
        <v>144</v>
      </c>
      <c r="AW180" s="13" t="s">
        <v>34</v>
      </c>
      <c r="AX180" s="13" t="s">
        <v>80</v>
      </c>
      <c r="AY180" s="218" t="s">
        <v>140</v>
      </c>
    </row>
    <row r="181" spans="1:65" s="11" customFormat="1" ht="25.9" customHeight="1">
      <c r="B181" s="165"/>
      <c r="C181" s="166"/>
      <c r="D181" s="167" t="s">
        <v>71</v>
      </c>
      <c r="E181" s="168" t="s">
        <v>262</v>
      </c>
      <c r="F181" s="168" t="s">
        <v>263</v>
      </c>
      <c r="G181" s="166"/>
      <c r="H181" s="166"/>
      <c r="I181" s="169"/>
      <c r="J181" s="170">
        <f>BK181</f>
        <v>0</v>
      </c>
      <c r="K181" s="166"/>
      <c r="L181" s="171"/>
      <c r="M181" s="172"/>
      <c r="N181" s="173"/>
      <c r="O181" s="173"/>
      <c r="P181" s="174">
        <f>SUM(P182:P183)</f>
        <v>0</v>
      </c>
      <c r="Q181" s="173"/>
      <c r="R181" s="174">
        <f>SUM(R182:R183)</f>
        <v>0</v>
      </c>
      <c r="S181" s="173"/>
      <c r="T181" s="175">
        <f>SUM(T182:T183)</f>
        <v>0</v>
      </c>
      <c r="AR181" s="176" t="s">
        <v>80</v>
      </c>
      <c r="AT181" s="177" t="s">
        <v>71</v>
      </c>
      <c r="AU181" s="177" t="s">
        <v>72</v>
      </c>
      <c r="AY181" s="176" t="s">
        <v>140</v>
      </c>
      <c r="BK181" s="178">
        <f>SUM(BK182:BK183)</f>
        <v>0</v>
      </c>
    </row>
    <row r="182" spans="1:65" s="2" customFormat="1" ht="36" customHeight="1">
      <c r="A182" s="33"/>
      <c r="B182" s="34"/>
      <c r="C182" s="179" t="s">
        <v>264</v>
      </c>
      <c r="D182" s="179" t="s">
        <v>141</v>
      </c>
      <c r="E182" s="180" t="s">
        <v>265</v>
      </c>
      <c r="F182" s="181" t="s">
        <v>266</v>
      </c>
      <c r="G182" s="182" t="s">
        <v>95</v>
      </c>
      <c r="H182" s="183">
        <v>24.556000000000001</v>
      </c>
      <c r="I182" s="184"/>
      <c r="J182" s="185">
        <f>ROUND(I182*H182,2)</f>
        <v>0</v>
      </c>
      <c r="K182" s="186"/>
      <c r="L182" s="38"/>
      <c r="M182" s="187" t="s">
        <v>19</v>
      </c>
      <c r="N182" s="188" t="s">
        <v>43</v>
      </c>
      <c r="O182" s="63"/>
      <c r="P182" s="189">
        <f>O182*H182</f>
        <v>0</v>
      </c>
      <c r="Q182" s="189">
        <v>0</v>
      </c>
      <c r="R182" s="189">
        <f>Q182*H182</f>
        <v>0</v>
      </c>
      <c r="S182" s="189">
        <v>0</v>
      </c>
      <c r="T182" s="190">
        <f>S182*H182</f>
        <v>0</v>
      </c>
      <c r="U182" s="33"/>
      <c r="V182" s="33"/>
      <c r="W182" s="33"/>
      <c r="X182" s="33"/>
      <c r="Y182" s="33"/>
      <c r="Z182" s="33"/>
      <c r="AA182" s="33"/>
      <c r="AB182" s="33"/>
      <c r="AC182" s="33"/>
      <c r="AD182" s="33"/>
      <c r="AE182" s="33"/>
      <c r="AR182" s="191" t="s">
        <v>144</v>
      </c>
      <c r="AT182" s="191" t="s">
        <v>141</v>
      </c>
      <c r="AU182" s="191" t="s">
        <v>80</v>
      </c>
      <c r="AY182" s="16" t="s">
        <v>140</v>
      </c>
      <c r="BE182" s="192">
        <f>IF(N182="základní",J182,0)</f>
        <v>0</v>
      </c>
      <c r="BF182" s="192">
        <f>IF(N182="snížená",J182,0)</f>
        <v>0</v>
      </c>
      <c r="BG182" s="192">
        <f>IF(N182="zákl. přenesená",J182,0)</f>
        <v>0</v>
      </c>
      <c r="BH182" s="192">
        <f>IF(N182="sníž. přenesená",J182,0)</f>
        <v>0</v>
      </c>
      <c r="BI182" s="192">
        <f>IF(N182="nulová",J182,0)</f>
        <v>0</v>
      </c>
      <c r="BJ182" s="16" t="s">
        <v>80</v>
      </c>
      <c r="BK182" s="192">
        <f>ROUND(I182*H182,2)</f>
        <v>0</v>
      </c>
      <c r="BL182" s="16" t="s">
        <v>144</v>
      </c>
      <c r="BM182" s="191" t="s">
        <v>267</v>
      </c>
    </row>
    <row r="183" spans="1:65" s="2" customFormat="1" ht="29.25">
      <c r="A183" s="33"/>
      <c r="B183" s="34"/>
      <c r="C183" s="35"/>
      <c r="D183" s="193" t="s">
        <v>146</v>
      </c>
      <c r="E183" s="35"/>
      <c r="F183" s="194" t="s">
        <v>268</v>
      </c>
      <c r="G183" s="35"/>
      <c r="H183" s="35"/>
      <c r="I183" s="108"/>
      <c r="J183" s="35"/>
      <c r="K183" s="35"/>
      <c r="L183" s="38"/>
      <c r="M183" s="219"/>
      <c r="N183" s="220"/>
      <c r="O183" s="221"/>
      <c r="P183" s="221"/>
      <c r="Q183" s="221"/>
      <c r="R183" s="221"/>
      <c r="S183" s="221"/>
      <c r="T183" s="222"/>
      <c r="U183" s="33"/>
      <c r="V183" s="33"/>
      <c r="W183" s="33"/>
      <c r="X183" s="33"/>
      <c r="Y183" s="33"/>
      <c r="Z183" s="33"/>
      <c r="AA183" s="33"/>
      <c r="AB183" s="33"/>
      <c r="AC183" s="33"/>
      <c r="AD183" s="33"/>
      <c r="AE183" s="33"/>
      <c r="AT183" s="16" t="s">
        <v>146</v>
      </c>
      <c r="AU183" s="16" t="s">
        <v>80</v>
      </c>
    </row>
    <row r="184" spans="1:65" s="2" customFormat="1" ht="6.95" customHeight="1">
      <c r="A184" s="33"/>
      <c r="B184" s="46"/>
      <c r="C184" s="47"/>
      <c r="D184" s="47"/>
      <c r="E184" s="47"/>
      <c r="F184" s="47"/>
      <c r="G184" s="47"/>
      <c r="H184" s="47"/>
      <c r="I184" s="136"/>
      <c r="J184" s="47"/>
      <c r="K184" s="47"/>
      <c r="L184" s="38"/>
      <c r="M184" s="33"/>
      <c r="O184" s="33"/>
      <c r="P184" s="33"/>
      <c r="Q184" s="33"/>
      <c r="R184" s="33"/>
      <c r="S184" s="33"/>
      <c r="T184" s="33"/>
      <c r="U184" s="33"/>
      <c r="V184" s="33"/>
      <c r="W184" s="33"/>
      <c r="X184" s="33"/>
      <c r="Y184" s="33"/>
      <c r="Z184" s="33"/>
      <c r="AA184" s="33"/>
      <c r="AB184" s="33"/>
      <c r="AC184" s="33"/>
      <c r="AD184" s="33"/>
      <c r="AE184" s="33"/>
    </row>
  </sheetData>
  <sheetProtection algorithmName="SHA-512" hashValue="0HVbQFaQnu27/XBe+2VxH0eVgrb4AYkhrWqfEfWUKaL1syaJdGTl+4LdlijY9tF++SZDetqWF2AkqgWKAHB7gw==" saltValue="kATGtRtqItS1Stlv7d92Cmgi8GOiGeS9LiI5G2Rb3UPUWjYQIb6rZ/a/qe49KNVxG2bpgL6F2AKLpur7j5+BsQ==" spinCount="100000" sheet="1" objects="1" scenarios="1" formatColumns="0" formatRows="0" autoFilter="0"/>
  <autoFilter ref="C83:K183"/>
  <mergeCells count="9">
    <mergeCell ref="E50:H50"/>
    <mergeCell ref="E74:H74"/>
    <mergeCell ref="E76:H76"/>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sheetPr>
    <pageSetUpPr fitToPage="1"/>
  </sheetPr>
  <dimension ref="A2:BM180"/>
  <sheetViews>
    <sheetView showGridLines="0" workbookViewId="0"/>
  </sheetViews>
  <sheetFormatPr defaultRowHeight="15"/>
  <cols>
    <col min="1" max="1" width="8.33203125" style="1" customWidth="1"/>
    <col min="2" max="2" width="1.6640625" style="1" customWidth="1"/>
    <col min="3" max="3" width="4.1640625" style="1" customWidth="1"/>
    <col min="4" max="4" width="4.33203125" style="1" customWidth="1"/>
    <col min="5" max="5" width="17.1640625" style="1" customWidth="1"/>
    <col min="6" max="6" width="50.83203125" style="1" customWidth="1"/>
    <col min="7" max="7" width="7" style="1" customWidth="1"/>
    <col min="8" max="8" width="11.5" style="1" customWidth="1"/>
    <col min="9" max="9" width="20.1640625" style="100" customWidth="1"/>
    <col min="10" max="10" width="20.1640625" style="1" customWidth="1"/>
    <col min="11" max="11" width="20.1640625" style="1" hidden="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I2" s="100"/>
      <c r="L2" s="259"/>
      <c r="M2" s="259"/>
      <c r="N2" s="259"/>
      <c r="O2" s="259"/>
      <c r="P2" s="259"/>
      <c r="Q2" s="259"/>
      <c r="R2" s="259"/>
      <c r="S2" s="259"/>
      <c r="T2" s="259"/>
      <c r="U2" s="259"/>
      <c r="V2" s="259"/>
      <c r="AT2" s="16" t="s">
        <v>85</v>
      </c>
    </row>
    <row r="3" spans="1:46" s="1" customFormat="1" ht="6.95" customHeight="1">
      <c r="B3" s="102"/>
      <c r="C3" s="103"/>
      <c r="D3" s="103"/>
      <c r="E3" s="103"/>
      <c r="F3" s="103"/>
      <c r="G3" s="103"/>
      <c r="H3" s="103"/>
      <c r="I3" s="104"/>
      <c r="J3" s="103"/>
      <c r="K3" s="103"/>
      <c r="L3" s="19"/>
      <c r="AT3" s="16" t="s">
        <v>82</v>
      </c>
    </row>
    <row r="4" spans="1:46" s="1" customFormat="1" ht="24.95" customHeight="1">
      <c r="B4" s="19"/>
      <c r="D4" s="105" t="s">
        <v>97</v>
      </c>
      <c r="I4" s="100"/>
      <c r="L4" s="19"/>
      <c r="M4" s="106" t="s">
        <v>10</v>
      </c>
      <c r="AT4" s="16" t="s">
        <v>4</v>
      </c>
    </row>
    <row r="5" spans="1:46" s="1" customFormat="1" ht="6.95" customHeight="1">
      <c r="B5" s="19"/>
      <c r="I5" s="100"/>
      <c r="L5" s="19"/>
    </row>
    <row r="6" spans="1:46" s="1" customFormat="1" ht="12" customHeight="1">
      <c r="B6" s="19"/>
      <c r="D6" s="107" t="s">
        <v>16</v>
      </c>
      <c r="I6" s="100"/>
      <c r="L6" s="19"/>
    </row>
    <row r="7" spans="1:46" s="1" customFormat="1" ht="16.5" customHeight="1">
      <c r="B7" s="19"/>
      <c r="E7" s="288" t="str">
        <f>'Rekapitulace stavby'!K6</f>
        <v>Souvislá údržba ulice Luční</v>
      </c>
      <c r="F7" s="289"/>
      <c r="G7" s="289"/>
      <c r="H7" s="289"/>
      <c r="I7" s="100"/>
      <c r="L7" s="19"/>
    </row>
    <row r="8" spans="1:46" s="2" customFormat="1" ht="12" customHeight="1">
      <c r="A8" s="33"/>
      <c r="B8" s="38"/>
      <c r="C8" s="33"/>
      <c r="D8" s="107" t="s">
        <v>108</v>
      </c>
      <c r="E8" s="33"/>
      <c r="F8" s="33"/>
      <c r="G8" s="33"/>
      <c r="H8" s="33"/>
      <c r="I8" s="108"/>
      <c r="J8" s="33"/>
      <c r="K8" s="33"/>
      <c r="L8" s="109"/>
      <c r="S8" s="33"/>
      <c r="T8" s="33"/>
      <c r="U8" s="33"/>
      <c r="V8" s="33"/>
      <c r="W8" s="33"/>
      <c r="X8" s="33"/>
      <c r="Y8" s="33"/>
      <c r="Z8" s="33"/>
      <c r="AA8" s="33"/>
      <c r="AB8" s="33"/>
      <c r="AC8" s="33"/>
      <c r="AD8" s="33"/>
      <c r="AE8" s="33"/>
    </row>
    <row r="9" spans="1:46" s="2" customFormat="1" ht="16.5" customHeight="1">
      <c r="A9" s="33"/>
      <c r="B9" s="38"/>
      <c r="C9" s="33"/>
      <c r="D9" s="33"/>
      <c r="E9" s="290" t="s">
        <v>269</v>
      </c>
      <c r="F9" s="291"/>
      <c r="G9" s="291"/>
      <c r="H9" s="291"/>
      <c r="I9" s="108"/>
      <c r="J9" s="33"/>
      <c r="K9" s="33"/>
      <c r="L9" s="109"/>
      <c r="S9" s="33"/>
      <c r="T9" s="33"/>
      <c r="U9" s="33"/>
      <c r="V9" s="33"/>
      <c r="W9" s="33"/>
      <c r="X9" s="33"/>
      <c r="Y9" s="33"/>
      <c r="Z9" s="33"/>
      <c r="AA9" s="33"/>
      <c r="AB9" s="33"/>
      <c r="AC9" s="33"/>
      <c r="AD9" s="33"/>
      <c r="AE9" s="33"/>
    </row>
    <row r="10" spans="1:46" s="2" customFormat="1" ht="11.25">
      <c r="A10" s="33"/>
      <c r="B10" s="38"/>
      <c r="C10" s="33"/>
      <c r="D10" s="33"/>
      <c r="E10" s="33"/>
      <c r="F10" s="33"/>
      <c r="G10" s="33"/>
      <c r="H10" s="33"/>
      <c r="I10" s="108"/>
      <c r="J10" s="33"/>
      <c r="K10" s="33"/>
      <c r="L10" s="109"/>
      <c r="S10" s="33"/>
      <c r="T10" s="33"/>
      <c r="U10" s="33"/>
      <c r="V10" s="33"/>
      <c r="W10" s="33"/>
      <c r="X10" s="33"/>
      <c r="Y10" s="33"/>
      <c r="Z10" s="33"/>
      <c r="AA10" s="33"/>
      <c r="AB10" s="33"/>
      <c r="AC10" s="33"/>
      <c r="AD10" s="33"/>
      <c r="AE10" s="33"/>
    </row>
    <row r="11" spans="1:46" s="2" customFormat="1" ht="12" customHeight="1">
      <c r="A11" s="33"/>
      <c r="B11" s="38"/>
      <c r="C11" s="33"/>
      <c r="D11" s="107" t="s">
        <v>18</v>
      </c>
      <c r="E11" s="33"/>
      <c r="F11" s="110" t="s">
        <v>19</v>
      </c>
      <c r="G11" s="33"/>
      <c r="H11" s="33"/>
      <c r="I11" s="111" t="s">
        <v>20</v>
      </c>
      <c r="J11" s="110" t="s">
        <v>19</v>
      </c>
      <c r="K11" s="33"/>
      <c r="L11" s="109"/>
      <c r="S11" s="33"/>
      <c r="T11" s="33"/>
      <c r="U11" s="33"/>
      <c r="V11" s="33"/>
      <c r="W11" s="33"/>
      <c r="X11" s="33"/>
      <c r="Y11" s="33"/>
      <c r="Z11" s="33"/>
      <c r="AA11" s="33"/>
      <c r="AB11" s="33"/>
      <c r="AC11" s="33"/>
      <c r="AD11" s="33"/>
      <c r="AE11" s="33"/>
    </row>
    <row r="12" spans="1:46" s="2" customFormat="1" ht="12" customHeight="1">
      <c r="A12" s="33"/>
      <c r="B12" s="38"/>
      <c r="C12" s="33"/>
      <c r="D12" s="107" t="s">
        <v>21</v>
      </c>
      <c r="E12" s="33"/>
      <c r="F12" s="110" t="s">
        <v>22</v>
      </c>
      <c r="G12" s="33"/>
      <c r="H12" s="33"/>
      <c r="I12" s="111" t="s">
        <v>23</v>
      </c>
      <c r="J12" s="112" t="str">
        <f>'Rekapitulace stavby'!AN8</f>
        <v>3. 5. 2021</v>
      </c>
      <c r="K12" s="33"/>
      <c r="L12" s="109"/>
      <c r="S12" s="33"/>
      <c r="T12" s="33"/>
      <c r="U12" s="33"/>
      <c r="V12" s="33"/>
      <c r="W12" s="33"/>
      <c r="X12" s="33"/>
      <c r="Y12" s="33"/>
      <c r="Z12" s="33"/>
      <c r="AA12" s="33"/>
      <c r="AB12" s="33"/>
      <c r="AC12" s="33"/>
      <c r="AD12" s="33"/>
      <c r="AE12" s="33"/>
    </row>
    <row r="13" spans="1:46" s="2" customFormat="1" ht="10.9" customHeight="1">
      <c r="A13" s="33"/>
      <c r="B13" s="38"/>
      <c r="C13" s="33"/>
      <c r="D13" s="33"/>
      <c r="E13" s="33"/>
      <c r="F13" s="33"/>
      <c r="G13" s="33"/>
      <c r="H13" s="33"/>
      <c r="I13" s="108"/>
      <c r="J13" s="33"/>
      <c r="K13" s="33"/>
      <c r="L13" s="109"/>
      <c r="S13" s="33"/>
      <c r="T13" s="33"/>
      <c r="U13" s="33"/>
      <c r="V13" s="33"/>
      <c r="W13" s="33"/>
      <c r="X13" s="33"/>
      <c r="Y13" s="33"/>
      <c r="Z13" s="33"/>
      <c r="AA13" s="33"/>
      <c r="AB13" s="33"/>
      <c r="AC13" s="33"/>
      <c r="AD13" s="33"/>
      <c r="AE13" s="33"/>
    </row>
    <row r="14" spans="1:46" s="2" customFormat="1" ht="12" customHeight="1">
      <c r="A14" s="33"/>
      <c r="B14" s="38"/>
      <c r="C14" s="33"/>
      <c r="D14" s="107" t="s">
        <v>25</v>
      </c>
      <c r="E14" s="33"/>
      <c r="F14" s="33"/>
      <c r="G14" s="33"/>
      <c r="H14" s="33"/>
      <c r="I14" s="111" t="s">
        <v>26</v>
      </c>
      <c r="J14" s="110" t="s">
        <v>27</v>
      </c>
      <c r="K14" s="33"/>
      <c r="L14" s="109"/>
      <c r="S14" s="33"/>
      <c r="T14" s="33"/>
      <c r="U14" s="33"/>
      <c r="V14" s="33"/>
      <c r="W14" s="33"/>
      <c r="X14" s="33"/>
      <c r="Y14" s="33"/>
      <c r="Z14" s="33"/>
      <c r="AA14" s="33"/>
      <c r="AB14" s="33"/>
      <c r="AC14" s="33"/>
      <c r="AD14" s="33"/>
      <c r="AE14" s="33"/>
    </row>
    <row r="15" spans="1:46" s="2" customFormat="1" ht="18" customHeight="1">
      <c r="A15" s="33"/>
      <c r="B15" s="38"/>
      <c r="C15" s="33"/>
      <c r="D15" s="33"/>
      <c r="E15" s="110" t="s">
        <v>28</v>
      </c>
      <c r="F15" s="33"/>
      <c r="G15" s="33"/>
      <c r="H15" s="33"/>
      <c r="I15" s="111" t="s">
        <v>29</v>
      </c>
      <c r="J15" s="110" t="s">
        <v>30</v>
      </c>
      <c r="K15" s="33"/>
      <c r="L15" s="109"/>
      <c r="S15" s="33"/>
      <c r="T15" s="33"/>
      <c r="U15" s="33"/>
      <c r="V15" s="33"/>
      <c r="W15" s="33"/>
      <c r="X15" s="33"/>
      <c r="Y15" s="33"/>
      <c r="Z15" s="33"/>
      <c r="AA15" s="33"/>
      <c r="AB15" s="33"/>
      <c r="AC15" s="33"/>
      <c r="AD15" s="33"/>
      <c r="AE15" s="33"/>
    </row>
    <row r="16" spans="1:46" s="2" customFormat="1" ht="6.95" customHeight="1">
      <c r="A16" s="33"/>
      <c r="B16" s="38"/>
      <c r="C16" s="33"/>
      <c r="D16" s="33"/>
      <c r="E16" s="33"/>
      <c r="F16" s="33"/>
      <c r="G16" s="33"/>
      <c r="H16" s="33"/>
      <c r="I16" s="108"/>
      <c r="J16" s="33"/>
      <c r="K16" s="33"/>
      <c r="L16" s="109"/>
      <c r="S16" s="33"/>
      <c r="T16" s="33"/>
      <c r="U16" s="33"/>
      <c r="V16" s="33"/>
      <c r="W16" s="33"/>
      <c r="X16" s="33"/>
      <c r="Y16" s="33"/>
      <c r="Z16" s="33"/>
      <c r="AA16" s="33"/>
      <c r="AB16" s="33"/>
      <c r="AC16" s="33"/>
      <c r="AD16" s="33"/>
      <c r="AE16" s="33"/>
    </row>
    <row r="17" spans="1:31" s="2" customFormat="1" ht="12" customHeight="1">
      <c r="A17" s="33"/>
      <c r="B17" s="38"/>
      <c r="C17" s="33"/>
      <c r="D17" s="107" t="s">
        <v>31</v>
      </c>
      <c r="E17" s="33"/>
      <c r="F17" s="33"/>
      <c r="G17" s="33"/>
      <c r="H17" s="33"/>
      <c r="I17" s="111" t="s">
        <v>26</v>
      </c>
      <c r="J17" s="29" t="str">
        <f>'Rekapitulace stavby'!AN13</f>
        <v>Vyplň údaj</v>
      </c>
      <c r="K17" s="33"/>
      <c r="L17" s="109"/>
      <c r="S17" s="33"/>
      <c r="T17" s="33"/>
      <c r="U17" s="33"/>
      <c r="V17" s="33"/>
      <c r="W17" s="33"/>
      <c r="X17" s="33"/>
      <c r="Y17" s="33"/>
      <c r="Z17" s="33"/>
      <c r="AA17" s="33"/>
      <c r="AB17" s="33"/>
      <c r="AC17" s="33"/>
      <c r="AD17" s="33"/>
      <c r="AE17" s="33"/>
    </row>
    <row r="18" spans="1:31" s="2" customFormat="1" ht="18" customHeight="1">
      <c r="A18" s="33"/>
      <c r="B18" s="38"/>
      <c r="C18" s="33"/>
      <c r="D18" s="33"/>
      <c r="E18" s="292" t="str">
        <f>'Rekapitulace stavby'!E14</f>
        <v>Vyplň údaj</v>
      </c>
      <c r="F18" s="293"/>
      <c r="G18" s="293"/>
      <c r="H18" s="293"/>
      <c r="I18" s="111" t="s">
        <v>29</v>
      </c>
      <c r="J18" s="29" t="str">
        <f>'Rekapitulace stavby'!AN14</f>
        <v>Vyplň údaj</v>
      </c>
      <c r="K18" s="33"/>
      <c r="L18" s="109"/>
      <c r="S18" s="33"/>
      <c r="T18" s="33"/>
      <c r="U18" s="33"/>
      <c r="V18" s="33"/>
      <c r="W18" s="33"/>
      <c r="X18" s="33"/>
      <c r="Y18" s="33"/>
      <c r="Z18" s="33"/>
      <c r="AA18" s="33"/>
      <c r="AB18" s="33"/>
      <c r="AC18" s="33"/>
      <c r="AD18" s="33"/>
      <c r="AE18" s="33"/>
    </row>
    <row r="19" spans="1:31" s="2" customFormat="1" ht="6.95" customHeight="1">
      <c r="A19" s="33"/>
      <c r="B19" s="38"/>
      <c r="C19" s="33"/>
      <c r="D19" s="33"/>
      <c r="E19" s="33"/>
      <c r="F19" s="33"/>
      <c r="G19" s="33"/>
      <c r="H19" s="33"/>
      <c r="I19" s="108"/>
      <c r="J19" s="33"/>
      <c r="K19" s="33"/>
      <c r="L19" s="109"/>
      <c r="S19" s="33"/>
      <c r="T19" s="33"/>
      <c r="U19" s="33"/>
      <c r="V19" s="33"/>
      <c r="W19" s="33"/>
      <c r="X19" s="33"/>
      <c r="Y19" s="33"/>
      <c r="Z19" s="33"/>
      <c r="AA19" s="33"/>
      <c r="AB19" s="33"/>
      <c r="AC19" s="33"/>
      <c r="AD19" s="33"/>
      <c r="AE19" s="33"/>
    </row>
    <row r="20" spans="1:31" s="2" customFormat="1" ht="12" customHeight="1">
      <c r="A20" s="33"/>
      <c r="B20" s="38"/>
      <c r="C20" s="33"/>
      <c r="D20" s="107" t="s">
        <v>33</v>
      </c>
      <c r="E20" s="33"/>
      <c r="F20" s="33"/>
      <c r="G20" s="33"/>
      <c r="H20" s="33"/>
      <c r="I20" s="111" t="s">
        <v>26</v>
      </c>
      <c r="J20" s="110" t="str">
        <f>IF('Rekapitulace stavby'!AN16="","",'Rekapitulace stavby'!AN16)</f>
        <v/>
      </c>
      <c r="K20" s="33"/>
      <c r="L20" s="109"/>
      <c r="S20" s="33"/>
      <c r="T20" s="33"/>
      <c r="U20" s="33"/>
      <c r="V20" s="33"/>
      <c r="W20" s="33"/>
      <c r="X20" s="33"/>
      <c r="Y20" s="33"/>
      <c r="Z20" s="33"/>
      <c r="AA20" s="33"/>
      <c r="AB20" s="33"/>
      <c r="AC20" s="33"/>
      <c r="AD20" s="33"/>
      <c r="AE20" s="33"/>
    </row>
    <row r="21" spans="1:31" s="2" customFormat="1" ht="18" customHeight="1">
      <c r="A21" s="33"/>
      <c r="B21" s="38"/>
      <c r="C21" s="33"/>
      <c r="D21" s="33"/>
      <c r="E21" s="110" t="str">
        <f>IF('Rekapitulace stavby'!E17="","",'Rekapitulace stavby'!E17)</f>
        <v xml:space="preserve"> </v>
      </c>
      <c r="F21" s="33"/>
      <c r="G21" s="33"/>
      <c r="H21" s="33"/>
      <c r="I21" s="111" t="s">
        <v>29</v>
      </c>
      <c r="J21" s="110" t="str">
        <f>IF('Rekapitulace stavby'!AN17="","",'Rekapitulace stavby'!AN17)</f>
        <v/>
      </c>
      <c r="K21" s="33"/>
      <c r="L21" s="109"/>
      <c r="S21" s="33"/>
      <c r="T21" s="33"/>
      <c r="U21" s="33"/>
      <c r="V21" s="33"/>
      <c r="W21" s="33"/>
      <c r="X21" s="33"/>
      <c r="Y21" s="33"/>
      <c r="Z21" s="33"/>
      <c r="AA21" s="33"/>
      <c r="AB21" s="33"/>
      <c r="AC21" s="33"/>
      <c r="AD21" s="33"/>
      <c r="AE21" s="33"/>
    </row>
    <row r="22" spans="1:31" s="2" customFormat="1" ht="6.95" customHeight="1">
      <c r="A22" s="33"/>
      <c r="B22" s="38"/>
      <c r="C22" s="33"/>
      <c r="D22" s="33"/>
      <c r="E22" s="33"/>
      <c r="F22" s="33"/>
      <c r="G22" s="33"/>
      <c r="H22" s="33"/>
      <c r="I22" s="108"/>
      <c r="J22" s="33"/>
      <c r="K22" s="33"/>
      <c r="L22" s="109"/>
      <c r="S22" s="33"/>
      <c r="T22" s="33"/>
      <c r="U22" s="33"/>
      <c r="V22" s="33"/>
      <c r="W22" s="33"/>
      <c r="X22" s="33"/>
      <c r="Y22" s="33"/>
      <c r="Z22" s="33"/>
      <c r="AA22" s="33"/>
      <c r="AB22" s="33"/>
      <c r="AC22" s="33"/>
      <c r="AD22" s="33"/>
      <c r="AE22" s="33"/>
    </row>
    <row r="23" spans="1:31" s="2" customFormat="1" ht="12" customHeight="1">
      <c r="A23" s="33"/>
      <c r="B23" s="38"/>
      <c r="C23" s="33"/>
      <c r="D23" s="107" t="s">
        <v>35</v>
      </c>
      <c r="E23" s="33"/>
      <c r="F23" s="33"/>
      <c r="G23" s="33"/>
      <c r="H23" s="33"/>
      <c r="I23" s="111" t="s">
        <v>26</v>
      </c>
      <c r="J23" s="110" t="str">
        <f>IF('Rekapitulace stavby'!AN19="","",'Rekapitulace stavby'!AN19)</f>
        <v/>
      </c>
      <c r="K23" s="33"/>
      <c r="L23" s="109"/>
      <c r="S23" s="33"/>
      <c r="T23" s="33"/>
      <c r="U23" s="33"/>
      <c r="V23" s="33"/>
      <c r="W23" s="33"/>
      <c r="X23" s="33"/>
      <c r="Y23" s="33"/>
      <c r="Z23" s="33"/>
      <c r="AA23" s="33"/>
      <c r="AB23" s="33"/>
      <c r="AC23" s="33"/>
      <c r="AD23" s="33"/>
      <c r="AE23" s="33"/>
    </row>
    <row r="24" spans="1:31" s="2" customFormat="1" ht="18" customHeight="1">
      <c r="A24" s="33"/>
      <c r="B24" s="38"/>
      <c r="C24" s="33"/>
      <c r="D24" s="33"/>
      <c r="E24" s="110" t="str">
        <f>IF('Rekapitulace stavby'!E20="","",'Rekapitulace stavby'!E20)</f>
        <v xml:space="preserve"> </v>
      </c>
      <c r="F24" s="33"/>
      <c r="G24" s="33"/>
      <c r="H24" s="33"/>
      <c r="I24" s="111" t="s">
        <v>29</v>
      </c>
      <c r="J24" s="110" t="str">
        <f>IF('Rekapitulace stavby'!AN20="","",'Rekapitulace stavby'!AN20)</f>
        <v/>
      </c>
      <c r="K24" s="33"/>
      <c r="L24" s="109"/>
      <c r="S24" s="33"/>
      <c r="T24" s="33"/>
      <c r="U24" s="33"/>
      <c r="V24" s="33"/>
      <c r="W24" s="33"/>
      <c r="X24" s="33"/>
      <c r="Y24" s="33"/>
      <c r="Z24" s="33"/>
      <c r="AA24" s="33"/>
      <c r="AB24" s="33"/>
      <c r="AC24" s="33"/>
      <c r="AD24" s="33"/>
      <c r="AE24" s="33"/>
    </row>
    <row r="25" spans="1:31" s="2" customFormat="1" ht="6.95" customHeight="1">
      <c r="A25" s="33"/>
      <c r="B25" s="38"/>
      <c r="C25" s="33"/>
      <c r="D25" s="33"/>
      <c r="E25" s="33"/>
      <c r="F25" s="33"/>
      <c r="G25" s="33"/>
      <c r="H25" s="33"/>
      <c r="I25" s="108"/>
      <c r="J25" s="33"/>
      <c r="K25" s="33"/>
      <c r="L25" s="109"/>
      <c r="S25" s="33"/>
      <c r="T25" s="33"/>
      <c r="U25" s="33"/>
      <c r="V25" s="33"/>
      <c r="W25" s="33"/>
      <c r="X25" s="33"/>
      <c r="Y25" s="33"/>
      <c r="Z25" s="33"/>
      <c r="AA25" s="33"/>
      <c r="AB25" s="33"/>
      <c r="AC25" s="33"/>
      <c r="AD25" s="33"/>
      <c r="AE25" s="33"/>
    </row>
    <row r="26" spans="1:31" s="2" customFormat="1" ht="12" customHeight="1">
      <c r="A26" s="33"/>
      <c r="B26" s="38"/>
      <c r="C26" s="33"/>
      <c r="D26" s="107" t="s">
        <v>36</v>
      </c>
      <c r="E26" s="33"/>
      <c r="F26" s="33"/>
      <c r="G26" s="33"/>
      <c r="H26" s="33"/>
      <c r="I26" s="108"/>
      <c r="J26" s="33"/>
      <c r="K26" s="33"/>
      <c r="L26" s="109"/>
      <c r="S26" s="33"/>
      <c r="T26" s="33"/>
      <c r="U26" s="33"/>
      <c r="V26" s="33"/>
      <c r="W26" s="33"/>
      <c r="X26" s="33"/>
      <c r="Y26" s="33"/>
      <c r="Z26" s="33"/>
      <c r="AA26" s="33"/>
      <c r="AB26" s="33"/>
      <c r="AC26" s="33"/>
      <c r="AD26" s="33"/>
      <c r="AE26" s="33"/>
    </row>
    <row r="27" spans="1:31" s="8" customFormat="1" ht="16.5" customHeight="1">
      <c r="A27" s="113"/>
      <c r="B27" s="114"/>
      <c r="C27" s="113"/>
      <c r="D27" s="113"/>
      <c r="E27" s="294" t="s">
        <v>19</v>
      </c>
      <c r="F27" s="294"/>
      <c r="G27" s="294"/>
      <c r="H27" s="294"/>
      <c r="I27" s="115"/>
      <c r="J27" s="113"/>
      <c r="K27" s="113"/>
      <c r="L27" s="116"/>
      <c r="S27" s="113"/>
      <c r="T27" s="113"/>
      <c r="U27" s="113"/>
      <c r="V27" s="113"/>
      <c r="W27" s="113"/>
      <c r="X27" s="113"/>
      <c r="Y27" s="113"/>
      <c r="Z27" s="113"/>
      <c r="AA27" s="113"/>
      <c r="AB27" s="113"/>
      <c r="AC27" s="113"/>
      <c r="AD27" s="113"/>
      <c r="AE27" s="113"/>
    </row>
    <row r="28" spans="1:31" s="2" customFormat="1" ht="6.95" customHeight="1">
      <c r="A28" s="33"/>
      <c r="B28" s="38"/>
      <c r="C28" s="33"/>
      <c r="D28" s="33"/>
      <c r="E28" s="33"/>
      <c r="F28" s="33"/>
      <c r="G28" s="33"/>
      <c r="H28" s="33"/>
      <c r="I28" s="108"/>
      <c r="J28" s="33"/>
      <c r="K28" s="33"/>
      <c r="L28" s="109"/>
      <c r="S28" s="33"/>
      <c r="T28" s="33"/>
      <c r="U28" s="33"/>
      <c r="V28" s="33"/>
      <c r="W28" s="33"/>
      <c r="X28" s="33"/>
      <c r="Y28" s="33"/>
      <c r="Z28" s="33"/>
      <c r="AA28" s="33"/>
      <c r="AB28" s="33"/>
      <c r="AC28" s="33"/>
      <c r="AD28" s="33"/>
      <c r="AE28" s="33"/>
    </row>
    <row r="29" spans="1:31" s="2" customFormat="1" ht="6.95" customHeight="1">
      <c r="A29" s="33"/>
      <c r="B29" s="38"/>
      <c r="C29" s="33"/>
      <c r="D29" s="117"/>
      <c r="E29" s="117"/>
      <c r="F29" s="117"/>
      <c r="G29" s="117"/>
      <c r="H29" s="117"/>
      <c r="I29" s="118"/>
      <c r="J29" s="117"/>
      <c r="K29" s="117"/>
      <c r="L29" s="109"/>
      <c r="S29" s="33"/>
      <c r="T29" s="33"/>
      <c r="U29" s="33"/>
      <c r="V29" s="33"/>
      <c r="W29" s="33"/>
      <c r="X29" s="33"/>
      <c r="Y29" s="33"/>
      <c r="Z29" s="33"/>
      <c r="AA29" s="33"/>
      <c r="AB29" s="33"/>
      <c r="AC29" s="33"/>
      <c r="AD29" s="33"/>
      <c r="AE29" s="33"/>
    </row>
    <row r="30" spans="1:31" s="2" customFormat="1" ht="25.35" customHeight="1">
      <c r="A30" s="33"/>
      <c r="B30" s="38"/>
      <c r="C30" s="33"/>
      <c r="D30" s="119" t="s">
        <v>38</v>
      </c>
      <c r="E30" s="33"/>
      <c r="F30" s="33"/>
      <c r="G30" s="33"/>
      <c r="H30" s="33"/>
      <c r="I30" s="108"/>
      <c r="J30" s="120">
        <f>ROUND(J86, 2)</f>
        <v>0</v>
      </c>
      <c r="K30" s="33"/>
      <c r="L30" s="109"/>
      <c r="S30" s="33"/>
      <c r="T30" s="33"/>
      <c r="U30" s="33"/>
      <c r="V30" s="33"/>
      <c r="W30" s="33"/>
      <c r="X30" s="33"/>
      <c r="Y30" s="33"/>
      <c r="Z30" s="33"/>
      <c r="AA30" s="33"/>
      <c r="AB30" s="33"/>
      <c r="AC30" s="33"/>
      <c r="AD30" s="33"/>
      <c r="AE30" s="33"/>
    </row>
    <row r="31" spans="1:31" s="2" customFormat="1" ht="6.95" customHeight="1">
      <c r="A31" s="33"/>
      <c r="B31" s="38"/>
      <c r="C31" s="33"/>
      <c r="D31" s="117"/>
      <c r="E31" s="117"/>
      <c r="F31" s="117"/>
      <c r="G31" s="117"/>
      <c r="H31" s="117"/>
      <c r="I31" s="118"/>
      <c r="J31" s="117"/>
      <c r="K31" s="117"/>
      <c r="L31" s="109"/>
      <c r="S31" s="33"/>
      <c r="T31" s="33"/>
      <c r="U31" s="33"/>
      <c r="V31" s="33"/>
      <c r="W31" s="33"/>
      <c r="X31" s="33"/>
      <c r="Y31" s="33"/>
      <c r="Z31" s="33"/>
      <c r="AA31" s="33"/>
      <c r="AB31" s="33"/>
      <c r="AC31" s="33"/>
      <c r="AD31" s="33"/>
      <c r="AE31" s="33"/>
    </row>
    <row r="32" spans="1:31" s="2" customFormat="1" ht="14.45" customHeight="1">
      <c r="A32" s="33"/>
      <c r="B32" s="38"/>
      <c r="C32" s="33"/>
      <c r="D32" s="33"/>
      <c r="E32" s="33"/>
      <c r="F32" s="121" t="s">
        <v>40</v>
      </c>
      <c r="G32" s="33"/>
      <c r="H32" s="33"/>
      <c r="I32" s="122" t="s">
        <v>39</v>
      </c>
      <c r="J32" s="121" t="s">
        <v>41</v>
      </c>
      <c r="K32" s="33"/>
      <c r="L32" s="109"/>
      <c r="S32" s="33"/>
      <c r="T32" s="33"/>
      <c r="U32" s="33"/>
      <c r="V32" s="33"/>
      <c r="W32" s="33"/>
      <c r="X32" s="33"/>
      <c r="Y32" s="33"/>
      <c r="Z32" s="33"/>
      <c r="AA32" s="33"/>
      <c r="AB32" s="33"/>
      <c r="AC32" s="33"/>
      <c r="AD32" s="33"/>
      <c r="AE32" s="33"/>
    </row>
    <row r="33" spans="1:31" s="2" customFormat="1" ht="14.45" customHeight="1">
      <c r="A33" s="33"/>
      <c r="B33" s="38"/>
      <c r="C33" s="33"/>
      <c r="D33" s="123" t="s">
        <v>42</v>
      </c>
      <c r="E33" s="107" t="s">
        <v>43</v>
      </c>
      <c r="F33" s="124">
        <f>ROUND((SUM(BE86:BE179)),  2)</f>
        <v>0</v>
      </c>
      <c r="G33" s="33"/>
      <c r="H33" s="33"/>
      <c r="I33" s="125">
        <v>0.21</v>
      </c>
      <c r="J33" s="124">
        <f>ROUND(((SUM(BE86:BE179))*I33),  2)</f>
        <v>0</v>
      </c>
      <c r="K33" s="33"/>
      <c r="L33" s="109"/>
      <c r="S33" s="33"/>
      <c r="T33" s="33"/>
      <c r="U33" s="33"/>
      <c r="V33" s="33"/>
      <c r="W33" s="33"/>
      <c r="X33" s="33"/>
      <c r="Y33" s="33"/>
      <c r="Z33" s="33"/>
      <c r="AA33" s="33"/>
      <c r="AB33" s="33"/>
      <c r="AC33" s="33"/>
      <c r="AD33" s="33"/>
      <c r="AE33" s="33"/>
    </row>
    <row r="34" spans="1:31" s="2" customFormat="1" ht="14.45" customHeight="1">
      <c r="A34" s="33"/>
      <c r="B34" s="38"/>
      <c r="C34" s="33"/>
      <c r="D34" s="33"/>
      <c r="E34" s="107" t="s">
        <v>44</v>
      </c>
      <c r="F34" s="124">
        <f>ROUND((SUM(BF86:BF179)),  2)</f>
        <v>0</v>
      </c>
      <c r="G34" s="33"/>
      <c r="H34" s="33"/>
      <c r="I34" s="125">
        <v>0.15</v>
      </c>
      <c r="J34" s="124">
        <f>ROUND(((SUM(BF86:BF179))*I34),  2)</f>
        <v>0</v>
      </c>
      <c r="K34" s="33"/>
      <c r="L34" s="109"/>
      <c r="S34" s="33"/>
      <c r="T34" s="33"/>
      <c r="U34" s="33"/>
      <c r="V34" s="33"/>
      <c r="W34" s="33"/>
      <c r="X34" s="33"/>
      <c r="Y34" s="33"/>
      <c r="Z34" s="33"/>
      <c r="AA34" s="33"/>
      <c r="AB34" s="33"/>
      <c r="AC34" s="33"/>
      <c r="AD34" s="33"/>
      <c r="AE34" s="33"/>
    </row>
    <row r="35" spans="1:31" s="2" customFormat="1" ht="14.45" hidden="1" customHeight="1">
      <c r="A35" s="33"/>
      <c r="B35" s="38"/>
      <c r="C35" s="33"/>
      <c r="D35" s="33"/>
      <c r="E35" s="107" t="s">
        <v>45</v>
      </c>
      <c r="F35" s="124">
        <f>ROUND((SUM(BG86:BG179)),  2)</f>
        <v>0</v>
      </c>
      <c r="G35" s="33"/>
      <c r="H35" s="33"/>
      <c r="I35" s="125">
        <v>0.21</v>
      </c>
      <c r="J35" s="124">
        <f>0</f>
        <v>0</v>
      </c>
      <c r="K35" s="33"/>
      <c r="L35" s="109"/>
      <c r="S35" s="33"/>
      <c r="T35" s="33"/>
      <c r="U35" s="33"/>
      <c r="V35" s="33"/>
      <c r="W35" s="33"/>
      <c r="X35" s="33"/>
      <c r="Y35" s="33"/>
      <c r="Z35" s="33"/>
      <c r="AA35" s="33"/>
      <c r="AB35" s="33"/>
      <c r="AC35" s="33"/>
      <c r="AD35" s="33"/>
      <c r="AE35" s="33"/>
    </row>
    <row r="36" spans="1:31" s="2" customFormat="1" ht="14.45" hidden="1" customHeight="1">
      <c r="A36" s="33"/>
      <c r="B36" s="38"/>
      <c r="C36" s="33"/>
      <c r="D36" s="33"/>
      <c r="E36" s="107" t="s">
        <v>46</v>
      </c>
      <c r="F36" s="124">
        <f>ROUND((SUM(BH86:BH179)),  2)</f>
        <v>0</v>
      </c>
      <c r="G36" s="33"/>
      <c r="H36" s="33"/>
      <c r="I36" s="125">
        <v>0.15</v>
      </c>
      <c r="J36" s="124">
        <f>0</f>
        <v>0</v>
      </c>
      <c r="K36" s="33"/>
      <c r="L36" s="109"/>
      <c r="S36" s="33"/>
      <c r="T36" s="33"/>
      <c r="U36" s="33"/>
      <c r="V36" s="33"/>
      <c r="W36" s="33"/>
      <c r="X36" s="33"/>
      <c r="Y36" s="33"/>
      <c r="Z36" s="33"/>
      <c r="AA36" s="33"/>
      <c r="AB36" s="33"/>
      <c r="AC36" s="33"/>
      <c r="AD36" s="33"/>
      <c r="AE36" s="33"/>
    </row>
    <row r="37" spans="1:31" s="2" customFormat="1" ht="14.45" hidden="1" customHeight="1">
      <c r="A37" s="33"/>
      <c r="B37" s="38"/>
      <c r="C37" s="33"/>
      <c r="D37" s="33"/>
      <c r="E37" s="107" t="s">
        <v>47</v>
      </c>
      <c r="F37" s="124">
        <f>ROUND((SUM(BI86:BI179)),  2)</f>
        <v>0</v>
      </c>
      <c r="G37" s="33"/>
      <c r="H37" s="33"/>
      <c r="I37" s="125">
        <v>0</v>
      </c>
      <c r="J37" s="124">
        <f>0</f>
        <v>0</v>
      </c>
      <c r="K37" s="33"/>
      <c r="L37" s="109"/>
      <c r="S37" s="33"/>
      <c r="T37" s="33"/>
      <c r="U37" s="33"/>
      <c r="V37" s="33"/>
      <c r="W37" s="33"/>
      <c r="X37" s="33"/>
      <c r="Y37" s="33"/>
      <c r="Z37" s="33"/>
      <c r="AA37" s="33"/>
      <c r="AB37" s="33"/>
      <c r="AC37" s="33"/>
      <c r="AD37" s="33"/>
      <c r="AE37" s="33"/>
    </row>
    <row r="38" spans="1:31" s="2" customFormat="1" ht="6.95" customHeight="1">
      <c r="A38" s="33"/>
      <c r="B38" s="38"/>
      <c r="C38" s="33"/>
      <c r="D38" s="33"/>
      <c r="E38" s="33"/>
      <c r="F38" s="33"/>
      <c r="G38" s="33"/>
      <c r="H38" s="33"/>
      <c r="I38" s="108"/>
      <c r="J38" s="33"/>
      <c r="K38" s="33"/>
      <c r="L38" s="109"/>
      <c r="S38" s="33"/>
      <c r="T38" s="33"/>
      <c r="U38" s="33"/>
      <c r="V38" s="33"/>
      <c r="W38" s="33"/>
      <c r="X38" s="33"/>
      <c r="Y38" s="33"/>
      <c r="Z38" s="33"/>
      <c r="AA38" s="33"/>
      <c r="AB38" s="33"/>
      <c r="AC38" s="33"/>
      <c r="AD38" s="33"/>
      <c r="AE38" s="33"/>
    </row>
    <row r="39" spans="1:31" s="2" customFormat="1" ht="25.35" customHeight="1">
      <c r="A39" s="33"/>
      <c r="B39" s="38"/>
      <c r="C39" s="126"/>
      <c r="D39" s="127" t="s">
        <v>48</v>
      </c>
      <c r="E39" s="128"/>
      <c r="F39" s="128"/>
      <c r="G39" s="129" t="s">
        <v>49</v>
      </c>
      <c r="H39" s="130" t="s">
        <v>50</v>
      </c>
      <c r="I39" s="131"/>
      <c r="J39" s="132">
        <f>SUM(J30:J37)</f>
        <v>0</v>
      </c>
      <c r="K39" s="133"/>
      <c r="L39" s="109"/>
      <c r="S39" s="33"/>
      <c r="T39" s="33"/>
      <c r="U39" s="33"/>
      <c r="V39" s="33"/>
      <c r="W39" s="33"/>
      <c r="X39" s="33"/>
      <c r="Y39" s="33"/>
      <c r="Z39" s="33"/>
      <c r="AA39" s="33"/>
      <c r="AB39" s="33"/>
      <c r="AC39" s="33"/>
      <c r="AD39" s="33"/>
      <c r="AE39" s="33"/>
    </row>
    <row r="40" spans="1:31" s="2" customFormat="1" ht="14.45" customHeight="1">
      <c r="A40" s="33"/>
      <c r="B40" s="134"/>
      <c r="C40" s="135"/>
      <c r="D40" s="135"/>
      <c r="E40" s="135"/>
      <c r="F40" s="135"/>
      <c r="G40" s="135"/>
      <c r="H40" s="135"/>
      <c r="I40" s="136"/>
      <c r="J40" s="135"/>
      <c r="K40" s="135"/>
      <c r="L40" s="109"/>
      <c r="S40" s="33"/>
      <c r="T40" s="33"/>
      <c r="U40" s="33"/>
      <c r="V40" s="33"/>
      <c r="W40" s="33"/>
      <c r="X40" s="33"/>
      <c r="Y40" s="33"/>
      <c r="Z40" s="33"/>
      <c r="AA40" s="33"/>
      <c r="AB40" s="33"/>
      <c r="AC40" s="33"/>
      <c r="AD40" s="33"/>
      <c r="AE40" s="33"/>
    </row>
    <row r="44" spans="1:31" s="2" customFormat="1" ht="6.95" hidden="1" customHeight="1">
      <c r="A44" s="33"/>
      <c r="B44" s="137"/>
      <c r="C44" s="138"/>
      <c r="D44" s="138"/>
      <c r="E44" s="138"/>
      <c r="F44" s="138"/>
      <c r="G44" s="138"/>
      <c r="H44" s="138"/>
      <c r="I44" s="139"/>
      <c r="J44" s="138"/>
      <c r="K44" s="138"/>
      <c r="L44" s="109"/>
      <c r="S44" s="33"/>
      <c r="T44" s="33"/>
      <c r="U44" s="33"/>
      <c r="V44" s="33"/>
      <c r="W44" s="33"/>
      <c r="X44" s="33"/>
      <c r="Y44" s="33"/>
      <c r="Z44" s="33"/>
      <c r="AA44" s="33"/>
      <c r="AB44" s="33"/>
      <c r="AC44" s="33"/>
      <c r="AD44" s="33"/>
      <c r="AE44" s="33"/>
    </row>
    <row r="45" spans="1:31" s="2" customFormat="1" ht="24.95" hidden="1" customHeight="1">
      <c r="A45" s="33"/>
      <c r="B45" s="34"/>
      <c r="C45" s="22" t="s">
        <v>117</v>
      </c>
      <c r="D45" s="35"/>
      <c r="E45" s="35"/>
      <c r="F45" s="35"/>
      <c r="G45" s="35"/>
      <c r="H45" s="35"/>
      <c r="I45" s="108"/>
      <c r="J45" s="35"/>
      <c r="K45" s="35"/>
      <c r="L45" s="109"/>
      <c r="S45" s="33"/>
      <c r="T45" s="33"/>
      <c r="U45" s="33"/>
      <c r="V45" s="33"/>
      <c r="W45" s="33"/>
      <c r="X45" s="33"/>
      <c r="Y45" s="33"/>
      <c r="Z45" s="33"/>
      <c r="AA45" s="33"/>
      <c r="AB45" s="33"/>
      <c r="AC45" s="33"/>
      <c r="AD45" s="33"/>
      <c r="AE45" s="33"/>
    </row>
    <row r="46" spans="1:31" s="2" customFormat="1" ht="6.95" hidden="1" customHeight="1">
      <c r="A46" s="33"/>
      <c r="B46" s="34"/>
      <c r="C46" s="35"/>
      <c r="D46" s="35"/>
      <c r="E46" s="35"/>
      <c r="F46" s="35"/>
      <c r="G46" s="35"/>
      <c r="H46" s="35"/>
      <c r="I46" s="108"/>
      <c r="J46" s="35"/>
      <c r="K46" s="35"/>
      <c r="L46" s="109"/>
      <c r="S46" s="33"/>
      <c r="T46" s="33"/>
      <c r="U46" s="33"/>
      <c r="V46" s="33"/>
      <c r="W46" s="33"/>
      <c r="X46" s="33"/>
      <c r="Y46" s="33"/>
      <c r="Z46" s="33"/>
      <c r="AA46" s="33"/>
      <c r="AB46" s="33"/>
      <c r="AC46" s="33"/>
      <c r="AD46" s="33"/>
      <c r="AE46" s="33"/>
    </row>
    <row r="47" spans="1:31" s="2" customFormat="1" ht="12" hidden="1" customHeight="1">
      <c r="A47" s="33"/>
      <c r="B47" s="34"/>
      <c r="C47" s="28" t="s">
        <v>16</v>
      </c>
      <c r="D47" s="35"/>
      <c r="E47" s="35"/>
      <c r="F47" s="35"/>
      <c r="G47" s="35"/>
      <c r="H47" s="35"/>
      <c r="I47" s="108"/>
      <c r="J47" s="35"/>
      <c r="K47" s="35"/>
      <c r="L47" s="109"/>
      <c r="S47" s="33"/>
      <c r="T47" s="33"/>
      <c r="U47" s="33"/>
      <c r="V47" s="33"/>
      <c r="W47" s="33"/>
      <c r="X47" s="33"/>
      <c r="Y47" s="33"/>
      <c r="Z47" s="33"/>
      <c r="AA47" s="33"/>
      <c r="AB47" s="33"/>
      <c r="AC47" s="33"/>
      <c r="AD47" s="33"/>
      <c r="AE47" s="33"/>
    </row>
    <row r="48" spans="1:31" s="2" customFormat="1" ht="16.5" hidden="1" customHeight="1">
      <c r="A48" s="33"/>
      <c r="B48" s="34"/>
      <c r="C48" s="35"/>
      <c r="D48" s="35"/>
      <c r="E48" s="295" t="str">
        <f>E7</f>
        <v>Souvislá údržba ulice Luční</v>
      </c>
      <c r="F48" s="296"/>
      <c r="G48" s="296"/>
      <c r="H48" s="296"/>
      <c r="I48" s="108"/>
      <c r="J48" s="35"/>
      <c r="K48" s="35"/>
      <c r="L48" s="109"/>
      <c r="S48" s="33"/>
      <c r="T48" s="33"/>
      <c r="U48" s="33"/>
      <c r="V48" s="33"/>
      <c r="W48" s="33"/>
      <c r="X48" s="33"/>
      <c r="Y48" s="33"/>
      <c r="Z48" s="33"/>
      <c r="AA48" s="33"/>
      <c r="AB48" s="33"/>
      <c r="AC48" s="33"/>
      <c r="AD48" s="33"/>
      <c r="AE48" s="33"/>
    </row>
    <row r="49" spans="1:47" s="2" customFormat="1" ht="12" hidden="1" customHeight="1">
      <c r="A49" s="33"/>
      <c r="B49" s="34"/>
      <c r="C49" s="28" t="s">
        <v>108</v>
      </c>
      <c r="D49" s="35"/>
      <c r="E49" s="35"/>
      <c r="F49" s="35"/>
      <c r="G49" s="35"/>
      <c r="H49" s="35"/>
      <c r="I49" s="108"/>
      <c r="J49" s="35"/>
      <c r="K49" s="35"/>
      <c r="L49" s="109"/>
      <c r="S49" s="33"/>
      <c r="T49" s="33"/>
      <c r="U49" s="33"/>
      <c r="V49" s="33"/>
      <c r="W49" s="33"/>
      <c r="X49" s="33"/>
      <c r="Y49" s="33"/>
      <c r="Z49" s="33"/>
      <c r="AA49" s="33"/>
      <c r="AB49" s="33"/>
      <c r="AC49" s="33"/>
      <c r="AD49" s="33"/>
      <c r="AE49" s="33"/>
    </row>
    <row r="50" spans="1:47" s="2" customFormat="1" ht="16.5" hidden="1" customHeight="1">
      <c r="A50" s="33"/>
      <c r="B50" s="34"/>
      <c r="C50" s="35"/>
      <c r="D50" s="35"/>
      <c r="E50" s="268" t="str">
        <f>E9</f>
        <v>SO 02 - Dešťová kanalizace</v>
      </c>
      <c r="F50" s="297"/>
      <c r="G50" s="297"/>
      <c r="H50" s="297"/>
      <c r="I50" s="108"/>
      <c r="J50" s="35"/>
      <c r="K50" s="35"/>
      <c r="L50" s="109"/>
      <c r="S50" s="33"/>
      <c r="T50" s="33"/>
      <c r="U50" s="33"/>
      <c r="V50" s="33"/>
      <c r="W50" s="33"/>
      <c r="X50" s="33"/>
      <c r="Y50" s="33"/>
      <c r="Z50" s="33"/>
      <c r="AA50" s="33"/>
      <c r="AB50" s="33"/>
      <c r="AC50" s="33"/>
      <c r="AD50" s="33"/>
      <c r="AE50" s="33"/>
    </row>
    <row r="51" spans="1:47" s="2" customFormat="1" ht="6.95" hidden="1" customHeight="1">
      <c r="A51" s="33"/>
      <c r="B51" s="34"/>
      <c r="C51" s="35"/>
      <c r="D51" s="35"/>
      <c r="E51" s="35"/>
      <c r="F51" s="35"/>
      <c r="G51" s="35"/>
      <c r="H51" s="35"/>
      <c r="I51" s="108"/>
      <c r="J51" s="35"/>
      <c r="K51" s="35"/>
      <c r="L51" s="109"/>
      <c r="S51" s="33"/>
      <c r="T51" s="33"/>
      <c r="U51" s="33"/>
      <c r="V51" s="33"/>
      <c r="W51" s="33"/>
      <c r="X51" s="33"/>
      <c r="Y51" s="33"/>
      <c r="Z51" s="33"/>
      <c r="AA51" s="33"/>
      <c r="AB51" s="33"/>
      <c r="AC51" s="33"/>
      <c r="AD51" s="33"/>
      <c r="AE51" s="33"/>
    </row>
    <row r="52" spans="1:47" s="2" customFormat="1" ht="12" hidden="1" customHeight="1">
      <c r="A52" s="33"/>
      <c r="B52" s="34"/>
      <c r="C52" s="28" t="s">
        <v>21</v>
      </c>
      <c r="D52" s="35"/>
      <c r="E52" s="35"/>
      <c r="F52" s="26" t="str">
        <f>F12</f>
        <v xml:space="preserve"> </v>
      </c>
      <c r="G52" s="35"/>
      <c r="H52" s="35"/>
      <c r="I52" s="111" t="s">
        <v>23</v>
      </c>
      <c r="J52" s="58" t="str">
        <f>IF(J12="","",J12)</f>
        <v>3. 5. 2021</v>
      </c>
      <c r="K52" s="35"/>
      <c r="L52" s="109"/>
      <c r="S52" s="33"/>
      <c r="T52" s="33"/>
      <c r="U52" s="33"/>
      <c r="V52" s="33"/>
      <c r="W52" s="33"/>
      <c r="X52" s="33"/>
      <c r="Y52" s="33"/>
      <c r="Z52" s="33"/>
      <c r="AA52" s="33"/>
      <c r="AB52" s="33"/>
      <c r="AC52" s="33"/>
      <c r="AD52" s="33"/>
      <c r="AE52" s="33"/>
    </row>
    <row r="53" spans="1:47" s="2" customFormat="1" ht="6.95" hidden="1" customHeight="1">
      <c r="A53" s="33"/>
      <c r="B53" s="34"/>
      <c r="C53" s="35"/>
      <c r="D53" s="35"/>
      <c r="E53" s="35"/>
      <c r="F53" s="35"/>
      <c r="G53" s="35"/>
      <c r="H53" s="35"/>
      <c r="I53" s="108"/>
      <c r="J53" s="35"/>
      <c r="K53" s="35"/>
      <c r="L53" s="109"/>
      <c r="S53" s="33"/>
      <c r="T53" s="33"/>
      <c r="U53" s="33"/>
      <c r="V53" s="33"/>
      <c r="W53" s="33"/>
      <c r="X53" s="33"/>
      <c r="Y53" s="33"/>
      <c r="Z53" s="33"/>
      <c r="AA53" s="33"/>
      <c r="AB53" s="33"/>
      <c r="AC53" s="33"/>
      <c r="AD53" s="33"/>
      <c r="AE53" s="33"/>
    </row>
    <row r="54" spans="1:47" s="2" customFormat="1" ht="15.2" hidden="1" customHeight="1">
      <c r="A54" s="33"/>
      <c r="B54" s="34"/>
      <c r="C54" s="28" t="s">
        <v>25</v>
      </c>
      <c r="D54" s="35"/>
      <c r="E54" s="35"/>
      <c r="F54" s="26" t="str">
        <f>E15</f>
        <v>Město Broumov</v>
      </c>
      <c r="G54" s="35"/>
      <c r="H54" s="35"/>
      <c r="I54" s="111" t="s">
        <v>33</v>
      </c>
      <c r="J54" s="31" t="str">
        <f>E21</f>
        <v xml:space="preserve"> </v>
      </c>
      <c r="K54" s="35"/>
      <c r="L54" s="109"/>
      <c r="S54" s="33"/>
      <c r="T54" s="33"/>
      <c r="U54" s="33"/>
      <c r="V54" s="33"/>
      <c r="W54" s="33"/>
      <c r="X54" s="33"/>
      <c r="Y54" s="33"/>
      <c r="Z54" s="33"/>
      <c r="AA54" s="33"/>
      <c r="AB54" s="33"/>
      <c r="AC54" s="33"/>
      <c r="AD54" s="33"/>
      <c r="AE54" s="33"/>
    </row>
    <row r="55" spans="1:47" s="2" customFormat="1" ht="15.2" hidden="1" customHeight="1">
      <c r="A55" s="33"/>
      <c r="B55" s="34"/>
      <c r="C55" s="28" t="s">
        <v>31</v>
      </c>
      <c r="D55" s="35"/>
      <c r="E55" s="35"/>
      <c r="F55" s="26" t="str">
        <f>IF(E18="","",E18)</f>
        <v>Vyplň údaj</v>
      </c>
      <c r="G55" s="35"/>
      <c r="H55" s="35"/>
      <c r="I55" s="111" t="s">
        <v>35</v>
      </c>
      <c r="J55" s="31" t="str">
        <f>E24</f>
        <v xml:space="preserve"> </v>
      </c>
      <c r="K55" s="35"/>
      <c r="L55" s="109"/>
      <c r="S55" s="33"/>
      <c r="T55" s="33"/>
      <c r="U55" s="33"/>
      <c r="V55" s="33"/>
      <c r="W55" s="33"/>
      <c r="X55" s="33"/>
      <c r="Y55" s="33"/>
      <c r="Z55" s="33"/>
      <c r="AA55" s="33"/>
      <c r="AB55" s="33"/>
      <c r="AC55" s="33"/>
      <c r="AD55" s="33"/>
      <c r="AE55" s="33"/>
    </row>
    <row r="56" spans="1:47" s="2" customFormat="1" ht="10.35" hidden="1" customHeight="1">
      <c r="A56" s="33"/>
      <c r="B56" s="34"/>
      <c r="C56" s="35"/>
      <c r="D56" s="35"/>
      <c r="E56" s="35"/>
      <c r="F56" s="35"/>
      <c r="G56" s="35"/>
      <c r="H56" s="35"/>
      <c r="I56" s="108"/>
      <c r="J56" s="35"/>
      <c r="K56" s="35"/>
      <c r="L56" s="109"/>
      <c r="S56" s="33"/>
      <c r="T56" s="33"/>
      <c r="U56" s="33"/>
      <c r="V56" s="33"/>
      <c r="W56" s="33"/>
      <c r="X56" s="33"/>
      <c r="Y56" s="33"/>
      <c r="Z56" s="33"/>
      <c r="AA56" s="33"/>
      <c r="AB56" s="33"/>
      <c r="AC56" s="33"/>
      <c r="AD56" s="33"/>
      <c r="AE56" s="33"/>
    </row>
    <row r="57" spans="1:47" s="2" customFormat="1" ht="29.25" hidden="1" customHeight="1">
      <c r="A57" s="33"/>
      <c r="B57" s="34"/>
      <c r="C57" s="140" t="s">
        <v>118</v>
      </c>
      <c r="D57" s="141"/>
      <c r="E57" s="141"/>
      <c r="F57" s="141"/>
      <c r="G57" s="141"/>
      <c r="H57" s="141"/>
      <c r="I57" s="142"/>
      <c r="J57" s="143" t="s">
        <v>119</v>
      </c>
      <c r="K57" s="141"/>
      <c r="L57" s="109"/>
      <c r="S57" s="33"/>
      <c r="T57" s="33"/>
      <c r="U57" s="33"/>
      <c r="V57" s="33"/>
      <c r="W57" s="33"/>
      <c r="X57" s="33"/>
      <c r="Y57" s="33"/>
      <c r="Z57" s="33"/>
      <c r="AA57" s="33"/>
      <c r="AB57" s="33"/>
      <c r="AC57" s="33"/>
      <c r="AD57" s="33"/>
      <c r="AE57" s="33"/>
    </row>
    <row r="58" spans="1:47" s="2" customFormat="1" ht="10.35" hidden="1" customHeight="1">
      <c r="A58" s="33"/>
      <c r="B58" s="34"/>
      <c r="C58" s="35"/>
      <c r="D58" s="35"/>
      <c r="E58" s="35"/>
      <c r="F58" s="35"/>
      <c r="G58" s="35"/>
      <c r="H58" s="35"/>
      <c r="I58" s="108"/>
      <c r="J58" s="35"/>
      <c r="K58" s="35"/>
      <c r="L58" s="109"/>
      <c r="S58" s="33"/>
      <c r="T58" s="33"/>
      <c r="U58" s="33"/>
      <c r="V58" s="33"/>
      <c r="W58" s="33"/>
      <c r="X58" s="33"/>
      <c r="Y58" s="33"/>
      <c r="Z58" s="33"/>
      <c r="AA58" s="33"/>
      <c r="AB58" s="33"/>
      <c r="AC58" s="33"/>
      <c r="AD58" s="33"/>
      <c r="AE58" s="33"/>
    </row>
    <row r="59" spans="1:47" s="2" customFormat="1" ht="22.9" hidden="1" customHeight="1">
      <c r="A59" s="33"/>
      <c r="B59" s="34"/>
      <c r="C59" s="144" t="s">
        <v>70</v>
      </c>
      <c r="D59" s="35"/>
      <c r="E59" s="35"/>
      <c r="F59" s="35"/>
      <c r="G59" s="35"/>
      <c r="H59" s="35"/>
      <c r="I59" s="108"/>
      <c r="J59" s="76">
        <f>J86</f>
        <v>0</v>
      </c>
      <c r="K59" s="35"/>
      <c r="L59" s="109"/>
      <c r="S59" s="33"/>
      <c r="T59" s="33"/>
      <c r="U59" s="33"/>
      <c r="V59" s="33"/>
      <c r="W59" s="33"/>
      <c r="X59" s="33"/>
      <c r="Y59" s="33"/>
      <c r="Z59" s="33"/>
      <c r="AA59" s="33"/>
      <c r="AB59" s="33"/>
      <c r="AC59" s="33"/>
      <c r="AD59" s="33"/>
      <c r="AE59" s="33"/>
      <c r="AU59" s="16" t="s">
        <v>120</v>
      </c>
    </row>
    <row r="60" spans="1:47" s="9" customFormat="1" ht="24.95" hidden="1" customHeight="1">
      <c r="B60" s="145"/>
      <c r="C60" s="146"/>
      <c r="D60" s="147" t="s">
        <v>270</v>
      </c>
      <c r="E60" s="148"/>
      <c r="F60" s="148"/>
      <c r="G60" s="148"/>
      <c r="H60" s="148"/>
      <c r="I60" s="149"/>
      <c r="J60" s="150">
        <f>J87</f>
        <v>0</v>
      </c>
      <c r="K60" s="146"/>
      <c r="L60" s="151"/>
    </row>
    <row r="61" spans="1:47" s="14" customFormat="1" ht="19.899999999999999" hidden="1" customHeight="1">
      <c r="B61" s="223"/>
      <c r="C61" s="224"/>
      <c r="D61" s="225" t="s">
        <v>271</v>
      </c>
      <c r="E61" s="226"/>
      <c r="F61" s="226"/>
      <c r="G61" s="226"/>
      <c r="H61" s="226"/>
      <c r="I61" s="227"/>
      <c r="J61" s="228">
        <f>J88</f>
        <v>0</v>
      </c>
      <c r="K61" s="224"/>
      <c r="L61" s="229"/>
    </row>
    <row r="62" spans="1:47" s="14" customFormat="1" ht="19.899999999999999" hidden="1" customHeight="1">
      <c r="B62" s="223"/>
      <c r="C62" s="224"/>
      <c r="D62" s="225" t="s">
        <v>272</v>
      </c>
      <c r="E62" s="226"/>
      <c r="F62" s="226"/>
      <c r="G62" s="226"/>
      <c r="H62" s="226"/>
      <c r="I62" s="227"/>
      <c r="J62" s="228">
        <f>J127</f>
        <v>0</v>
      </c>
      <c r="K62" s="224"/>
      <c r="L62" s="229"/>
    </row>
    <row r="63" spans="1:47" s="14" customFormat="1" ht="19.899999999999999" hidden="1" customHeight="1">
      <c r="B63" s="223"/>
      <c r="C63" s="224"/>
      <c r="D63" s="225" t="s">
        <v>273</v>
      </c>
      <c r="E63" s="226"/>
      <c r="F63" s="226"/>
      <c r="G63" s="226"/>
      <c r="H63" s="226"/>
      <c r="I63" s="227"/>
      <c r="J63" s="228">
        <f>J133</f>
        <v>0</v>
      </c>
      <c r="K63" s="224"/>
      <c r="L63" s="229"/>
    </row>
    <row r="64" spans="1:47" s="14" customFormat="1" ht="19.899999999999999" hidden="1" customHeight="1">
      <c r="B64" s="223"/>
      <c r="C64" s="224"/>
      <c r="D64" s="225" t="s">
        <v>274</v>
      </c>
      <c r="E64" s="226"/>
      <c r="F64" s="226"/>
      <c r="G64" s="226"/>
      <c r="H64" s="226"/>
      <c r="I64" s="227"/>
      <c r="J64" s="228">
        <f>J161</f>
        <v>0</v>
      </c>
      <c r="K64" s="224"/>
      <c r="L64" s="229"/>
    </row>
    <row r="65" spans="1:31" s="14" customFormat="1" ht="19.899999999999999" hidden="1" customHeight="1">
      <c r="B65" s="223"/>
      <c r="C65" s="224"/>
      <c r="D65" s="225" t="s">
        <v>275</v>
      </c>
      <c r="E65" s="226"/>
      <c r="F65" s="226"/>
      <c r="G65" s="226"/>
      <c r="H65" s="226"/>
      <c r="I65" s="227"/>
      <c r="J65" s="228">
        <f>J170</f>
        <v>0</v>
      </c>
      <c r="K65" s="224"/>
      <c r="L65" s="229"/>
    </row>
    <row r="66" spans="1:31" s="14" customFormat="1" ht="19.899999999999999" hidden="1" customHeight="1">
      <c r="B66" s="223"/>
      <c r="C66" s="224"/>
      <c r="D66" s="225" t="s">
        <v>276</v>
      </c>
      <c r="E66" s="226"/>
      <c r="F66" s="226"/>
      <c r="G66" s="226"/>
      <c r="H66" s="226"/>
      <c r="I66" s="227"/>
      <c r="J66" s="228">
        <f>J177</f>
        <v>0</v>
      </c>
      <c r="K66" s="224"/>
      <c r="L66" s="229"/>
    </row>
    <row r="67" spans="1:31" s="2" customFormat="1" ht="21.75" hidden="1" customHeight="1">
      <c r="A67" s="33"/>
      <c r="B67" s="34"/>
      <c r="C67" s="35"/>
      <c r="D67" s="35"/>
      <c r="E67" s="35"/>
      <c r="F67" s="35"/>
      <c r="G67" s="35"/>
      <c r="H67" s="35"/>
      <c r="I67" s="108"/>
      <c r="J67" s="35"/>
      <c r="K67" s="35"/>
      <c r="L67" s="109"/>
      <c r="S67" s="33"/>
      <c r="T67" s="33"/>
      <c r="U67" s="33"/>
      <c r="V67" s="33"/>
      <c r="W67" s="33"/>
      <c r="X67" s="33"/>
      <c r="Y67" s="33"/>
      <c r="Z67" s="33"/>
      <c r="AA67" s="33"/>
      <c r="AB67" s="33"/>
      <c r="AC67" s="33"/>
      <c r="AD67" s="33"/>
      <c r="AE67" s="33"/>
    </row>
    <row r="68" spans="1:31" s="2" customFormat="1" ht="6.95" hidden="1" customHeight="1">
      <c r="A68" s="33"/>
      <c r="B68" s="46"/>
      <c r="C68" s="47"/>
      <c r="D68" s="47"/>
      <c r="E68" s="47"/>
      <c r="F68" s="47"/>
      <c r="G68" s="47"/>
      <c r="H68" s="47"/>
      <c r="I68" s="136"/>
      <c r="J68" s="47"/>
      <c r="K68" s="47"/>
      <c r="L68" s="109"/>
      <c r="S68" s="33"/>
      <c r="T68" s="33"/>
      <c r="U68" s="33"/>
      <c r="V68" s="33"/>
      <c r="W68" s="33"/>
      <c r="X68" s="33"/>
      <c r="Y68" s="33"/>
      <c r="Z68" s="33"/>
      <c r="AA68" s="33"/>
      <c r="AB68" s="33"/>
      <c r="AC68" s="33"/>
      <c r="AD68" s="33"/>
      <c r="AE68" s="33"/>
    </row>
    <row r="69" spans="1:31" ht="11.25" hidden="1"/>
    <row r="70" spans="1:31" ht="11.25" hidden="1"/>
    <row r="71" spans="1:31" ht="11.25" hidden="1"/>
    <row r="72" spans="1:31" s="2" customFormat="1" ht="6.95" customHeight="1">
      <c r="A72" s="33"/>
      <c r="B72" s="48"/>
      <c r="C72" s="49"/>
      <c r="D72" s="49"/>
      <c r="E72" s="49"/>
      <c r="F72" s="49"/>
      <c r="G72" s="49"/>
      <c r="H72" s="49"/>
      <c r="I72" s="139"/>
      <c r="J72" s="49"/>
      <c r="K72" s="49"/>
      <c r="L72" s="109"/>
      <c r="S72" s="33"/>
      <c r="T72" s="33"/>
      <c r="U72" s="33"/>
      <c r="V72" s="33"/>
      <c r="W72" s="33"/>
      <c r="X72" s="33"/>
      <c r="Y72" s="33"/>
      <c r="Z72" s="33"/>
      <c r="AA72" s="33"/>
      <c r="AB72" s="33"/>
      <c r="AC72" s="33"/>
      <c r="AD72" s="33"/>
      <c r="AE72" s="33"/>
    </row>
    <row r="73" spans="1:31" s="2" customFormat="1" ht="24.95" customHeight="1">
      <c r="A73" s="33"/>
      <c r="B73" s="34"/>
      <c r="C73" s="22" t="s">
        <v>126</v>
      </c>
      <c r="D73" s="35"/>
      <c r="E73" s="35"/>
      <c r="F73" s="35"/>
      <c r="G73" s="35"/>
      <c r="H73" s="35"/>
      <c r="I73" s="108"/>
      <c r="J73" s="35"/>
      <c r="K73" s="35"/>
      <c r="L73" s="109"/>
      <c r="S73" s="33"/>
      <c r="T73" s="33"/>
      <c r="U73" s="33"/>
      <c r="V73" s="33"/>
      <c r="W73" s="33"/>
      <c r="X73" s="33"/>
      <c r="Y73" s="33"/>
      <c r="Z73" s="33"/>
      <c r="AA73" s="33"/>
      <c r="AB73" s="33"/>
      <c r="AC73" s="33"/>
      <c r="AD73" s="33"/>
      <c r="AE73" s="33"/>
    </row>
    <row r="74" spans="1:31" s="2" customFormat="1" ht="6.95" customHeight="1">
      <c r="A74" s="33"/>
      <c r="B74" s="34"/>
      <c r="C74" s="35"/>
      <c r="D74" s="35"/>
      <c r="E74" s="35"/>
      <c r="F74" s="35"/>
      <c r="G74" s="35"/>
      <c r="H74" s="35"/>
      <c r="I74" s="108"/>
      <c r="J74" s="35"/>
      <c r="K74" s="35"/>
      <c r="L74" s="109"/>
      <c r="S74" s="33"/>
      <c r="T74" s="33"/>
      <c r="U74" s="33"/>
      <c r="V74" s="33"/>
      <c r="W74" s="33"/>
      <c r="X74" s="33"/>
      <c r="Y74" s="33"/>
      <c r="Z74" s="33"/>
      <c r="AA74" s="33"/>
      <c r="AB74" s="33"/>
      <c r="AC74" s="33"/>
      <c r="AD74" s="33"/>
      <c r="AE74" s="33"/>
    </row>
    <row r="75" spans="1:31" s="2" customFormat="1" ht="12" customHeight="1">
      <c r="A75" s="33"/>
      <c r="B75" s="34"/>
      <c r="C75" s="28" t="s">
        <v>16</v>
      </c>
      <c r="D75" s="35"/>
      <c r="E75" s="35"/>
      <c r="F75" s="35"/>
      <c r="G75" s="35"/>
      <c r="H75" s="35"/>
      <c r="I75" s="108"/>
      <c r="J75" s="35"/>
      <c r="K75" s="35"/>
      <c r="L75" s="109"/>
      <c r="S75" s="33"/>
      <c r="T75" s="33"/>
      <c r="U75" s="33"/>
      <c r="V75" s="33"/>
      <c r="W75" s="33"/>
      <c r="X75" s="33"/>
      <c r="Y75" s="33"/>
      <c r="Z75" s="33"/>
      <c r="AA75" s="33"/>
      <c r="AB75" s="33"/>
      <c r="AC75" s="33"/>
      <c r="AD75" s="33"/>
      <c r="AE75" s="33"/>
    </row>
    <row r="76" spans="1:31" s="2" customFormat="1" ht="16.5" customHeight="1">
      <c r="A76" s="33"/>
      <c r="B76" s="34"/>
      <c r="C76" s="35"/>
      <c r="D76" s="35"/>
      <c r="E76" s="295" t="str">
        <f>E7</f>
        <v>Souvislá údržba ulice Luční</v>
      </c>
      <c r="F76" s="296"/>
      <c r="G76" s="296"/>
      <c r="H76" s="296"/>
      <c r="I76" s="108"/>
      <c r="J76" s="35"/>
      <c r="K76" s="35"/>
      <c r="L76" s="109"/>
      <c r="S76" s="33"/>
      <c r="T76" s="33"/>
      <c r="U76" s="33"/>
      <c r="V76" s="33"/>
      <c r="W76" s="33"/>
      <c r="X76" s="33"/>
      <c r="Y76" s="33"/>
      <c r="Z76" s="33"/>
      <c r="AA76" s="33"/>
      <c r="AB76" s="33"/>
      <c r="AC76" s="33"/>
      <c r="AD76" s="33"/>
      <c r="AE76" s="33"/>
    </row>
    <row r="77" spans="1:31" s="2" customFormat="1" ht="12" customHeight="1">
      <c r="A77" s="33"/>
      <c r="B77" s="34"/>
      <c r="C77" s="28" t="s">
        <v>108</v>
      </c>
      <c r="D77" s="35"/>
      <c r="E77" s="35"/>
      <c r="F77" s="35"/>
      <c r="G77" s="35"/>
      <c r="H77" s="35"/>
      <c r="I77" s="108"/>
      <c r="J77" s="35"/>
      <c r="K77" s="35"/>
      <c r="L77" s="109"/>
      <c r="S77" s="33"/>
      <c r="T77" s="33"/>
      <c r="U77" s="33"/>
      <c r="V77" s="33"/>
      <c r="W77" s="33"/>
      <c r="X77" s="33"/>
      <c r="Y77" s="33"/>
      <c r="Z77" s="33"/>
      <c r="AA77" s="33"/>
      <c r="AB77" s="33"/>
      <c r="AC77" s="33"/>
      <c r="AD77" s="33"/>
      <c r="AE77" s="33"/>
    </row>
    <row r="78" spans="1:31" s="2" customFormat="1" ht="16.5" customHeight="1">
      <c r="A78" s="33"/>
      <c r="B78" s="34"/>
      <c r="C78" s="35"/>
      <c r="D78" s="35"/>
      <c r="E78" s="268" t="str">
        <f>E9</f>
        <v>SO 02 - Dešťová kanalizace</v>
      </c>
      <c r="F78" s="297"/>
      <c r="G78" s="297"/>
      <c r="H78" s="297"/>
      <c r="I78" s="108"/>
      <c r="J78" s="35"/>
      <c r="K78" s="35"/>
      <c r="L78" s="109"/>
      <c r="S78" s="33"/>
      <c r="T78" s="33"/>
      <c r="U78" s="33"/>
      <c r="V78" s="33"/>
      <c r="W78" s="33"/>
      <c r="X78" s="33"/>
      <c r="Y78" s="33"/>
      <c r="Z78" s="33"/>
      <c r="AA78" s="33"/>
      <c r="AB78" s="33"/>
      <c r="AC78" s="33"/>
      <c r="AD78" s="33"/>
      <c r="AE78" s="33"/>
    </row>
    <row r="79" spans="1:31" s="2" customFormat="1" ht="6.95" customHeight="1">
      <c r="A79" s="33"/>
      <c r="B79" s="34"/>
      <c r="C79" s="35"/>
      <c r="D79" s="35"/>
      <c r="E79" s="35"/>
      <c r="F79" s="35"/>
      <c r="G79" s="35"/>
      <c r="H79" s="35"/>
      <c r="I79" s="108"/>
      <c r="J79" s="35"/>
      <c r="K79" s="35"/>
      <c r="L79" s="109"/>
      <c r="S79" s="33"/>
      <c r="T79" s="33"/>
      <c r="U79" s="33"/>
      <c r="V79" s="33"/>
      <c r="W79" s="33"/>
      <c r="X79" s="33"/>
      <c r="Y79" s="33"/>
      <c r="Z79" s="33"/>
      <c r="AA79" s="33"/>
      <c r="AB79" s="33"/>
      <c r="AC79" s="33"/>
      <c r="AD79" s="33"/>
      <c r="AE79" s="33"/>
    </row>
    <row r="80" spans="1:31" s="2" customFormat="1" ht="12" customHeight="1">
      <c r="A80" s="33"/>
      <c r="B80" s="34"/>
      <c r="C80" s="28" t="s">
        <v>21</v>
      </c>
      <c r="D80" s="35"/>
      <c r="E80" s="35"/>
      <c r="F80" s="26" t="str">
        <f>F12</f>
        <v xml:space="preserve"> </v>
      </c>
      <c r="G80" s="35"/>
      <c r="H80" s="35"/>
      <c r="I80" s="111" t="s">
        <v>23</v>
      </c>
      <c r="J80" s="58" t="str">
        <f>IF(J12="","",J12)</f>
        <v>3. 5. 2021</v>
      </c>
      <c r="K80" s="35"/>
      <c r="L80" s="109"/>
      <c r="S80" s="33"/>
      <c r="T80" s="33"/>
      <c r="U80" s="33"/>
      <c r="V80" s="33"/>
      <c r="W80" s="33"/>
      <c r="X80" s="33"/>
      <c r="Y80" s="33"/>
      <c r="Z80" s="33"/>
      <c r="AA80" s="33"/>
      <c r="AB80" s="33"/>
      <c r="AC80" s="33"/>
      <c r="AD80" s="33"/>
      <c r="AE80" s="33"/>
    </row>
    <row r="81" spans="1:65" s="2" customFormat="1" ht="6.95" customHeight="1">
      <c r="A81" s="33"/>
      <c r="B81" s="34"/>
      <c r="C81" s="35"/>
      <c r="D81" s="35"/>
      <c r="E81" s="35"/>
      <c r="F81" s="35"/>
      <c r="G81" s="35"/>
      <c r="H81" s="35"/>
      <c r="I81" s="108"/>
      <c r="J81" s="35"/>
      <c r="K81" s="35"/>
      <c r="L81" s="109"/>
      <c r="S81" s="33"/>
      <c r="T81" s="33"/>
      <c r="U81" s="33"/>
      <c r="V81" s="33"/>
      <c r="W81" s="33"/>
      <c r="X81" s="33"/>
      <c r="Y81" s="33"/>
      <c r="Z81" s="33"/>
      <c r="AA81" s="33"/>
      <c r="AB81" s="33"/>
      <c r="AC81" s="33"/>
      <c r="AD81" s="33"/>
      <c r="AE81" s="33"/>
    </row>
    <row r="82" spans="1:65" s="2" customFormat="1" ht="15.2" customHeight="1">
      <c r="A82" s="33"/>
      <c r="B82" s="34"/>
      <c r="C82" s="28" t="s">
        <v>25</v>
      </c>
      <c r="D82" s="35"/>
      <c r="E82" s="35"/>
      <c r="F82" s="26" t="str">
        <f>E15</f>
        <v>Město Broumov</v>
      </c>
      <c r="G82" s="35"/>
      <c r="H82" s="35"/>
      <c r="I82" s="111" t="s">
        <v>33</v>
      </c>
      <c r="J82" s="31" t="str">
        <f>E21</f>
        <v xml:space="preserve"> </v>
      </c>
      <c r="K82" s="35"/>
      <c r="L82" s="109"/>
      <c r="S82" s="33"/>
      <c r="T82" s="33"/>
      <c r="U82" s="33"/>
      <c r="V82" s="33"/>
      <c r="W82" s="33"/>
      <c r="X82" s="33"/>
      <c r="Y82" s="33"/>
      <c r="Z82" s="33"/>
      <c r="AA82" s="33"/>
      <c r="AB82" s="33"/>
      <c r="AC82" s="33"/>
      <c r="AD82" s="33"/>
      <c r="AE82" s="33"/>
    </row>
    <row r="83" spans="1:65" s="2" customFormat="1" ht="15.2" customHeight="1">
      <c r="A83" s="33"/>
      <c r="B83" s="34"/>
      <c r="C83" s="28" t="s">
        <v>31</v>
      </c>
      <c r="D83" s="35"/>
      <c r="E83" s="35"/>
      <c r="F83" s="26" t="str">
        <f>IF(E18="","",E18)</f>
        <v>Vyplň údaj</v>
      </c>
      <c r="G83" s="35"/>
      <c r="H83" s="35"/>
      <c r="I83" s="111" t="s">
        <v>35</v>
      </c>
      <c r="J83" s="31" t="str">
        <f>E24</f>
        <v xml:space="preserve"> </v>
      </c>
      <c r="K83" s="35"/>
      <c r="L83" s="109"/>
      <c r="S83" s="33"/>
      <c r="T83" s="33"/>
      <c r="U83" s="33"/>
      <c r="V83" s="33"/>
      <c r="W83" s="33"/>
      <c r="X83" s="33"/>
      <c r="Y83" s="33"/>
      <c r="Z83" s="33"/>
      <c r="AA83" s="33"/>
      <c r="AB83" s="33"/>
      <c r="AC83" s="33"/>
      <c r="AD83" s="33"/>
      <c r="AE83" s="33"/>
    </row>
    <row r="84" spans="1:65" s="2" customFormat="1" ht="10.35" customHeight="1">
      <c r="A84" s="33"/>
      <c r="B84" s="34"/>
      <c r="C84" s="35"/>
      <c r="D84" s="35"/>
      <c r="E84" s="35"/>
      <c r="F84" s="35"/>
      <c r="G84" s="35"/>
      <c r="H84" s="35"/>
      <c r="I84" s="108"/>
      <c r="J84" s="35"/>
      <c r="K84" s="35"/>
      <c r="L84" s="109"/>
      <c r="S84" s="33"/>
      <c r="T84" s="33"/>
      <c r="U84" s="33"/>
      <c r="V84" s="33"/>
      <c r="W84" s="33"/>
      <c r="X84" s="33"/>
      <c r="Y84" s="33"/>
      <c r="Z84" s="33"/>
      <c r="AA84" s="33"/>
      <c r="AB84" s="33"/>
      <c r="AC84" s="33"/>
      <c r="AD84" s="33"/>
      <c r="AE84" s="33"/>
    </row>
    <row r="85" spans="1:65" s="10" customFormat="1" ht="29.25" customHeight="1">
      <c r="A85" s="152"/>
      <c r="B85" s="153"/>
      <c r="C85" s="154" t="s">
        <v>127</v>
      </c>
      <c r="D85" s="155" t="s">
        <v>57</v>
      </c>
      <c r="E85" s="155" t="s">
        <v>53</v>
      </c>
      <c r="F85" s="155" t="s">
        <v>54</v>
      </c>
      <c r="G85" s="155" t="s">
        <v>128</v>
      </c>
      <c r="H85" s="155" t="s">
        <v>129</v>
      </c>
      <c r="I85" s="156" t="s">
        <v>130</v>
      </c>
      <c r="J85" s="157" t="s">
        <v>119</v>
      </c>
      <c r="K85" s="158" t="s">
        <v>131</v>
      </c>
      <c r="L85" s="159"/>
      <c r="M85" s="67" t="s">
        <v>19</v>
      </c>
      <c r="N85" s="68" t="s">
        <v>42</v>
      </c>
      <c r="O85" s="68" t="s">
        <v>132</v>
      </c>
      <c r="P85" s="68" t="s">
        <v>133</v>
      </c>
      <c r="Q85" s="68" t="s">
        <v>134</v>
      </c>
      <c r="R85" s="68" t="s">
        <v>135</v>
      </c>
      <c r="S85" s="68" t="s">
        <v>136</v>
      </c>
      <c r="T85" s="69" t="s">
        <v>137</v>
      </c>
      <c r="U85" s="152"/>
      <c r="V85" s="152"/>
      <c r="W85" s="152"/>
      <c r="X85" s="152"/>
      <c r="Y85" s="152"/>
      <c r="Z85" s="152"/>
      <c r="AA85" s="152"/>
      <c r="AB85" s="152"/>
      <c r="AC85" s="152"/>
      <c r="AD85" s="152"/>
      <c r="AE85" s="152"/>
    </row>
    <row r="86" spans="1:65" s="2" customFormat="1" ht="22.9" customHeight="1">
      <c r="A86" s="33"/>
      <c r="B86" s="34"/>
      <c r="C86" s="74" t="s">
        <v>138</v>
      </c>
      <c r="D86" s="35"/>
      <c r="E86" s="35"/>
      <c r="F86" s="35"/>
      <c r="G86" s="35"/>
      <c r="H86" s="35"/>
      <c r="I86" s="108"/>
      <c r="J86" s="160">
        <f>BK86</f>
        <v>0</v>
      </c>
      <c r="K86" s="35"/>
      <c r="L86" s="38"/>
      <c r="M86" s="70"/>
      <c r="N86" s="161"/>
      <c r="O86" s="71"/>
      <c r="P86" s="162">
        <f>P87</f>
        <v>0</v>
      </c>
      <c r="Q86" s="71"/>
      <c r="R86" s="162">
        <f>R87</f>
        <v>103.81675960000001</v>
      </c>
      <c r="S86" s="71"/>
      <c r="T86" s="163">
        <f>T87</f>
        <v>55.72</v>
      </c>
      <c r="U86" s="33"/>
      <c r="V86" s="33"/>
      <c r="W86" s="33"/>
      <c r="X86" s="33"/>
      <c r="Y86" s="33"/>
      <c r="Z86" s="33"/>
      <c r="AA86" s="33"/>
      <c r="AB86" s="33"/>
      <c r="AC86" s="33"/>
      <c r="AD86" s="33"/>
      <c r="AE86" s="33"/>
      <c r="AT86" s="16" t="s">
        <v>71</v>
      </c>
      <c r="AU86" s="16" t="s">
        <v>120</v>
      </c>
      <c r="BK86" s="164">
        <f>BK87</f>
        <v>0</v>
      </c>
    </row>
    <row r="87" spans="1:65" s="11" customFormat="1" ht="25.9" customHeight="1">
      <c r="B87" s="165"/>
      <c r="C87" s="166"/>
      <c r="D87" s="167" t="s">
        <v>71</v>
      </c>
      <c r="E87" s="168" t="s">
        <v>277</v>
      </c>
      <c r="F87" s="168" t="s">
        <v>278</v>
      </c>
      <c r="G87" s="166"/>
      <c r="H87" s="166"/>
      <c r="I87" s="169"/>
      <c r="J87" s="170">
        <f>BK87</f>
        <v>0</v>
      </c>
      <c r="K87" s="166"/>
      <c r="L87" s="171"/>
      <c r="M87" s="172"/>
      <c r="N87" s="173"/>
      <c r="O87" s="173"/>
      <c r="P87" s="174">
        <f>P88+P127+P133+P161+P170+P177</f>
        <v>0</v>
      </c>
      <c r="Q87" s="173"/>
      <c r="R87" s="174">
        <f>R88+R127+R133+R161+R170+R177</f>
        <v>103.81675960000001</v>
      </c>
      <c r="S87" s="173"/>
      <c r="T87" s="175">
        <f>T88+T127+T133+T161+T170+T177</f>
        <v>55.72</v>
      </c>
      <c r="AR87" s="176" t="s">
        <v>80</v>
      </c>
      <c r="AT87" s="177" t="s">
        <v>71</v>
      </c>
      <c r="AU87" s="177" t="s">
        <v>72</v>
      </c>
      <c r="AY87" s="176" t="s">
        <v>140</v>
      </c>
      <c r="BK87" s="178">
        <f>BK88+BK127+BK133+BK161+BK170+BK177</f>
        <v>0</v>
      </c>
    </row>
    <row r="88" spans="1:65" s="11" customFormat="1" ht="22.9" customHeight="1">
      <c r="B88" s="165"/>
      <c r="C88" s="166"/>
      <c r="D88" s="167" t="s">
        <v>71</v>
      </c>
      <c r="E88" s="230" t="s">
        <v>80</v>
      </c>
      <c r="F88" s="230" t="s">
        <v>139</v>
      </c>
      <c r="G88" s="166"/>
      <c r="H88" s="166"/>
      <c r="I88" s="169"/>
      <c r="J88" s="231">
        <f>BK88</f>
        <v>0</v>
      </c>
      <c r="K88" s="166"/>
      <c r="L88" s="171"/>
      <c r="M88" s="172"/>
      <c r="N88" s="173"/>
      <c r="O88" s="173"/>
      <c r="P88" s="174">
        <f>SUM(P89:P126)</f>
        <v>0</v>
      </c>
      <c r="Q88" s="173"/>
      <c r="R88" s="174">
        <f>SUM(R89:R126)</f>
        <v>33.606300000000005</v>
      </c>
      <c r="S88" s="173"/>
      <c r="T88" s="175">
        <f>SUM(T89:T126)</f>
        <v>55.72</v>
      </c>
      <c r="AR88" s="176" t="s">
        <v>80</v>
      </c>
      <c r="AT88" s="177" t="s">
        <v>71</v>
      </c>
      <c r="AU88" s="177" t="s">
        <v>80</v>
      </c>
      <c r="AY88" s="176" t="s">
        <v>140</v>
      </c>
      <c r="BK88" s="178">
        <f>SUM(BK89:BK126)</f>
        <v>0</v>
      </c>
    </row>
    <row r="89" spans="1:65" s="2" customFormat="1" ht="60" customHeight="1">
      <c r="A89" s="33"/>
      <c r="B89" s="34"/>
      <c r="C89" s="179" t="s">
        <v>80</v>
      </c>
      <c r="D89" s="179" t="s">
        <v>141</v>
      </c>
      <c r="E89" s="180" t="s">
        <v>279</v>
      </c>
      <c r="F89" s="181" t="s">
        <v>280</v>
      </c>
      <c r="G89" s="182" t="s">
        <v>91</v>
      </c>
      <c r="H89" s="183">
        <v>35</v>
      </c>
      <c r="I89" s="184"/>
      <c r="J89" s="185">
        <f>ROUND(I89*H89,2)</f>
        <v>0</v>
      </c>
      <c r="K89" s="186"/>
      <c r="L89" s="38"/>
      <c r="M89" s="187" t="s">
        <v>19</v>
      </c>
      <c r="N89" s="188" t="s">
        <v>43</v>
      </c>
      <c r="O89" s="63"/>
      <c r="P89" s="189">
        <f>O89*H89</f>
        <v>0</v>
      </c>
      <c r="Q89" s="189">
        <v>0</v>
      </c>
      <c r="R89" s="189">
        <f>Q89*H89</f>
        <v>0</v>
      </c>
      <c r="S89" s="189">
        <v>0.26</v>
      </c>
      <c r="T89" s="190">
        <f>S89*H89</f>
        <v>9.1</v>
      </c>
      <c r="U89" s="33"/>
      <c r="V89" s="33"/>
      <c r="W89" s="33"/>
      <c r="X89" s="33"/>
      <c r="Y89" s="33"/>
      <c r="Z89" s="33"/>
      <c r="AA89" s="33"/>
      <c r="AB89" s="33"/>
      <c r="AC89" s="33"/>
      <c r="AD89" s="33"/>
      <c r="AE89" s="33"/>
      <c r="AR89" s="191" t="s">
        <v>144</v>
      </c>
      <c r="AT89" s="191" t="s">
        <v>141</v>
      </c>
      <c r="AU89" s="191" t="s">
        <v>82</v>
      </c>
      <c r="AY89" s="16" t="s">
        <v>140</v>
      </c>
      <c r="BE89" s="192">
        <f>IF(N89="základní",J89,0)</f>
        <v>0</v>
      </c>
      <c r="BF89" s="192">
        <f>IF(N89="snížená",J89,0)</f>
        <v>0</v>
      </c>
      <c r="BG89" s="192">
        <f>IF(N89="zákl. přenesená",J89,0)</f>
        <v>0</v>
      </c>
      <c r="BH89" s="192">
        <f>IF(N89="sníž. přenesená",J89,0)</f>
        <v>0</v>
      </c>
      <c r="BI89" s="192">
        <f>IF(N89="nulová",J89,0)</f>
        <v>0</v>
      </c>
      <c r="BJ89" s="16" t="s">
        <v>80</v>
      </c>
      <c r="BK89" s="192">
        <f>ROUND(I89*H89,2)</f>
        <v>0</v>
      </c>
      <c r="BL89" s="16" t="s">
        <v>144</v>
      </c>
      <c r="BM89" s="191" t="s">
        <v>281</v>
      </c>
    </row>
    <row r="90" spans="1:65" s="2" customFormat="1" ht="214.5">
      <c r="A90" s="33"/>
      <c r="B90" s="34"/>
      <c r="C90" s="35"/>
      <c r="D90" s="193" t="s">
        <v>146</v>
      </c>
      <c r="E90" s="35"/>
      <c r="F90" s="194" t="s">
        <v>282</v>
      </c>
      <c r="G90" s="35"/>
      <c r="H90" s="35"/>
      <c r="I90" s="108"/>
      <c r="J90" s="35"/>
      <c r="K90" s="35"/>
      <c r="L90" s="38"/>
      <c r="M90" s="195"/>
      <c r="N90" s="196"/>
      <c r="O90" s="63"/>
      <c r="P90" s="63"/>
      <c r="Q90" s="63"/>
      <c r="R90" s="63"/>
      <c r="S90" s="63"/>
      <c r="T90" s="64"/>
      <c r="U90" s="33"/>
      <c r="V90" s="33"/>
      <c r="W90" s="33"/>
      <c r="X90" s="33"/>
      <c r="Y90" s="33"/>
      <c r="Z90" s="33"/>
      <c r="AA90" s="33"/>
      <c r="AB90" s="33"/>
      <c r="AC90" s="33"/>
      <c r="AD90" s="33"/>
      <c r="AE90" s="33"/>
      <c r="AT90" s="16" t="s">
        <v>146</v>
      </c>
      <c r="AU90" s="16" t="s">
        <v>82</v>
      </c>
    </row>
    <row r="91" spans="1:65" s="12" customFormat="1" ht="11.25">
      <c r="B91" s="197"/>
      <c r="C91" s="198"/>
      <c r="D91" s="193" t="s">
        <v>148</v>
      </c>
      <c r="E91" s="199" t="s">
        <v>19</v>
      </c>
      <c r="F91" s="200" t="s">
        <v>283</v>
      </c>
      <c r="G91" s="198"/>
      <c r="H91" s="201">
        <v>35</v>
      </c>
      <c r="I91" s="202"/>
      <c r="J91" s="198"/>
      <c r="K91" s="198"/>
      <c r="L91" s="203"/>
      <c r="M91" s="204"/>
      <c r="N91" s="205"/>
      <c r="O91" s="205"/>
      <c r="P91" s="205"/>
      <c r="Q91" s="205"/>
      <c r="R91" s="205"/>
      <c r="S91" s="205"/>
      <c r="T91" s="206"/>
      <c r="AT91" s="207" t="s">
        <v>148</v>
      </c>
      <c r="AU91" s="207" t="s">
        <v>82</v>
      </c>
      <c r="AV91" s="12" t="s">
        <v>82</v>
      </c>
      <c r="AW91" s="12" t="s">
        <v>34</v>
      </c>
      <c r="AX91" s="12" t="s">
        <v>80</v>
      </c>
      <c r="AY91" s="207" t="s">
        <v>140</v>
      </c>
    </row>
    <row r="92" spans="1:65" s="2" customFormat="1" ht="48" customHeight="1">
      <c r="A92" s="33"/>
      <c r="B92" s="34"/>
      <c r="C92" s="179" t="s">
        <v>82</v>
      </c>
      <c r="D92" s="179" t="s">
        <v>141</v>
      </c>
      <c r="E92" s="180" t="s">
        <v>284</v>
      </c>
      <c r="F92" s="181" t="s">
        <v>285</v>
      </c>
      <c r="G92" s="182" t="s">
        <v>91</v>
      </c>
      <c r="H92" s="183">
        <v>70</v>
      </c>
      <c r="I92" s="184"/>
      <c r="J92" s="185">
        <f>ROUND(I92*H92,2)</f>
        <v>0</v>
      </c>
      <c r="K92" s="186"/>
      <c r="L92" s="38"/>
      <c r="M92" s="187" t="s">
        <v>19</v>
      </c>
      <c r="N92" s="188" t="s">
        <v>43</v>
      </c>
      <c r="O92" s="63"/>
      <c r="P92" s="189">
        <f>O92*H92</f>
        <v>0</v>
      </c>
      <c r="Q92" s="189">
        <v>9.0000000000000006E-5</v>
      </c>
      <c r="R92" s="189">
        <f>Q92*H92</f>
        <v>6.3E-3</v>
      </c>
      <c r="S92" s="189">
        <v>0.25600000000000001</v>
      </c>
      <c r="T92" s="190">
        <f>S92*H92</f>
        <v>17.920000000000002</v>
      </c>
      <c r="U92" s="33"/>
      <c r="V92" s="33"/>
      <c r="W92" s="33"/>
      <c r="X92" s="33"/>
      <c r="Y92" s="33"/>
      <c r="Z92" s="33"/>
      <c r="AA92" s="33"/>
      <c r="AB92" s="33"/>
      <c r="AC92" s="33"/>
      <c r="AD92" s="33"/>
      <c r="AE92" s="33"/>
      <c r="AR92" s="191" t="s">
        <v>144</v>
      </c>
      <c r="AT92" s="191" t="s">
        <v>141</v>
      </c>
      <c r="AU92" s="191" t="s">
        <v>82</v>
      </c>
      <c r="AY92" s="16" t="s">
        <v>140</v>
      </c>
      <c r="BE92" s="192">
        <f>IF(N92="základní",J92,0)</f>
        <v>0</v>
      </c>
      <c r="BF92" s="192">
        <f>IF(N92="snížená",J92,0)</f>
        <v>0</v>
      </c>
      <c r="BG92" s="192">
        <f>IF(N92="zákl. přenesená",J92,0)</f>
        <v>0</v>
      </c>
      <c r="BH92" s="192">
        <f>IF(N92="sníž. přenesená",J92,0)</f>
        <v>0</v>
      </c>
      <c r="BI92" s="192">
        <f>IF(N92="nulová",J92,0)</f>
        <v>0</v>
      </c>
      <c r="BJ92" s="16" t="s">
        <v>80</v>
      </c>
      <c r="BK92" s="192">
        <f>ROUND(I92*H92,2)</f>
        <v>0</v>
      </c>
      <c r="BL92" s="16" t="s">
        <v>144</v>
      </c>
      <c r="BM92" s="191" t="s">
        <v>286</v>
      </c>
    </row>
    <row r="93" spans="1:65" s="2" customFormat="1" ht="243.75">
      <c r="A93" s="33"/>
      <c r="B93" s="34"/>
      <c r="C93" s="35"/>
      <c r="D93" s="193" t="s">
        <v>146</v>
      </c>
      <c r="E93" s="35"/>
      <c r="F93" s="194" t="s">
        <v>287</v>
      </c>
      <c r="G93" s="35"/>
      <c r="H93" s="35"/>
      <c r="I93" s="108"/>
      <c r="J93" s="35"/>
      <c r="K93" s="35"/>
      <c r="L93" s="38"/>
      <c r="M93" s="195"/>
      <c r="N93" s="196"/>
      <c r="O93" s="63"/>
      <c r="P93" s="63"/>
      <c r="Q93" s="63"/>
      <c r="R93" s="63"/>
      <c r="S93" s="63"/>
      <c r="T93" s="64"/>
      <c r="U93" s="33"/>
      <c r="V93" s="33"/>
      <c r="W93" s="33"/>
      <c r="X93" s="33"/>
      <c r="Y93" s="33"/>
      <c r="Z93" s="33"/>
      <c r="AA93" s="33"/>
      <c r="AB93" s="33"/>
      <c r="AC93" s="33"/>
      <c r="AD93" s="33"/>
      <c r="AE93" s="33"/>
      <c r="AT93" s="16" t="s">
        <v>146</v>
      </c>
      <c r="AU93" s="16" t="s">
        <v>82</v>
      </c>
    </row>
    <row r="94" spans="1:65" s="12" customFormat="1" ht="11.25">
      <c r="B94" s="197"/>
      <c r="C94" s="198"/>
      <c r="D94" s="193" t="s">
        <v>148</v>
      </c>
      <c r="E94" s="199" t="s">
        <v>19</v>
      </c>
      <c r="F94" s="200" t="s">
        <v>288</v>
      </c>
      <c r="G94" s="198"/>
      <c r="H94" s="201">
        <v>70</v>
      </c>
      <c r="I94" s="202"/>
      <c r="J94" s="198"/>
      <c r="K94" s="198"/>
      <c r="L94" s="203"/>
      <c r="M94" s="204"/>
      <c r="N94" s="205"/>
      <c r="O94" s="205"/>
      <c r="P94" s="205"/>
      <c r="Q94" s="205"/>
      <c r="R94" s="205"/>
      <c r="S94" s="205"/>
      <c r="T94" s="206"/>
      <c r="AT94" s="207" t="s">
        <v>148</v>
      </c>
      <c r="AU94" s="207" t="s">
        <v>82</v>
      </c>
      <c r="AV94" s="12" t="s">
        <v>82</v>
      </c>
      <c r="AW94" s="12" t="s">
        <v>34</v>
      </c>
      <c r="AX94" s="12" t="s">
        <v>72</v>
      </c>
      <c r="AY94" s="207" t="s">
        <v>140</v>
      </c>
    </row>
    <row r="95" spans="1:65" s="13" customFormat="1" ht="11.25">
      <c r="B95" s="208"/>
      <c r="C95" s="209"/>
      <c r="D95" s="193" t="s">
        <v>148</v>
      </c>
      <c r="E95" s="210" t="s">
        <v>19</v>
      </c>
      <c r="F95" s="211" t="s">
        <v>151</v>
      </c>
      <c r="G95" s="209"/>
      <c r="H95" s="212">
        <v>70</v>
      </c>
      <c r="I95" s="213"/>
      <c r="J95" s="209"/>
      <c r="K95" s="209"/>
      <c r="L95" s="214"/>
      <c r="M95" s="215"/>
      <c r="N95" s="216"/>
      <c r="O95" s="216"/>
      <c r="P95" s="216"/>
      <c r="Q95" s="216"/>
      <c r="R95" s="216"/>
      <c r="S95" s="216"/>
      <c r="T95" s="217"/>
      <c r="AT95" s="218" t="s">
        <v>148</v>
      </c>
      <c r="AU95" s="218" t="s">
        <v>82</v>
      </c>
      <c r="AV95" s="13" t="s">
        <v>144</v>
      </c>
      <c r="AW95" s="13" t="s">
        <v>34</v>
      </c>
      <c r="AX95" s="13" t="s">
        <v>80</v>
      </c>
      <c r="AY95" s="218" t="s">
        <v>140</v>
      </c>
    </row>
    <row r="96" spans="1:65" s="2" customFormat="1" ht="48" customHeight="1">
      <c r="A96" s="33"/>
      <c r="B96" s="34"/>
      <c r="C96" s="179" t="s">
        <v>157</v>
      </c>
      <c r="D96" s="179" t="s">
        <v>141</v>
      </c>
      <c r="E96" s="180" t="s">
        <v>289</v>
      </c>
      <c r="F96" s="181" t="s">
        <v>290</v>
      </c>
      <c r="G96" s="182" t="s">
        <v>106</v>
      </c>
      <c r="H96" s="183">
        <v>140</v>
      </c>
      <c r="I96" s="184"/>
      <c r="J96" s="185">
        <f>ROUND(I96*H96,2)</f>
        <v>0</v>
      </c>
      <c r="K96" s="186"/>
      <c r="L96" s="38"/>
      <c r="M96" s="187" t="s">
        <v>19</v>
      </c>
      <c r="N96" s="188" t="s">
        <v>43</v>
      </c>
      <c r="O96" s="63"/>
      <c r="P96" s="189">
        <f>O96*H96</f>
        <v>0</v>
      </c>
      <c r="Q96" s="189">
        <v>0</v>
      </c>
      <c r="R96" s="189">
        <f>Q96*H96</f>
        <v>0</v>
      </c>
      <c r="S96" s="189">
        <v>0.20499999999999999</v>
      </c>
      <c r="T96" s="190">
        <f>S96*H96</f>
        <v>28.7</v>
      </c>
      <c r="U96" s="33"/>
      <c r="V96" s="33"/>
      <c r="W96" s="33"/>
      <c r="X96" s="33"/>
      <c r="Y96" s="33"/>
      <c r="Z96" s="33"/>
      <c r="AA96" s="33"/>
      <c r="AB96" s="33"/>
      <c r="AC96" s="33"/>
      <c r="AD96" s="33"/>
      <c r="AE96" s="33"/>
      <c r="AR96" s="191" t="s">
        <v>144</v>
      </c>
      <c r="AT96" s="191" t="s">
        <v>141</v>
      </c>
      <c r="AU96" s="191" t="s">
        <v>82</v>
      </c>
      <c r="AY96" s="16" t="s">
        <v>140</v>
      </c>
      <c r="BE96" s="192">
        <f>IF(N96="základní",J96,0)</f>
        <v>0</v>
      </c>
      <c r="BF96" s="192">
        <f>IF(N96="snížená",J96,0)</f>
        <v>0</v>
      </c>
      <c r="BG96" s="192">
        <f>IF(N96="zákl. přenesená",J96,0)</f>
        <v>0</v>
      </c>
      <c r="BH96" s="192">
        <f>IF(N96="sníž. přenesená",J96,0)</f>
        <v>0</v>
      </c>
      <c r="BI96" s="192">
        <f>IF(N96="nulová",J96,0)</f>
        <v>0</v>
      </c>
      <c r="BJ96" s="16" t="s">
        <v>80</v>
      </c>
      <c r="BK96" s="192">
        <f>ROUND(I96*H96,2)</f>
        <v>0</v>
      </c>
      <c r="BL96" s="16" t="s">
        <v>144</v>
      </c>
      <c r="BM96" s="191" t="s">
        <v>291</v>
      </c>
    </row>
    <row r="97" spans="1:65" s="2" customFormat="1" ht="195">
      <c r="A97" s="33"/>
      <c r="B97" s="34"/>
      <c r="C97" s="35"/>
      <c r="D97" s="193" t="s">
        <v>146</v>
      </c>
      <c r="E97" s="35"/>
      <c r="F97" s="194" t="s">
        <v>292</v>
      </c>
      <c r="G97" s="35"/>
      <c r="H97" s="35"/>
      <c r="I97" s="108"/>
      <c r="J97" s="35"/>
      <c r="K97" s="35"/>
      <c r="L97" s="38"/>
      <c r="M97" s="195"/>
      <c r="N97" s="196"/>
      <c r="O97" s="63"/>
      <c r="P97" s="63"/>
      <c r="Q97" s="63"/>
      <c r="R97" s="63"/>
      <c r="S97" s="63"/>
      <c r="T97" s="64"/>
      <c r="U97" s="33"/>
      <c r="V97" s="33"/>
      <c r="W97" s="33"/>
      <c r="X97" s="33"/>
      <c r="Y97" s="33"/>
      <c r="Z97" s="33"/>
      <c r="AA97" s="33"/>
      <c r="AB97" s="33"/>
      <c r="AC97" s="33"/>
      <c r="AD97" s="33"/>
      <c r="AE97" s="33"/>
      <c r="AT97" s="16" t="s">
        <v>146</v>
      </c>
      <c r="AU97" s="16" t="s">
        <v>82</v>
      </c>
    </row>
    <row r="98" spans="1:65" s="2" customFormat="1" ht="36" customHeight="1">
      <c r="A98" s="33"/>
      <c r="B98" s="34"/>
      <c r="C98" s="179" t="s">
        <v>144</v>
      </c>
      <c r="D98" s="179" t="s">
        <v>141</v>
      </c>
      <c r="E98" s="180" t="s">
        <v>293</v>
      </c>
      <c r="F98" s="181" t="s">
        <v>294</v>
      </c>
      <c r="G98" s="182" t="s">
        <v>99</v>
      </c>
      <c r="H98" s="183">
        <v>28.8</v>
      </c>
      <c r="I98" s="184"/>
      <c r="J98" s="185">
        <f>ROUND(I98*H98,2)</f>
        <v>0</v>
      </c>
      <c r="K98" s="186"/>
      <c r="L98" s="38"/>
      <c r="M98" s="187" t="s">
        <v>19</v>
      </c>
      <c r="N98" s="188" t="s">
        <v>43</v>
      </c>
      <c r="O98" s="63"/>
      <c r="P98" s="189">
        <f>O98*H98</f>
        <v>0</v>
      </c>
      <c r="Q98" s="189">
        <v>0</v>
      </c>
      <c r="R98" s="189">
        <f>Q98*H98</f>
        <v>0</v>
      </c>
      <c r="S98" s="189">
        <v>0</v>
      </c>
      <c r="T98" s="190">
        <f>S98*H98</f>
        <v>0</v>
      </c>
      <c r="U98" s="33"/>
      <c r="V98" s="33"/>
      <c r="W98" s="33"/>
      <c r="X98" s="33"/>
      <c r="Y98" s="33"/>
      <c r="Z98" s="33"/>
      <c r="AA98" s="33"/>
      <c r="AB98" s="33"/>
      <c r="AC98" s="33"/>
      <c r="AD98" s="33"/>
      <c r="AE98" s="33"/>
      <c r="AR98" s="191" t="s">
        <v>144</v>
      </c>
      <c r="AT98" s="191" t="s">
        <v>141</v>
      </c>
      <c r="AU98" s="191" t="s">
        <v>82</v>
      </c>
      <c r="AY98" s="16" t="s">
        <v>140</v>
      </c>
      <c r="BE98" s="192">
        <f>IF(N98="základní",J98,0)</f>
        <v>0</v>
      </c>
      <c r="BF98" s="192">
        <f>IF(N98="snížená",J98,0)</f>
        <v>0</v>
      </c>
      <c r="BG98" s="192">
        <f>IF(N98="zákl. přenesená",J98,0)</f>
        <v>0</v>
      </c>
      <c r="BH98" s="192">
        <f>IF(N98="sníž. přenesená",J98,0)</f>
        <v>0</v>
      </c>
      <c r="BI98" s="192">
        <f>IF(N98="nulová",J98,0)</f>
        <v>0</v>
      </c>
      <c r="BJ98" s="16" t="s">
        <v>80</v>
      </c>
      <c r="BK98" s="192">
        <f>ROUND(I98*H98,2)</f>
        <v>0</v>
      </c>
      <c r="BL98" s="16" t="s">
        <v>144</v>
      </c>
      <c r="BM98" s="191" t="s">
        <v>295</v>
      </c>
    </row>
    <row r="99" spans="1:65" s="2" customFormat="1" ht="282.75">
      <c r="A99" s="33"/>
      <c r="B99" s="34"/>
      <c r="C99" s="35"/>
      <c r="D99" s="193" t="s">
        <v>146</v>
      </c>
      <c r="E99" s="35"/>
      <c r="F99" s="232" t="s">
        <v>296</v>
      </c>
      <c r="G99" s="35"/>
      <c r="H99" s="35"/>
      <c r="I99" s="108"/>
      <c r="J99" s="35"/>
      <c r="K99" s="35"/>
      <c r="L99" s="38"/>
      <c r="M99" s="195"/>
      <c r="N99" s="196"/>
      <c r="O99" s="63"/>
      <c r="P99" s="63"/>
      <c r="Q99" s="63"/>
      <c r="R99" s="63"/>
      <c r="S99" s="63"/>
      <c r="T99" s="64"/>
      <c r="U99" s="33"/>
      <c r="V99" s="33"/>
      <c r="W99" s="33"/>
      <c r="X99" s="33"/>
      <c r="Y99" s="33"/>
      <c r="Z99" s="33"/>
      <c r="AA99" s="33"/>
      <c r="AB99" s="33"/>
      <c r="AC99" s="33"/>
      <c r="AD99" s="33"/>
      <c r="AE99" s="33"/>
      <c r="AT99" s="16" t="s">
        <v>146</v>
      </c>
      <c r="AU99" s="16" t="s">
        <v>82</v>
      </c>
    </row>
    <row r="100" spans="1:65" s="2" customFormat="1" ht="36" customHeight="1">
      <c r="A100" s="33"/>
      <c r="B100" s="34"/>
      <c r="C100" s="179" t="s">
        <v>166</v>
      </c>
      <c r="D100" s="179" t="s">
        <v>141</v>
      </c>
      <c r="E100" s="180" t="s">
        <v>297</v>
      </c>
      <c r="F100" s="181" t="s">
        <v>298</v>
      </c>
      <c r="G100" s="182" t="s">
        <v>99</v>
      </c>
      <c r="H100" s="183">
        <v>50.4</v>
      </c>
      <c r="I100" s="184"/>
      <c r="J100" s="185">
        <f>ROUND(I100*H100,2)</f>
        <v>0</v>
      </c>
      <c r="K100" s="186"/>
      <c r="L100" s="38"/>
      <c r="M100" s="187" t="s">
        <v>19</v>
      </c>
      <c r="N100" s="188" t="s">
        <v>43</v>
      </c>
      <c r="O100" s="63"/>
      <c r="P100" s="189">
        <f>O100*H100</f>
        <v>0</v>
      </c>
      <c r="Q100" s="189">
        <v>0</v>
      </c>
      <c r="R100" s="189">
        <f>Q100*H100</f>
        <v>0</v>
      </c>
      <c r="S100" s="189">
        <v>0</v>
      </c>
      <c r="T100" s="190">
        <f>S100*H100</f>
        <v>0</v>
      </c>
      <c r="U100" s="33"/>
      <c r="V100" s="33"/>
      <c r="W100" s="33"/>
      <c r="X100" s="33"/>
      <c r="Y100" s="33"/>
      <c r="Z100" s="33"/>
      <c r="AA100" s="33"/>
      <c r="AB100" s="33"/>
      <c r="AC100" s="33"/>
      <c r="AD100" s="33"/>
      <c r="AE100" s="33"/>
      <c r="AR100" s="191" t="s">
        <v>144</v>
      </c>
      <c r="AT100" s="191" t="s">
        <v>141</v>
      </c>
      <c r="AU100" s="191" t="s">
        <v>82</v>
      </c>
      <c r="AY100" s="16" t="s">
        <v>140</v>
      </c>
      <c r="BE100" s="192">
        <f>IF(N100="základní",J100,0)</f>
        <v>0</v>
      </c>
      <c r="BF100" s="192">
        <f>IF(N100="snížená",J100,0)</f>
        <v>0</v>
      </c>
      <c r="BG100" s="192">
        <f>IF(N100="zákl. přenesená",J100,0)</f>
        <v>0</v>
      </c>
      <c r="BH100" s="192">
        <f>IF(N100="sníž. přenesená",J100,0)</f>
        <v>0</v>
      </c>
      <c r="BI100" s="192">
        <f>IF(N100="nulová",J100,0)</f>
        <v>0</v>
      </c>
      <c r="BJ100" s="16" t="s">
        <v>80</v>
      </c>
      <c r="BK100" s="192">
        <f>ROUND(I100*H100,2)</f>
        <v>0</v>
      </c>
      <c r="BL100" s="16" t="s">
        <v>144</v>
      </c>
      <c r="BM100" s="191" t="s">
        <v>299</v>
      </c>
    </row>
    <row r="101" spans="1:65" s="2" customFormat="1" ht="175.5">
      <c r="A101" s="33"/>
      <c r="B101" s="34"/>
      <c r="C101" s="35"/>
      <c r="D101" s="193" t="s">
        <v>146</v>
      </c>
      <c r="E101" s="35"/>
      <c r="F101" s="194" t="s">
        <v>300</v>
      </c>
      <c r="G101" s="35"/>
      <c r="H101" s="35"/>
      <c r="I101" s="108"/>
      <c r="J101" s="35"/>
      <c r="K101" s="35"/>
      <c r="L101" s="38"/>
      <c r="M101" s="195"/>
      <c r="N101" s="196"/>
      <c r="O101" s="63"/>
      <c r="P101" s="63"/>
      <c r="Q101" s="63"/>
      <c r="R101" s="63"/>
      <c r="S101" s="63"/>
      <c r="T101" s="64"/>
      <c r="U101" s="33"/>
      <c r="V101" s="33"/>
      <c r="W101" s="33"/>
      <c r="X101" s="33"/>
      <c r="Y101" s="33"/>
      <c r="Z101" s="33"/>
      <c r="AA101" s="33"/>
      <c r="AB101" s="33"/>
      <c r="AC101" s="33"/>
      <c r="AD101" s="33"/>
      <c r="AE101" s="33"/>
      <c r="AT101" s="16" t="s">
        <v>146</v>
      </c>
      <c r="AU101" s="16" t="s">
        <v>82</v>
      </c>
    </row>
    <row r="102" spans="1:65" s="12" customFormat="1" ht="11.25">
      <c r="B102" s="197"/>
      <c r="C102" s="198"/>
      <c r="D102" s="193" t="s">
        <v>148</v>
      </c>
      <c r="E102" s="199" t="s">
        <v>19</v>
      </c>
      <c r="F102" s="200" t="s">
        <v>301</v>
      </c>
      <c r="G102" s="198"/>
      <c r="H102" s="201">
        <v>16.2</v>
      </c>
      <c r="I102" s="202"/>
      <c r="J102" s="198"/>
      <c r="K102" s="198"/>
      <c r="L102" s="203"/>
      <c r="M102" s="204"/>
      <c r="N102" s="205"/>
      <c r="O102" s="205"/>
      <c r="P102" s="205"/>
      <c r="Q102" s="205"/>
      <c r="R102" s="205"/>
      <c r="S102" s="205"/>
      <c r="T102" s="206"/>
      <c r="AT102" s="207" t="s">
        <v>148</v>
      </c>
      <c r="AU102" s="207" t="s">
        <v>82</v>
      </c>
      <c r="AV102" s="12" t="s">
        <v>82</v>
      </c>
      <c r="AW102" s="12" t="s">
        <v>34</v>
      </c>
      <c r="AX102" s="12" t="s">
        <v>72</v>
      </c>
      <c r="AY102" s="207" t="s">
        <v>140</v>
      </c>
    </row>
    <row r="103" spans="1:65" s="12" customFormat="1" ht="11.25">
      <c r="B103" s="197"/>
      <c r="C103" s="198"/>
      <c r="D103" s="193" t="s">
        <v>148</v>
      </c>
      <c r="E103" s="199" t="s">
        <v>19</v>
      </c>
      <c r="F103" s="200" t="s">
        <v>302</v>
      </c>
      <c r="G103" s="198"/>
      <c r="H103" s="201">
        <v>25.2</v>
      </c>
      <c r="I103" s="202"/>
      <c r="J103" s="198"/>
      <c r="K103" s="198"/>
      <c r="L103" s="203"/>
      <c r="M103" s="204"/>
      <c r="N103" s="205"/>
      <c r="O103" s="205"/>
      <c r="P103" s="205"/>
      <c r="Q103" s="205"/>
      <c r="R103" s="205"/>
      <c r="S103" s="205"/>
      <c r="T103" s="206"/>
      <c r="AT103" s="207" t="s">
        <v>148</v>
      </c>
      <c r="AU103" s="207" t="s">
        <v>82</v>
      </c>
      <c r="AV103" s="12" t="s">
        <v>82</v>
      </c>
      <c r="AW103" s="12" t="s">
        <v>34</v>
      </c>
      <c r="AX103" s="12" t="s">
        <v>72</v>
      </c>
      <c r="AY103" s="207" t="s">
        <v>140</v>
      </c>
    </row>
    <row r="104" spans="1:65" s="12" customFormat="1" ht="11.25">
      <c r="B104" s="197"/>
      <c r="C104" s="198"/>
      <c r="D104" s="193" t="s">
        <v>148</v>
      </c>
      <c r="E104" s="199" t="s">
        <v>19</v>
      </c>
      <c r="F104" s="200" t="s">
        <v>303</v>
      </c>
      <c r="G104" s="198"/>
      <c r="H104" s="201">
        <v>9</v>
      </c>
      <c r="I104" s="202"/>
      <c r="J104" s="198"/>
      <c r="K104" s="198"/>
      <c r="L104" s="203"/>
      <c r="M104" s="204"/>
      <c r="N104" s="205"/>
      <c r="O104" s="205"/>
      <c r="P104" s="205"/>
      <c r="Q104" s="205"/>
      <c r="R104" s="205"/>
      <c r="S104" s="205"/>
      <c r="T104" s="206"/>
      <c r="AT104" s="207" t="s">
        <v>148</v>
      </c>
      <c r="AU104" s="207" t="s">
        <v>82</v>
      </c>
      <c r="AV104" s="12" t="s">
        <v>82</v>
      </c>
      <c r="AW104" s="12" t="s">
        <v>34</v>
      </c>
      <c r="AX104" s="12" t="s">
        <v>72</v>
      </c>
      <c r="AY104" s="207" t="s">
        <v>140</v>
      </c>
    </row>
    <row r="105" spans="1:65" s="13" customFormat="1" ht="11.25">
      <c r="B105" s="208"/>
      <c r="C105" s="209"/>
      <c r="D105" s="193" t="s">
        <v>148</v>
      </c>
      <c r="E105" s="210" t="s">
        <v>304</v>
      </c>
      <c r="F105" s="211" t="s">
        <v>151</v>
      </c>
      <c r="G105" s="209"/>
      <c r="H105" s="212">
        <v>50.4</v>
      </c>
      <c r="I105" s="213"/>
      <c r="J105" s="209"/>
      <c r="K105" s="209"/>
      <c r="L105" s="214"/>
      <c r="M105" s="215"/>
      <c r="N105" s="216"/>
      <c r="O105" s="216"/>
      <c r="P105" s="216"/>
      <c r="Q105" s="216"/>
      <c r="R105" s="216"/>
      <c r="S105" s="216"/>
      <c r="T105" s="217"/>
      <c r="AT105" s="218" t="s">
        <v>148</v>
      </c>
      <c r="AU105" s="218" t="s">
        <v>82</v>
      </c>
      <c r="AV105" s="13" t="s">
        <v>144</v>
      </c>
      <c r="AW105" s="13" t="s">
        <v>34</v>
      </c>
      <c r="AX105" s="13" t="s">
        <v>80</v>
      </c>
      <c r="AY105" s="218" t="s">
        <v>140</v>
      </c>
    </row>
    <row r="106" spans="1:65" s="2" customFormat="1" ht="48" customHeight="1">
      <c r="A106" s="33"/>
      <c r="B106" s="34"/>
      <c r="C106" s="179" t="s">
        <v>171</v>
      </c>
      <c r="D106" s="179" t="s">
        <v>141</v>
      </c>
      <c r="E106" s="180" t="s">
        <v>305</v>
      </c>
      <c r="F106" s="181" t="s">
        <v>306</v>
      </c>
      <c r="G106" s="182" t="s">
        <v>99</v>
      </c>
      <c r="H106" s="183">
        <v>50.4</v>
      </c>
      <c r="I106" s="184"/>
      <c r="J106" s="185">
        <f>ROUND(I106*H106,2)</f>
        <v>0</v>
      </c>
      <c r="K106" s="186"/>
      <c r="L106" s="38"/>
      <c r="M106" s="187" t="s">
        <v>19</v>
      </c>
      <c r="N106" s="188" t="s">
        <v>43</v>
      </c>
      <c r="O106" s="63"/>
      <c r="P106" s="189">
        <f>O106*H106</f>
        <v>0</v>
      </c>
      <c r="Q106" s="189">
        <v>0</v>
      </c>
      <c r="R106" s="189">
        <f>Q106*H106</f>
        <v>0</v>
      </c>
      <c r="S106" s="189">
        <v>0</v>
      </c>
      <c r="T106" s="190">
        <f>S106*H106</f>
        <v>0</v>
      </c>
      <c r="U106" s="33"/>
      <c r="V106" s="33"/>
      <c r="W106" s="33"/>
      <c r="X106" s="33"/>
      <c r="Y106" s="33"/>
      <c r="Z106" s="33"/>
      <c r="AA106" s="33"/>
      <c r="AB106" s="33"/>
      <c r="AC106" s="33"/>
      <c r="AD106" s="33"/>
      <c r="AE106" s="33"/>
      <c r="AR106" s="191" t="s">
        <v>144</v>
      </c>
      <c r="AT106" s="191" t="s">
        <v>141</v>
      </c>
      <c r="AU106" s="191" t="s">
        <v>82</v>
      </c>
      <c r="AY106" s="16" t="s">
        <v>140</v>
      </c>
      <c r="BE106" s="192">
        <f>IF(N106="základní",J106,0)</f>
        <v>0</v>
      </c>
      <c r="BF106" s="192">
        <f>IF(N106="snížená",J106,0)</f>
        <v>0</v>
      </c>
      <c r="BG106" s="192">
        <f>IF(N106="zákl. přenesená",J106,0)</f>
        <v>0</v>
      </c>
      <c r="BH106" s="192">
        <f>IF(N106="sníž. přenesená",J106,0)</f>
        <v>0</v>
      </c>
      <c r="BI106" s="192">
        <f>IF(N106="nulová",J106,0)</f>
        <v>0</v>
      </c>
      <c r="BJ106" s="16" t="s">
        <v>80</v>
      </c>
      <c r="BK106" s="192">
        <f>ROUND(I106*H106,2)</f>
        <v>0</v>
      </c>
      <c r="BL106" s="16" t="s">
        <v>144</v>
      </c>
      <c r="BM106" s="191" t="s">
        <v>307</v>
      </c>
    </row>
    <row r="107" spans="1:65" s="2" customFormat="1" ht="175.5">
      <c r="A107" s="33"/>
      <c r="B107" s="34"/>
      <c r="C107" s="35"/>
      <c r="D107" s="193" t="s">
        <v>146</v>
      </c>
      <c r="E107" s="35"/>
      <c r="F107" s="194" t="s">
        <v>300</v>
      </c>
      <c r="G107" s="35"/>
      <c r="H107" s="35"/>
      <c r="I107" s="108"/>
      <c r="J107" s="35"/>
      <c r="K107" s="35"/>
      <c r="L107" s="38"/>
      <c r="M107" s="195"/>
      <c r="N107" s="196"/>
      <c r="O107" s="63"/>
      <c r="P107" s="63"/>
      <c r="Q107" s="63"/>
      <c r="R107" s="63"/>
      <c r="S107" s="63"/>
      <c r="T107" s="64"/>
      <c r="U107" s="33"/>
      <c r="V107" s="33"/>
      <c r="W107" s="33"/>
      <c r="X107" s="33"/>
      <c r="Y107" s="33"/>
      <c r="Z107" s="33"/>
      <c r="AA107" s="33"/>
      <c r="AB107" s="33"/>
      <c r="AC107" s="33"/>
      <c r="AD107" s="33"/>
      <c r="AE107" s="33"/>
      <c r="AT107" s="16" t="s">
        <v>146</v>
      </c>
      <c r="AU107" s="16" t="s">
        <v>82</v>
      </c>
    </row>
    <row r="108" spans="1:65" s="2" customFormat="1" ht="60" customHeight="1">
      <c r="A108" s="33"/>
      <c r="B108" s="34"/>
      <c r="C108" s="179" t="s">
        <v>177</v>
      </c>
      <c r="D108" s="179" t="s">
        <v>141</v>
      </c>
      <c r="E108" s="180" t="s">
        <v>161</v>
      </c>
      <c r="F108" s="181" t="s">
        <v>162</v>
      </c>
      <c r="G108" s="182" t="s">
        <v>99</v>
      </c>
      <c r="H108" s="183">
        <v>50.4</v>
      </c>
      <c r="I108" s="184"/>
      <c r="J108" s="185">
        <f>ROUND(I108*H108,2)</f>
        <v>0</v>
      </c>
      <c r="K108" s="186"/>
      <c r="L108" s="38"/>
      <c r="M108" s="187" t="s">
        <v>19</v>
      </c>
      <c r="N108" s="188" t="s">
        <v>43</v>
      </c>
      <c r="O108" s="63"/>
      <c r="P108" s="189">
        <f>O108*H108</f>
        <v>0</v>
      </c>
      <c r="Q108" s="189">
        <v>0</v>
      </c>
      <c r="R108" s="189">
        <f>Q108*H108</f>
        <v>0</v>
      </c>
      <c r="S108" s="189">
        <v>0</v>
      </c>
      <c r="T108" s="190">
        <f>S108*H108</f>
        <v>0</v>
      </c>
      <c r="U108" s="33"/>
      <c r="V108" s="33"/>
      <c r="W108" s="33"/>
      <c r="X108" s="33"/>
      <c r="Y108" s="33"/>
      <c r="Z108" s="33"/>
      <c r="AA108" s="33"/>
      <c r="AB108" s="33"/>
      <c r="AC108" s="33"/>
      <c r="AD108" s="33"/>
      <c r="AE108" s="33"/>
      <c r="AR108" s="191" t="s">
        <v>144</v>
      </c>
      <c r="AT108" s="191" t="s">
        <v>141</v>
      </c>
      <c r="AU108" s="191" t="s">
        <v>82</v>
      </c>
      <c r="AY108" s="16" t="s">
        <v>140</v>
      </c>
      <c r="BE108" s="192">
        <f>IF(N108="základní",J108,0)</f>
        <v>0</v>
      </c>
      <c r="BF108" s="192">
        <f>IF(N108="snížená",J108,0)</f>
        <v>0</v>
      </c>
      <c r="BG108" s="192">
        <f>IF(N108="zákl. přenesená",J108,0)</f>
        <v>0</v>
      </c>
      <c r="BH108" s="192">
        <f>IF(N108="sníž. přenesená",J108,0)</f>
        <v>0</v>
      </c>
      <c r="BI108" s="192">
        <f>IF(N108="nulová",J108,0)</f>
        <v>0</v>
      </c>
      <c r="BJ108" s="16" t="s">
        <v>80</v>
      </c>
      <c r="BK108" s="192">
        <f>ROUND(I108*H108,2)</f>
        <v>0</v>
      </c>
      <c r="BL108" s="16" t="s">
        <v>144</v>
      </c>
      <c r="BM108" s="191" t="s">
        <v>308</v>
      </c>
    </row>
    <row r="109" spans="1:65" s="2" customFormat="1" ht="175.5">
      <c r="A109" s="33"/>
      <c r="B109" s="34"/>
      <c r="C109" s="35"/>
      <c r="D109" s="193" t="s">
        <v>146</v>
      </c>
      <c r="E109" s="35"/>
      <c r="F109" s="194" t="s">
        <v>164</v>
      </c>
      <c r="G109" s="35"/>
      <c r="H109" s="35"/>
      <c r="I109" s="108"/>
      <c r="J109" s="35"/>
      <c r="K109" s="35"/>
      <c r="L109" s="38"/>
      <c r="M109" s="195"/>
      <c r="N109" s="196"/>
      <c r="O109" s="63"/>
      <c r="P109" s="63"/>
      <c r="Q109" s="63"/>
      <c r="R109" s="63"/>
      <c r="S109" s="63"/>
      <c r="T109" s="64"/>
      <c r="U109" s="33"/>
      <c r="V109" s="33"/>
      <c r="W109" s="33"/>
      <c r="X109" s="33"/>
      <c r="Y109" s="33"/>
      <c r="Z109" s="33"/>
      <c r="AA109" s="33"/>
      <c r="AB109" s="33"/>
      <c r="AC109" s="33"/>
      <c r="AD109" s="33"/>
      <c r="AE109" s="33"/>
      <c r="AT109" s="16" t="s">
        <v>146</v>
      </c>
      <c r="AU109" s="16" t="s">
        <v>82</v>
      </c>
    </row>
    <row r="110" spans="1:65" s="2" customFormat="1" ht="36" customHeight="1">
      <c r="A110" s="33"/>
      <c r="B110" s="34"/>
      <c r="C110" s="179" t="s">
        <v>184</v>
      </c>
      <c r="D110" s="179" t="s">
        <v>141</v>
      </c>
      <c r="E110" s="180" t="s">
        <v>172</v>
      </c>
      <c r="F110" s="181" t="s">
        <v>173</v>
      </c>
      <c r="G110" s="182" t="s">
        <v>95</v>
      </c>
      <c r="H110" s="183">
        <v>100.8</v>
      </c>
      <c r="I110" s="184"/>
      <c r="J110" s="185">
        <f>ROUND(I110*H110,2)</f>
        <v>0</v>
      </c>
      <c r="K110" s="186"/>
      <c r="L110" s="38"/>
      <c r="M110" s="187" t="s">
        <v>19</v>
      </c>
      <c r="N110" s="188" t="s">
        <v>43</v>
      </c>
      <c r="O110" s="63"/>
      <c r="P110" s="189">
        <f>O110*H110</f>
        <v>0</v>
      </c>
      <c r="Q110" s="189">
        <v>0</v>
      </c>
      <c r="R110" s="189">
        <f>Q110*H110</f>
        <v>0</v>
      </c>
      <c r="S110" s="189">
        <v>0</v>
      </c>
      <c r="T110" s="190">
        <f>S110*H110</f>
        <v>0</v>
      </c>
      <c r="U110" s="33"/>
      <c r="V110" s="33"/>
      <c r="W110" s="33"/>
      <c r="X110" s="33"/>
      <c r="Y110" s="33"/>
      <c r="Z110" s="33"/>
      <c r="AA110" s="33"/>
      <c r="AB110" s="33"/>
      <c r="AC110" s="33"/>
      <c r="AD110" s="33"/>
      <c r="AE110" s="33"/>
      <c r="AR110" s="191" t="s">
        <v>144</v>
      </c>
      <c r="AT110" s="191" t="s">
        <v>141</v>
      </c>
      <c r="AU110" s="191" t="s">
        <v>82</v>
      </c>
      <c r="AY110" s="16" t="s">
        <v>140</v>
      </c>
      <c r="BE110" s="192">
        <f>IF(N110="základní",J110,0)</f>
        <v>0</v>
      </c>
      <c r="BF110" s="192">
        <f>IF(N110="snížená",J110,0)</f>
        <v>0</v>
      </c>
      <c r="BG110" s="192">
        <f>IF(N110="zákl. přenesená",J110,0)</f>
        <v>0</v>
      </c>
      <c r="BH110" s="192">
        <f>IF(N110="sníž. přenesená",J110,0)</f>
        <v>0</v>
      </c>
      <c r="BI110" s="192">
        <f>IF(N110="nulová",J110,0)</f>
        <v>0</v>
      </c>
      <c r="BJ110" s="16" t="s">
        <v>80</v>
      </c>
      <c r="BK110" s="192">
        <f>ROUND(I110*H110,2)</f>
        <v>0</v>
      </c>
      <c r="BL110" s="16" t="s">
        <v>144</v>
      </c>
      <c r="BM110" s="191" t="s">
        <v>309</v>
      </c>
    </row>
    <row r="111" spans="1:65" s="2" customFormat="1" ht="29.25">
      <c r="A111" s="33"/>
      <c r="B111" s="34"/>
      <c r="C111" s="35"/>
      <c r="D111" s="193" t="s">
        <v>146</v>
      </c>
      <c r="E111" s="35"/>
      <c r="F111" s="194" t="s">
        <v>175</v>
      </c>
      <c r="G111" s="35"/>
      <c r="H111" s="35"/>
      <c r="I111" s="108"/>
      <c r="J111" s="35"/>
      <c r="K111" s="35"/>
      <c r="L111" s="38"/>
      <c r="M111" s="195"/>
      <c r="N111" s="196"/>
      <c r="O111" s="63"/>
      <c r="P111" s="63"/>
      <c r="Q111" s="63"/>
      <c r="R111" s="63"/>
      <c r="S111" s="63"/>
      <c r="T111" s="64"/>
      <c r="U111" s="33"/>
      <c r="V111" s="33"/>
      <c r="W111" s="33"/>
      <c r="X111" s="33"/>
      <c r="Y111" s="33"/>
      <c r="Z111" s="33"/>
      <c r="AA111" s="33"/>
      <c r="AB111" s="33"/>
      <c r="AC111" s="33"/>
      <c r="AD111" s="33"/>
      <c r="AE111" s="33"/>
      <c r="AT111" s="16" t="s">
        <v>146</v>
      </c>
      <c r="AU111" s="16" t="s">
        <v>82</v>
      </c>
    </row>
    <row r="112" spans="1:65" s="12" customFormat="1" ht="11.25">
      <c r="B112" s="197"/>
      <c r="C112" s="198"/>
      <c r="D112" s="193" t="s">
        <v>148</v>
      </c>
      <c r="E112" s="198"/>
      <c r="F112" s="200" t="s">
        <v>310</v>
      </c>
      <c r="G112" s="198"/>
      <c r="H112" s="201">
        <v>100.8</v>
      </c>
      <c r="I112" s="202"/>
      <c r="J112" s="198"/>
      <c r="K112" s="198"/>
      <c r="L112" s="203"/>
      <c r="M112" s="204"/>
      <c r="N112" s="205"/>
      <c r="O112" s="205"/>
      <c r="P112" s="205"/>
      <c r="Q112" s="205"/>
      <c r="R112" s="205"/>
      <c r="S112" s="205"/>
      <c r="T112" s="206"/>
      <c r="AT112" s="207" t="s">
        <v>148</v>
      </c>
      <c r="AU112" s="207" t="s">
        <v>82</v>
      </c>
      <c r="AV112" s="12" t="s">
        <v>82</v>
      </c>
      <c r="AW112" s="12" t="s">
        <v>4</v>
      </c>
      <c r="AX112" s="12" t="s">
        <v>80</v>
      </c>
      <c r="AY112" s="207" t="s">
        <v>140</v>
      </c>
    </row>
    <row r="113" spans="1:65" s="2" customFormat="1" ht="36" customHeight="1">
      <c r="A113" s="33"/>
      <c r="B113" s="34"/>
      <c r="C113" s="179" t="s">
        <v>188</v>
      </c>
      <c r="D113" s="179" t="s">
        <v>141</v>
      </c>
      <c r="E113" s="180" t="s">
        <v>311</v>
      </c>
      <c r="F113" s="181" t="s">
        <v>312</v>
      </c>
      <c r="G113" s="182" t="s">
        <v>99</v>
      </c>
      <c r="H113" s="183">
        <v>16.8</v>
      </c>
      <c r="I113" s="184"/>
      <c r="J113" s="185">
        <f>ROUND(I113*H113,2)</f>
        <v>0</v>
      </c>
      <c r="K113" s="186"/>
      <c r="L113" s="38"/>
      <c r="M113" s="187" t="s">
        <v>19</v>
      </c>
      <c r="N113" s="188" t="s">
        <v>43</v>
      </c>
      <c r="O113" s="63"/>
      <c r="P113" s="189">
        <f>O113*H113</f>
        <v>0</v>
      </c>
      <c r="Q113" s="189">
        <v>0</v>
      </c>
      <c r="R113" s="189">
        <f>Q113*H113</f>
        <v>0</v>
      </c>
      <c r="S113" s="189">
        <v>0</v>
      </c>
      <c r="T113" s="190">
        <f>S113*H113</f>
        <v>0</v>
      </c>
      <c r="U113" s="33"/>
      <c r="V113" s="33"/>
      <c r="W113" s="33"/>
      <c r="X113" s="33"/>
      <c r="Y113" s="33"/>
      <c r="Z113" s="33"/>
      <c r="AA113" s="33"/>
      <c r="AB113" s="33"/>
      <c r="AC113" s="33"/>
      <c r="AD113" s="33"/>
      <c r="AE113" s="33"/>
      <c r="AR113" s="191" t="s">
        <v>144</v>
      </c>
      <c r="AT113" s="191" t="s">
        <v>141</v>
      </c>
      <c r="AU113" s="191" t="s">
        <v>82</v>
      </c>
      <c r="AY113" s="16" t="s">
        <v>140</v>
      </c>
      <c r="BE113" s="192">
        <f>IF(N113="základní",J113,0)</f>
        <v>0</v>
      </c>
      <c r="BF113" s="192">
        <f>IF(N113="snížená",J113,0)</f>
        <v>0</v>
      </c>
      <c r="BG113" s="192">
        <f>IF(N113="zákl. přenesená",J113,0)</f>
        <v>0</v>
      </c>
      <c r="BH113" s="192">
        <f>IF(N113="sníž. přenesená",J113,0)</f>
        <v>0</v>
      </c>
      <c r="BI113" s="192">
        <f>IF(N113="nulová",J113,0)</f>
        <v>0</v>
      </c>
      <c r="BJ113" s="16" t="s">
        <v>80</v>
      </c>
      <c r="BK113" s="192">
        <f>ROUND(I113*H113,2)</f>
        <v>0</v>
      </c>
      <c r="BL113" s="16" t="s">
        <v>144</v>
      </c>
      <c r="BM113" s="191" t="s">
        <v>313</v>
      </c>
    </row>
    <row r="114" spans="1:65" s="2" customFormat="1" ht="175.5">
      <c r="A114" s="33"/>
      <c r="B114" s="34"/>
      <c r="C114" s="35"/>
      <c r="D114" s="193" t="s">
        <v>146</v>
      </c>
      <c r="E114" s="35"/>
      <c r="F114" s="232" t="s">
        <v>314</v>
      </c>
      <c r="G114" s="35"/>
      <c r="H114" s="35"/>
      <c r="I114" s="108"/>
      <c r="J114" s="35"/>
      <c r="K114" s="35"/>
      <c r="L114" s="38"/>
      <c r="M114" s="195"/>
      <c r="N114" s="196"/>
      <c r="O114" s="63"/>
      <c r="P114" s="63"/>
      <c r="Q114" s="63"/>
      <c r="R114" s="63"/>
      <c r="S114" s="63"/>
      <c r="T114" s="64"/>
      <c r="U114" s="33"/>
      <c r="V114" s="33"/>
      <c r="W114" s="33"/>
      <c r="X114" s="33"/>
      <c r="Y114" s="33"/>
      <c r="Z114" s="33"/>
      <c r="AA114" s="33"/>
      <c r="AB114" s="33"/>
      <c r="AC114" s="33"/>
      <c r="AD114" s="33"/>
      <c r="AE114" s="33"/>
      <c r="AT114" s="16" t="s">
        <v>146</v>
      </c>
      <c r="AU114" s="16" t="s">
        <v>82</v>
      </c>
    </row>
    <row r="115" spans="1:65" s="12" customFormat="1" ht="11.25">
      <c r="B115" s="197"/>
      <c r="C115" s="198"/>
      <c r="D115" s="193" t="s">
        <v>148</v>
      </c>
      <c r="E115" s="199" t="s">
        <v>19</v>
      </c>
      <c r="F115" s="200" t="s">
        <v>315</v>
      </c>
      <c r="G115" s="198"/>
      <c r="H115" s="201">
        <v>10.8</v>
      </c>
      <c r="I115" s="202"/>
      <c r="J115" s="198"/>
      <c r="K115" s="198"/>
      <c r="L115" s="203"/>
      <c r="M115" s="204"/>
      <c r="N115" s="205"/>
      <c r="O115" s="205"/>
      <c r="P115" s="205"/>
      <c r="Q115" s="205"/>
      <c r="R115" s="205"/>
      <c r="S115" s="205"/>
      <c r="T115" s="206"/>
      <c r="AT115" s="207" t="s">
        <v>148</v>
      </c>
      <c r="AU115" s="207" t="s">
        <v>82</v>
      </c>
      <c r="AV115" s="12" t="s">
        <v>82</v>
      </c>
      <c r="AW115" s="12" t="s">
        <v>34</v>
      </c>
      <c r="AX115" s="12" t="s">
        <v>72</v>
      </c>
      <c r="AY115" s="207" t="s">
        <v>140</v>
      </c>
    </row>
    <row r="116" spans="1:65" s="12" customFormat="1" ht="11.25">
      <c r="B116" s="197"/>
      <c r="C116" s="198"/>
      <c r="D116" s="193" t="s">
        <v>148</v>
      </c>
      <c r="E116" s="199" t="s">
        <v>19</v>
      </c>
      <c r="F116" s="200" t="s">
        <v>316</v>
      </c>
      <c r="G116" s="198"/>
      <c r="H116" s="201">
        <v>6</v>
      </c>
      <c r="I116" s="202"/>
      <c r="J116" s="198"/>
      <c r="K116" s="198"/>
      <c r="L116" s="203"/>
      <c r="M116" s="204"/>
      <c r="N116" s="205"/>
      <c r="O116" s="205"/>
      <c r="P116" s="205"/>
      <c r="Q116" s="205"/>
      <c r="R116" s="205"/>
      <c r="S116" s="205"/>
      <c r="T116" s="206"/>
      <c r="AT116" s="207" t="s">
        <v>148</v>
      </c>
      <c r="AU116" s="207" t="s">
        <v>82</v>
      </c>
      <c r="AV116" s="12" t="s">
        <v>82</v>
      </c>
      <c r="AW116" s="12" t="s">
        <v>34</v>
      </c>
      <c r="AX116" s="12" t="s">
        <v>72</v>
      </c>
      <c r="AY116" s="207" t="s">
        <v>140</v>
      </c>
    </row>
    <row r="117" spans="1:65" s="13" customFormat="1" ht="11.25">
      <c r="B117" s="208"/>
      <c r="C117" s="209"/>
      <c r="D117" s="193" t="s">
        <v>148</v>
      </c>
      <c r="E117" s="210" t="s">
        <v>317</v>
      </c>
      <c r="F117" s="211" t="s">
        <v>151</v>
      </c>
      <c r="G117" s="209"/>
      <c r="H117" s="212">
        <v>16.8</v>
      </c>
      <c r="I117" s="213"/>
      <c r="J117" s="209"/>
      <c r="K117" s="209"/>
      <c r="L117" s="214"/>
      <c r="M117" s="215"/>
      <c r="N117" s="216"/>
      <c r="O117" s="216"/>
      <c r="P117" s="216"/>
      <c r="Q117" s="216"/>
      <c r="R117" s="216"/>
      <c r="S117" s="216"/>
      <c r="T117" s="217"/>
      <c r="AT117" s="218" t="s">
        <v>148</v>
      </c>
      <c r="AU117" s="218" t="s">
        <v>82</v>
      </c>
      <c r="AV117" s="13" t="s">
        <v>144</v>
      </c>
      <c r="AW117" s="13" t="s">
        <v>34</v>
      </c>
      <c r="AX117" s="13" t="s">
        <v>80</v>
      </c>
      <c r="AY117" s="218" t="s">
        <v>140</v>
      </c>
    </row>
    <row r="118" spans="1:65" s="2" customFormat="1" ht="16.5" customHeight="1">
      <c r="A118" s="33"/>
      <c r="B118" s="34"/>
      <c r="C118" s="233" t="s">
        <v>192</v>
      </c>
      <c r="D118" s="233" t="s">
        <v>318</v>
      </c>
      <c r="E118" s="234" t="s">
        <v>319</v>
      </c>
      <c r="F118" s="235" t="s">
        <v>320</v>
      </c>
      <c r="G118" s="236" t="s">
        <v>95</v>
      </c>
      <c r="H118" s="237">
        <v>33.6</v>
      </c>
      <c r="I118" s="238"/>
      <c r="J118" s="239">
        <f>ROUND(I118*H118,2)</f>
        <v>0</v>
      </c>
      <c r="K118" s="240"/>
      <c r="L118" s="241"/>
      <c r="M118" s="242" t="s">
        <v>19</v>
      </c>
      <c r="N118" s="243" t="s">
        <v>43</v>
      </c>
      <c r="O118" s="63"/>
      <c r="P118" s="189">
        <f>O118*H118</f>
        <v>0</v>
      </c>
      <c r="Q118" s="189">
        <v>1</v>
      </c>
      <c r="R118" s="189">
        <f>Q118*H118</f>
        <v>33.6</v>
      </c>
      <c r="S118" s="189">
        <v>0</v>
      </c>
      <c r="T118" s="190">
        <f>S118*H118</f>
        <v>0</v>
      </c>
      <c r="U118" s="33"/>
      <c r="V118" s="33"/>
      <c r="W118" s="33"/>
      <c r="X118" s="33"/>
      <c r="Y118" s="33"/>
      <c r="Z118" s="33"/>
      <c r="AA118" s="33"/>
      <c r="AB118" s="33"/>
      <c r="AC118" s="33"/>
      <c r="AD118" s="33"/>
      <c r="AE118" s="33"/>
      <c r="AR118" s="191" t="s">
        <v>184</v>
      </c>
      <c r="AT118" s="191" t="s">
        <v>318</v>
      </c>
      <c r="AU118" s="191" t="s">
        <v>82</v>
      </c>
      <c r="AY118" s="16" t="s">
        <v>140</v>
      </c>
      <c r="BE118" s="192">
        <f>IF(N118="základní",J118,0)</f>
        <v>0</v>
      </c>
      <c r="BF118" s="192">
        <f>IF(N118="snížená",J118,0)</f>
        <v>0</v>
      </c>
      <c r="BG118" s="192">
        <f>IF(N118="zákl. přenesená",J118,0)</f>
        <v>0</v>
      </c>
      <c r="BH118" s="192">
        <f>IF(N118="sníž. přenesená",J118,0)</f>
        <v>0</v>
      </c>
      <c r="BI118" s="192">
        <f>IF(N118="nulová",J118,0)</f>
        <v>0</v>
      </c>
      <c r="BJ118" s="16" t="s">
        <v>80</v>
      </c>
      <c r="BK118" s="192">
        <f>ROUND(I118*H118,2)</f>
        <v>0</v>
      </c>
      <c r="BL118" s="16" t="s">
        <v>144</v>
      </c>
      <c r="BM118" s="191" t="s">
        <v>321</v>
      </c>
    </row>
    <row r="119" spans="1:65" s="12" customFormat="1" ht="11.25">
      <c r="B119" s="197"/>
      <c r="C119" s="198"/>
      <c r="D119" s="193" t="s">
        <v>148</v>
      </c>
      <c r="E119" s="198"/>
      <c r="F119" s="200" t="s">
        <v>322</v>
      </c>
      <c r="G119" s="198"/>
      <c r="H119" s="201">
        <v>33.6</v>
      </c>
      <c r="I119" s="202"/>
      <c r="J119" s="198"/>
      <c r="K119" s="198"/>
      <c r="L119" s="203"/>
      <c r="M119" s="204"/>
      <c r="N119" s="205"/>
      <c r="O119" s="205"/>
      <c r="P119" s="205"/>
      <c r="Q119" s="205"/>
      <c r="R119" s="205"/>
      <c r="S119" s="205"/>
      <c r="T119" s="206"/>
      <c r="AT119" s="207" t="s">
        <v>148</v>
      </c>
      <c r="AU119" s="207" t="s">
        <v>82</v>
      </c>
      <c r="AV119" s="12" t="s">
        <v>82</v>
      </c>
      <c r="AW119" s="12" t="s">
        <v>4</v>
      </c>
      <c r="AX119" s="12" t="s">
        <v>80</v>
      </c>
      <c r="AY119" s="207" t="s">
        <v>140</v>
      </c>
    </row>
    <row r="120" spans="1:65" s="2" customFormat="1" ht="60" customHeight="1">
      <c r="A120" s="33"/>
      <c r="B120" s="34"/>
      <c r="C120" s="179" t="s">
        <v>196</v>
      </c>
      <c r="D120" s="179" t="s">
        <v>141</v>
      </c>
      <c r="E120" s="180" t="s">
        <v>323</v>
      </c>
      <c r="F120" s="181" t="s">
        <v>324</v>
      </c>
      <c r="G120" s="182" t="s">
        <v>99</v>
      </c>
      <c r="H120" s="183">
        <v>4.3620000000000001</v>
      </c>
      <c r="I120" s="184"/>
      <c r="J120" s="185">
        <f>ROUND(I120*H120,2)</f>
        <v>0</v>
      </c>
      <c r="K120" s="186"/>
      <c r="L120" s="38"/>
      <c r="M120" s="187" t="s">
        <v>19</v>
      </c>
      <c r="N120" s="188" t="s">
        <v>43</v>
      </c>
      <c r="O120" s="63"/>
      <c r="P120" s="189">
        <f>O120*H120</f>
        <v>0</v>
      </c>
      <c r="Q120" s="189">
        <v>0</v>
      </c>
      <c r="R120" s="189">
        <f>Q120*H120</f>
        <v>0</v>
      </c>
      <c r="S120" s="189">
        <v>0</v>
      </c>
      <c r="T120" s="190">
        <f>S120*H120</f>
        <v>0</v>
      </c>
      <c r="U120" s="33"/>
      <c r="V120" s="33"/>
      <c r="W120" s="33"/>
      <c r="X120" s="33"/>
      <c r="Y120" s="33"/>
      <c r="Z120" s="33"/>
      <c r="AA120" s="33"/>
      <c r="AB120" s="33"/>
      <c r="AC120" s="33"/>
      <c r="AD120" s="33"/>
      <c r="AE120" s="33"/>
      <c r="AR120" s="191" t="s">
        <v>144</v>
      </c>
      <c r="AT120" s="191" t="s">
        <v>141</v>
      </c>
      <c r="AU120" s="191" t="s">
        <v>82</v>
      </c>
      <c r="AY120" s="16" t="s">
        <v>140</v>
      </c>
      <c r="BE120" s="192">
        <f>IF(N120="základní",J120,0)</f>
        <v>0</v>
      </c>
      <c r="BF120" s="192">
        <f>IF(N120="snížená",J120,0)</f>
        <v>0</v>
      </c>
      <c r="BG120" s="192">
        <f>IF(N120="zákl. přenesená",J120,0)</f>
        <v>0</v>
      </c>
      <c r="BH120" s="192">
        <f>IF(N120="sníž. přenesená",J120,0)</f>
        <v>0</v>
      </c>
      <c r="BI120" s="192">
        <f>IF(N120="nulová",J120,0)</f>
        <v>0</v>
      </c>
      <c r="BJ120" s="16" t="s">
        <v>80</v>
      </c>
      <c r="BK120" s="192">
        <f>ROUND(I120*H120,2)</f>
        <v>0</v>
      </c>
      <c r="BL120" s="16" t="s">
        <v>144</v>
      </c>
      <c r="BM120" s="191" t="s">
        <v>325</v>
      </c>
    </row>
    <row r="121" spans="1:65" s="2" customFormat="1" ht="107.25">
      <c r="A121" s="33"/>
      <c r="B121" s="34"/>
      <c r="C121" s="35"/>
      <c r="D121" s="193" t="s">
        <v>146</v>
      </c>
      <c r="E121" s="35"/>
      <c r="F121" s="194" t="s">
        <v>326</v>
      </c>
      <c r="G121" s="35"/>
      <c r="H121" s="35"/>
      <c r="I121" s="108"/>
      <c r="J121" s="35"/>
      <c r="K121" s="35"/>
      <c r="L121" s="38"/>
      <c r="M121" s="195"/>
      <c r="N121" s="196"/>
      <c r="O121" s="63"/>
      <c r="P121" s="63"/>
      <c r="Q121" s="63"/>
      <c r="R121" s="63"/>
      <c r="S121" s="63"/>
      <c r="T121" s="64"/>
      <c r="U121" s="33"/>
      <c r="V121" s="33"/>
      <c r="W121" s="33"/>
      <c r="X121" s="33"/>
      <c r="Y121" s="33"/>
      <c r="Z121" s="33"/>
      <c r="AA121" s="33"/>
      <c r="AB121" s="33"/>
      <c r="AC121" s="33"/>
      <c r="AD121" s="33"/>
      <c r="AE121" s="33"/>
      <c r="AT121" s="16" t="s">
        <v>146</v>
      </c>
      <c r="AU121" s="16" t="s">
        <v>82</v>
      </c>
    </row>
    <row r="122" spans="1:65" s="12" customFormat="1" ht="11.25">
      <c r="B122" s="197"/>
      <c r="C122" s="198"/>
      <c r="D122" s="193" t="s">
        <v>148</v>
      </c>
      <c r="E122" s="199" t="s">
        <v>19</v>
      </c>
      <c r="F122" s="200" t="s">
        <v>327</v>
      </c>
      <c r="G122" s="198"/>
      <c r="H122" s="201">
        <v>2.9009999999999998</v>
      </c>
      <c r="I122" s="202"/>
      <c r="J122" s="198"/>
      <c r="K122" s="198"/>
      <c r="L122" s="203"/>
      <c r="M122" s="204"/>
      <c r="N122" s="205"/>
      <c r="O122" s="205"/>
      <c r="P122" s="205"/>
      <c r="Q122" s="205"/>
      <c r="R122" s="205"/>
      <c r="S122" s="205"/>
      <c r="T122" s="206"/>
      <c r="AT122" s="207" t="s">
        <v>148</v>
      </c>
      <c r="AU122" s="207" t="s">
        <v>82</v>
      </c>
      <c r="AV122" s="12" t="s">
        <v>82</v>
      </c>
      <c r="AW122" s="12" t="s">
        <v>34</v>
      </c>
      <c r="AX122" s="12" t="s">
        <v>72</v>
      </c>
      <c r="AY122" s="207" t="s">
        <v>140</v>
      </c>
    </row>
    <row r="123" spans="1:65" s="12" customFormat="1" ht="11.25">
      <c r="B123" s="197"/>
      <c r="C123" s="198"/>
      <c r="D123" s="193" t="s">
        <v>148</v>
      </c>
      <c r="E123" s="199" t="s">
        <v>19</v>
      </c>
      <c r="F123" s="200" t="s">
        <v>328</v>
      </c>
      <c r="G123" s="198"/>
      <c r="H123" s="201">
        <v>1.4610000000000001</v>
      </c>
      <c r="I123" s="202"/>
      <c r="J123" s="198"/>
      <c r="K123" s="198"/>
      <c r="L123" s="203"/>
      <c r="M123" s="204"/>
      <c r="N123" s="205"/>
      <c r="O123" s="205"/>
      <c r="P123" s="205"/>
      <c r="Q123" s="205"/>
      <c r="R123" s="205"/>
      <c r="S123" s="205"/>
      <c r="T123" s="206"/>
      <c r="AT123" s="207" t="s">
        <v>148</v>
      </c>
      <c r="AU123" s="207" t="s">
        <v>82</v>
      </c>
      <c r="AV123" s="12" t="s">
        <v>82</v>
      </c>
      <c r="AW123" s="12" t="s">
        <v>34</v>
      </c>
      <c r="AX123" s="12" t="s">
        <v>72</v>
      </c>
      <c r="AY123" s="207" t="s">
        <v>140</v>
      </c>
    </row>
    <row r="124" spans="1:65" s="13" customFormat="1" ht="11.25">
      <c r="B124" s="208"/>
      <c r="C124" s="209"/>
      <c r="D124" s="193" t="s">
        <v>148</v>
      </c>
      <c r="E124" s="210" t="s">
        <v>329</v>
      </c>
      <c r="F124" s="211" t="s">
        <v>151</v>
      </c>
      <c r="G124" s="209"/>
      <c r="H124" s="212">
        <v>4.3620000000000001</v>
      </c>
      <c r="I124" s="213"/>
      <c r="J124" s="209"/>
      <c r="K124" s="209"/>
      <c r="L124" s="214"/>
      <c r="M124" s="215"/>
      <c r="N124" s="216"/>
      <c r="O124" s="216"/>
      <c r="P124" s="216"/>
      <c r="Q124" s="216"/>
      <c r="R124" s="216"/>
      <c r="S124" s="216"/>
      <c r="T124" s="217"/>
      <c r="AT124" s="218" t="s">
        <v>148</v>
      </c>
      <c r="AU124" s="218" t="s">
        <v>82</v>
      </c>
      <c r="AV124" s="13" t="s">
        <v>144</v>
      </c>
      <c r="AW124" s="13" t="s">
        <v>34</v>
      </c>
      <c r="AX124" s="13" t="s">
        <v>80</v>
      </c>
      <c r="AY124" s="218" t="s">
        <v>140</v>
      </c>
    </row>
    <row r="125" spans="1:65" s="2" customFormat="1" ht="16.5" customHeight="1">
      <c r="A125" s="33"/>
      <c r="B125" s="34"/>
      <c r="C125" s="233" t="s">
        <v>201</v>
      </c>
      <c r="D125" s="233" t="s">
        <v>318</v>
      </c>
      <c r="E125" s="234" t="s">
        <v>330</v>
      </c>
      <c r="F125" s="235" t="s">
        <v>331</v>
      </c>
      <c r="G125" s="236" t="s">
        <v>95</v>
      </c>
      <c r="H125" s="237">
        <v>8.7240000000000002</v>
      </c>
      <c r="I125" s="238"/>
      <c r="J125" s="239">
        <f>ROUND(I125*H125,2)</f>
        <v>0</v>
      </c>
      <c r="K125" s="240"/>
      <c r="L125" s="241"/>
      <c r="M125" s="242" t="s">
        <v>19</v>
      </c>
      <c r="N125" s="243" t="s">
        <v>43</v>
      </c>
      <c r="O125" s="63"/>
      <c r="P125" s="189">
        <f>O125*H125</f>
        <v>0</v>
      </c>
      <c r="Q125" s="189">
        <v>0</v>
      </c>
      <c r="R125" s="189">
        <f>Q125*H125</f>
        <v>0</v>
      </c>
      <c r="S125" s="189">
        <v>0</v>
      </c>
      <c r="T125" s="190">
        <f>S125*H125</f>
        <v>0</v>
      </c>
      <c r="U125" s="33"/>
      <c r="V125" s="33"/>
      <c r="W125" s="33"/>
      <c r="X125" s="33"/>
      <c r="Y125" s="33"/>
      <c r="Z125" s="33"/>
      <c r="AA125" s="33"/>
      <c r="AB125" s="33"/>
      <c r="AC125" s="33"/>
      <c r="AD125" s="33"/>
      <c r="AE125" s="33"/>
      <c r="AR125" s="191" t="s">
        <v>184</v>
      </c>
      <c r="AT125" s="191" t="s">
        <v>318</v>
      </c>
      <c r="AU125" s="191" t="s">
        <v>82</v>
      </c>
      <c r="AY125" s="16" t="s">
        <v>140</v>
      </c>
      <c r="BE125" s="192">
        <f>IF(N125="základní",J125,0)</f>
        <v>0</v>
      </c>
      <c r="BF125" s="192">
        <f>IF(N125="snížená",J125,0)</f>
        <v>0</v>
      </c>
      <c r="BG125" s="192">
        <f>IF(N125="zákl. přenesená",J125,0)</f>
        <v>0</v>
      </c>
      <c r="BH125" s="192">
        <f>IF(N125="sníž. přenesená",J125,0)</f>
        <v>0</v>
      </c>
      <c r="BI125" s="192">
        <f>IF(N125="nulová",J125,0)</f>
        <v>0</v>
      </c>
      <c r="BJ125" s="16" t="s">
        <v>80</v>
      </c>
      <c r="BK125" s="192">
        <f>ROUND(I125*H125,2)</f>
        <v>0</v>
      </c>
      <c r="BL125" s="16" t="s">
        <v>144</v>
      </c>
      <c r="BM125" s="191" t="s">
        <v>332</v>
      </c>
    </row>
    <row r="126" spans="1:65" s="12" customFormat="1" ht="11.25">
      <c r="B126" s="197"/>
      <c r="C126" s="198"/>
      <c r="D126" s="193" t="s">
        <v>148</v>
      </c>
      <c r="E126" s="198"/>
      <c r="F126" s="200" t="s">
        <v>333</v>
      </c>
      <c r="G126" s="198"/>
      <c r="H126" s="201">
        <v>8.7240000000000002</v>
      </c>
      <c r="I126" s="202"/>
      <c r="J126" s="198"/>
      <c r="K126" s="198"/>
      <c r="L126" s="203"/>
      <c r="M126" s="204"/>
      <c r="N126" s="205"/>
      <c r="O126" s="205"/>
      <c r="P126" s="205"/>
      <c r="Q126" s="205"/>
      <c r="R126" s="205"/>
      <c r="S126" s="205"/>
      <c r="T126" s="206"/>
      <c r="AT126" s="207" t="s">
        <v>148</v>
      </c>
      <c r="AU126" s="207" t="s">
        <v>82</v>
      </c>
      <c r="AV126" s="12" t="s">
        <v>82</v>
      </c>
      <c r="AW126" s="12" t="s">
        <v>4</v>
      </c>
      <c r="AX126" s="12" t="s">
        <v>80</v>
      </c>
      <c r="AY126" s="207" t="s">
        <v>140</v>
      </c>
    </row>
    <row r="127" spans="1:65" s="11" customFormat="1" ht="22.9" customHeight="1">
      <c r="B127" s="165"/>
      <c r="C127" s="166"/>
      <c r="D127" s="167" t="s">
        <v>71</v>
      </c>
      <c r="E127" s="230" t="s">
        <v>144</v>
      </c>
      <c r="F127" s="230" t="s">
        <v>334</v>
      </c>
      <c r="G127" s="166"/>
      <c r="H127" s="166"/>
      <c r="I127" s="169"/>
      <c r="J127" s="231">
        <f>BK127</f>
        <v>0</v>
      </c>
      <c r="K127" s="166"/>
      <c r="L127" s="171"/>
      <c r="M127" s="172"/>
      <c r="N127" s="173"/>
      <c r="O127" s="173"/>
      <c r="P127" s="174">
        <f>SUM(P128:P132)</f>
        <v>0</v>
      </c>
      <c r="Q127" s="173"/>
      <c r="R127" s="174">
        <f>SUM(R128:R132)</f>
        <v>3.1764936000000001</v>
      </c>
      <c r="S127" s="173"/>
      <c r="T127" s="175">
        <f>SUM(T128:T132)</f>
        <v>0</v>
      </c>
      <c r="AR127" s="176" t="s">
        <v>80</v>
      </c>
      <c r="AT127" s="177" t="s">
        <v>71</v>
      </c>
      <c r="AU127" s="177" t="s">
        <v>80</v>
      </c>
      <c r="AY127" s="176" t="s">
        <v>140</v>
      </c>
      <c r="BK127" s="178">
        <f>SUM(BK128:BK132)</f>
        <v>0</v>
      </c>
    </row>
    <row r="128" spans="1:65" s="2" customFormat="1" ht="24" customHeight="1">
      <c r="A128" s="33"/>
      <c r="B128" s="34"/>
      <c r="C128" s="179" t="s">
        <v>207</v>
      </c>
      <c r="D128" s="179" t="s">
        <v>141</v>
      </c>
      <c r="E128" s="180" t="s">
        <v>335</v>
      </c>
      <c r="F128" s="181" t="s">
        <v>336</v>
      </c>
      <c r="G128" s="182" t="s">
        <v>99</v>
      </c>
      <c r="H128" s="183">
        <v>1.68</v>
      </c>
      <c r="I128" s="184"/>
      <c r="J128" s="185">
        <f>ROUND(I128*H128,2)</f>
        <v>0</v>
      </c>
      <c r="K128" s="186"/>
      <c r="L128" s="38"/>
      <c r="M128" s="187" t="s">
        <v>19</v>
      </c>
      <c r="N128" s="188" t="s">
        <v>43</v>
      </c>
      <c r="O128" s="63"/>
      <c r="P128" s="189">
        <f>O128*H128</f>
        <v>0</v>
      </c>
      <c r="Q128" s="189">
        <v>1.8907700000000001</v>
      </c>
      <c r="R128" s="189">
        <f>Q128*H128</f>
        <v>3.1764936000000001</v>
      </c>
      <c r="S128" s="189">
        <v>0</v>
      </c>
      <c r="T128" s="190">
        <f>S128*H128</f>
        <v>0</v>
      </c>
      <c r="U128" s="33"/>
      <c r="V128" s="33"/>
      <c r="W128" s="33"/>
      <c r="X128" s="33"/>
      <c r="Y128" s="33"/>
      <c r="Z128" s="33"/>
      <c r="AA128" s="33"/>
      <c r="AB128" s="33"/>
      <c r="AC128" s="33"/>
      <c r="AD128" s="33"/>
      <c r="AE128" s="33"/>
      <c r="AR128" s="191" t="s">
        <v>144</v>
      </c>
      <c r="AT128" s="191" t="s">
        <v>141</v>
      </c>
      <c r="AU128" s="191" t="s">
        <v>82</v>
      </c>
      <c r="AY128" s="16" t="s">
        <v>140</v>
      </c>
      <c r="BE128" s="192">
        <f>IF(N128="základní",J128,0)</f>
        <v>0</v>
      </c>
      <c r="BF128" s="192">
        <f>IF(N128="snížená",J128,0)</f>
        <v>0</v>
      </c>
      <c r="BG128" s="192">
        <f>IF(N128="zákl. přenesená",J128,0)</f>
        <v>0</v>
      </c>
      <c r="BH128" s="192">
        <f>IF(N128="sníž. přenesená",J128,0)</f>
        <v>0</v>
      </c>
      <c r="BI128" s="192">
        <f>IF(N128="nulová",J128,0)</f>
        <v>0</v>
      </c>
      <c r="BJ128" s="16" t="s">
        <v>80</v>
      </c>
      <c r="BK128" s="192">
        <f>ROUND(I128*H128,2)</f>
        <v>0</v>
      </c>
      <c r="BL128" s="16" t="s">
        <v>144</v>
      </c>
      <c r="BM128" s="191" t="s">
        <v>337</v>
      </c>
    </row>
    <row r="129" spans="1:65" s="2" customFormat="1" ht="39">
      <c r="A129" s="33"/>
      <c r="B129" s="34"/>
      <c r="C129" s="35"/>
      <c r="D129" s="193" t="s">
        <v>146</v>
      </c>
      <c r="E129" s="35"/>
      <c r="F129" s="194" t="s">
        <v>338</v>
      </c>
      <c r="G129" s="35"/>
      <c r="H129" s="35"/>
      <c r="I129" s="108"/>
      <c r="J129" s="35"/>
      <c r="K129" s="35"/>
      <c r="L129" s="38"/>
      <c r="M129" s="195"/>
      <c r="N129" s="196"/>
      <c r="O129" s="63"/>
      <c r="P129" s="63"/>
      <c r="Q129" s="63"/>
      <c r="R129" s="63"/>
      <c r="S129" s="63"/>
      <c r="T129" s="64"/>
      <c r="U129" s="33"/>
      <c r="V129" s="33"/>
      <c r="W129" s="33"/>
      <c r="X129" s="33"/>
      <c r="Y129" s="33"/>
      <c r="Z129" s="33"/>
      <c r="AA129" s="33"/>
      <c r="AB129" s="33"/>
      <c r="AC129" s="33"/>
      <c r="AD129" s="33"/>
      <c r="AE129" s="33"/>
      <c r="AT129" s="16" t="s">
        <v>146</v>
      </c>
      <c r="AU129" s="16" t="s">
        <v>82</v>
      </c>
    </row>
    <row r="130" spans="1:65" s="12" customFormat="1" ht="11.25">
      <c r="B130" s="197"/>
      <c r="C130" s="198"/>
      <c r="D130" s="193" t="s">
        <v>148</v>
      </c>
      <c r="E130" s="199" t="s">
        <v>19</v>
      </c>
      <c r="F130" s="200" t="s">
        <v>339</v>
      </c>
      <c r="G130" s="198"/>
      <c r="H130" s="201">
        <v>1.08</v>
      </c>
      <c r="I130" s="202"/>
      <c r="J130" s="198"/>
      <c r="K130" s="198"/>
      <c r="L130" s="203"/>
      <c r="M130" s="204"/>
      <c r="N130" s="205"/>
      <c r="O130" s="205"/>
      <c r="P130" s="205"/>
      <c r="Q130" s="205"/>
      <c r="R130" s="205"/>
      <c r="S130" s="205"/>
      <c r="T130" s="206"/>
      <c r="AT130" s="207" t="s">
        <v>148</v>
      </c>
      <c r="AU130" s="207" t="s">
        <v>82</v>
      </c>
      <c r="AV130" s="12" t="s">
        <v>82</v>
      </c>
      <c r="AW130" s="12" t="s">
        <v>34</v>
      </c>
      <c r="AX130" s="12" t="s">
        <v>72</v>
      </c>
      <c r="AY130" s="207" t="s">
        <v>140</v>
      </c>
    </row>
    <row r="131" spans="1:65" s="12" customFormat="1" ht="11.25">
      <c r="B131" s="197"/>
      <c r="C131" s="198"/>
      <c r="D131" s="193" t="s">
        <v>148</v>
      </c>
      <c r="E131" s="199" t="s">
        <v>19</v>
      </c>
      <c r="F131" s="200" t="s">
        <v>340</v>
      </c>
      <c r="G131" s="198"/>
      <c r="H131" s="201">
        <v>0.6</v>
      </c>
      <c r="I131" s="202"/>
      <c r="J131" s="198"/>
      <c r="K131" s="198"/>
      <c r="L131" s="203"/>
      <c r="M131" s="204"/>
      <c r="N131" s="205"/>
      <c r="O131" s="205"/>
      <c r="P131" s="205"/>
      <c r="Q131" s="205"/>
      <c r="R131" s="205"/>
      <c r="S131" s="205"/>
      <c r="T131" s="206"/>
      <c r="AT131" s="207" t="s">
        <v>148</v>
      </c>
      <c r="AU131" s="207" t="s">
        <v>82</v>
      </c>
      <c r="AV131" s="12" t="s">
        <v>82</v>
      </c>
      <c r="AW131" s="12" t="s">
        <v>34</v>
      </c>
      <c r="AX131" s="12" t="s">
        <v>72</v>
      </c>
      <c r="AY131" s="207" t="s">
        <v>140</v>
      </c>
    </row>
    <row r="132" spans="1:65" s="13" customFormat="1" ht="11.25">
      <c r="B132" s="208"/>
      <c r="C132" s="209"/>
      <c r="D132" s="193" t="s">
        <v>148</v>
      </c>
      <c r="E132" s="210" t="s">
        <v>341</v>
      </c>
      <c r="F132" s="211" t="s">
        <v>151</v>
      </c>
      <c r="G132" s="209"/>
      <c r="H132" s="212">
        <v>1.68</v>
      </c>
      <c r="I132" s="213"/>
      <c r="J132" s="209"/>
      <c r="K132" s="209"/>
      <c r="L132" s="214"/>
      <c r="M132" s="215"/>
      <c r="N132" s="216"/>
      <c r="O132" s="216"/>
      <c r="P132" s="216"/>
      <c r="Q132" s="216"/>
      <c r="R132" s="216"/>
      <c r="S132" s="216"/>
      <c r="T132" s="217"/>
      <c r="AT132" s="218" t="s">
        <v>148</v>
      </c>
      <c r="AU132" s="218" t="s">
        <v>82</v>
      </c>
      <c r="AV132" s="13" t="s">
        <v>144</v>
      </c>
      <c r="AW132" s="13" t="s">
        <v>34</v>
      </c>
      <c r="AX132" s="13" t="s">
        <v>80</v>
      </c>
      <c r="AY132" s="218" t="s">
        <v>140</v>
      </c>
    </row>
    <row r="133" spans="1:65" s="11" customFormat="1" ht="22.9" customHeight="1">
      <c r="B133" s="165"/>
      <c r="C133" s="166"/>
      <c r="D133" s="167" t="s">
        <v>71</v>
      </c>
      <c r="E133" s="230" t="s">
        <v>184</v>
      </c>
      <c r="F133" s="230" t="s">
        <v>342</v>
      </c>
      <c r="G133" s="166"/>
      <c r="H133" s="166"/>
      <c r="I133" s="169"/>
      <c r="J133" s="231">
        <f>BK133</f>
        <v>0</v>
      </c>
      <c r="K133" s="166"/>
      <c r="L133" s="171"/>
      <c r="M133" s="172"/>
      <c r="N133" s="173"/>
      <c r="O133" s="173"/>
      <c r="P133" s="174">
        <f>SUM(P134:P160)</f>
        <v>0</v>
      </c>
      <c r="Q133" s="173"/>
      <c r="R133" s="174">
        <f>SUM(R134:R160)</f>
        <v>7.1393139999999997</v>
      </c>
      <c r="S133" s="173"/>
      <c r="T133" s="175">
        <f>SUM(T134:T160)</f>
        <v>0</v>
      </c>
      <c r="AR133" s="176" t="s">
        <v>80</v>
      </c>
      <c r="AT133" s="177" t="s">
        <v>71</v>
      </c>
      <c r="AU133" s="177" t="s">
        <v>80</v>
      </c>
      <c r="AY133" s="176" t="s">
        <v>140</v>
      </c>
      <c r="BK133" s="178">
        <f>SUM(BK134:BK160)</f>
        <v>0</v>
      </c>
    </row>
    <row r="134" spans="1:65" s="2" customFormat="1" ht="36" customHeight="1">
      <c r="A134" s="33"/>
      <c r="B134" s="34"/>
      <c r="C134" s="179" t="s">
        <v>212</v>
      </c>
      <c r="D134" s="179" t="s">
        <v>141</v>
      </c>
      <c r="E134" s="180" t="s">
        <v>343</v>
      </c>
      <c r="F134" s="181" t="s">
        <v>344</v>
      </c>
      <c r="G134" s="182" t="s">
        <v>106</v>
      </c>
      <c r="H134" s="183">
        <v>18</v>
      </c>
      <c r="I134" s="184"/>
      <c r="J134" s="185">
        <f>ROUND(I134*H134,2)</f>
        <v>0</v>
      </c>
      <c r="K134" s="186"/>
      <c r="L134" s="38"/>
      <c r="M134" s="187" t="s">
        <v>19</v>
      </c>
      <c r="N134" s="188" t="s">
        <v>43</v>
      </c>
      <c r="O134" s="63"/>
      <c r="P134" s="189">
        <f>O134*H134</f>
        <v>0</v>
      </c>
      <c r="Q134" s="189">
        <v>1.2999999999999999E-5</v>
      </c>
      <c r="R134" s="189">
        <f>Q134*H134</f>
        <v>2.34E-4</v>
      </c>
      <c r="S134" s="189">
        <v>0</v>
      </c>
      <c r="T134" s="190">
        <f>S134*H134</f>
        <v>0</v>
      </c>
      <c r="U134" s="33"/>
      <c r="V134" s="33"/>
      <c r="W134" s="33"/>
      <c r="X134" s="33"/>
      <c r="Y134" s="33"/>
      <c r="Z134" s="33"/>
      <c r="AA134" s="33"/>
      <c r="AB134" s="33"/>
      <c r="AC134" s="33"/>
      <c r="AD134" s="33"/>
      <c r="AE134" s="33"/>
      <c r="AR134" s="191" t="s">
        <v>144</v>
      </c>
      <c r="AT134" s="191" t="s">
        <v>141</v>
      </c>
      <c r="AU134" s="191" t="s">
        <v>82</v>
      </c>
      <c r="AY134" s="16" t="s">
        <v>140</v>
      </c>
      <c r="BE134" s="192">
        <f>IF(N134="základní",J134,0)</f>
        <v>0</v>
      </c>
      <c r="BF134" s="192">
        <f>IF(N134="snížená",J134,0)</f>
        <v>0</v>
      </c>
      <c r="BG134" s="192">
        <f>IF(N134="zákl. přenesená",J134,0)</f>
        <v>0</v>
      </c>
      <c r="BH134" s="192">
        <f>IF(N134="sníž. přenesená",J134,0)</f>
        <v>0</v>
      </c>
      <c r="BI134" s="192">
        <f>IF(N134="nulová",J134,0)</f>
        <v>0</v>
      </c>
      <c r="BJ134" s="16" t="s">
        <v>80</v>
      </c>
      <c r="BK134" s="192">
        <f>ROUND(I134*H134,2)</f>
        <v>0</v>
      </c>
      <c r="BL134" s="16" t="s">
        <v>144</v>
      </c>
      <c r="BM134" s="191" t="s">
        <v>345</v>
      </c>
    </row>
    <row r="135" spans="1:65" s="2" customFormat="1" ht="97.5">
      <c r="A135" s="33"/>
      <c r="B135" s="34"/>
      <c r="C135" s="35"/>
      <c r="D135" s="193" t="s">
        <v>146</v>
      </c>
      <c r="E135" s="35"/>
      <c r="F135" s="194" t="s">
        <v>346</v>
      </c>
      <c r="G135" s="35"/>
      <c r="H135" s="35"/>
      <c r="I135" s="108"/>
      <c r="J135" s="35"/>
      <c r="K135" s="35"/>
      <c r="L135" s="38"/>
      <c r="M135" s="195"/>
      <c r="N135" s="196"/>
      <c r="O135" s="63"/>
      <c r="P135" s="63"/>
      <c r="Q135" s="63"/>
      <c r="R135" s="63"/>
      <c r="S135" s="63"/>
      <c r="T135" s="64"/>
      <c r="U135" s="33"/>
      <c r="V135" s="33"/>
      <c r="W135" s="33"/>
      <c r="X135" s="33"/>
      <c r="Y135" s="33"/>
      <c r="Z135" s="33"/>
      <c r="AA135" s="33"/>
      <c r="AB135" s="33"/>
      <c r="AC135" s="33"/>
      <c r="AD135" s="33"/>
      <c r="AE135" s="33"/>
      <c r="AT135" s="16" t="s">
        <v>146</v>
      </c>
      <c r="AU135" s="16" t="s">
        <v>82</v>
      </c>
    </row>
    <row r="136" spans="1:65" s="12" customFormat="1" ht="11.25">
      <c r="B136" s="197"/>
      <c r="C136" s="198"/>
      <c r="D136" s="193" t="s">
        <v>148</v>
      </c>
      <c r="E136" s="199" t="s">
        <v>19</v>
      </c>
      <c r="F136" s="200" t="s">
        <v>347</v>
      </c>
      <c r="G136" s="198"/>
      <c r="H136" s="201">
        <v>12</v>
      </c>
      <c r="I136" s="202"/>
      <c r="J136" s="198"/>
      <c r="K136" s="198"/>
      <c r="L136" s="203"/>
      <c r="M136" s="204"/>
      <c r="N136" s="205"/>
      <c r="O136" s="205"/>
      <c r="P136" s="205"/>
      <c r="Q136" s="205"/>
      <c r="R136" s="205"/>
      <c r="S136" s="205"/>
      <c r="T136" s="206"/>
      <c r="AT136" s="207" t="s">
        <v>148</v>
      </c>
      <c r="AU136" s="207" t="s">
        <v>82</v>
      </c>
      <c r="AV136" s="12" t="s">
        <v>82</v>
      </c>
      <c r="AW136" s="12" t="s">
        <v>34</v>
      </c>
      <c r="AX136" s="12" t="s">
        <v>72</v>
      </c>
      <c r="AY136" s="207" t="s">
        <v>140</v>
      </c>
    </row>
    <row r="137" spans="1:65" s="12" customFormat="1" ht="11.25">
      <c r="B137" s="197"/>
      <c r="C137" s="198"/>
      <c r="D137" s="193" t="s">
        <v>148</v>
      </c>
      <c r="E137" s="199" t="s">
        <v>19</v>
      </c>
      <c r="F137" s="200" t="s">
        <v>348</v>
      </c>
      <c r="G137" s="198"/>
      <c r="H137" s="201">
        <v>6</v>
      </c>
      <c r="I137" s="202"/>
      <c r="J137" s="198"/>
      <c r="K137" s="198"/>
      <c r="L137" s="203"/>
      <c r="M137" s="204"/>
      <c r="N137" s="205"/>
      <c r="O137" s="205"/>
      <c r="P137" s="205"/>
      <c r="Q137" s="205"/>
      <c r="R137" s="205"/>
      <c r="S137" s="205"/>
      <c r="T137" s="206"/>
      <c r="AT137" s="207" t="s">
        <v>148</v>
      </c>
      <c r="AU137" s="207" t="s">
        <v>82</v>
      </c>
      <c r="AV137" s="12" t="s">
        <v>82</v>
      </c>
      <c r="AW137" s="12" t="s">
        <v>34</v>
      </c>
      <c r="AX137" s="12" t="s">
        <v>72</v>
      </c>
      <c r="AY137" s="207" t="s">
        <v>140</v>
      </c>
    </row>
    <row r="138" spans="1:65" s="13" customFormat="1" ht="11.25">
      <c r="B138" s="208"/>
      <c r="C138" s="209"/>
      <c r="D138" s="193" t="s">
        <v>148</v>
      </c>
      <c r="E138" s="210" t="s">
        <v>19</v>
      </c>
      <c r="F138" s="211" t="s">
        <v>151</v>
      </c>
      <c r="G138" s="209"/>
      <c r="H138" s="212">
        <v>18</v>
      </c>
      <c r="I138" s="213"/>
      <c r="J138" s="209"/>
      <c r="K138" s="209"/>
      <c r="L138" s="214"/>
      <c r="M138" s="215"/>
      <c r="N138" s="216"/>
      <c r="O138" s="216"/>
      <c r="P138" s="216"/>
      <c r="Q138" s="216"/>
      <c r="R138" s="216"/>
      <c r="S138" s="216"/>
      <c r="T138" s="217"/>
      <c r="AT138" s="218" t="s">
        <v>148</v>
      </c>
      <c r="AU138" s="218" t="s">
        <v>82</v>
      </c>
      <c r="AV138" s="13" t="s">
        <v>144</v>
      </c>
      <c r="AW138" s="13" t="s">
        <v>34</v>
      </c>
      <c r="AX138" s="13" t="s">
        <v>80</v>
      </c>
      <c r="AY138" s="218" t="s">
        <v>140</v>
      </c>
    </row>
    <row r="139" spans="1:65" s="2" customFormat="1" ht="16.5" customHeight="1">
      <c r="A139" s="33"/>
      <c r="B139" s="34"/>
      <c r="C139" s="233" t="s">
        <v>8</v>
      </c>
      <c r="D139" s="233" t="s">
        <v>318</v>
      </c>
      <c r="E139" s="234" t="s">
        <v>349</v>
      </c>
      <c r="F139" s="235" t="s">
        <v>350</v>
      </c>
      <c r="G139" s="236" t="s">
        <v>106</v>
      </c>
      <c r="H139" s="237">
        <v>18</v>
      </c>
      <c r="I139" s="238"/>
      <c r="J139" s="239">
        <f>ROUND(I139*H139,2)</f>
        <v>0</v>
      </c>
      <c r="K139" s="240"/>
      <c r="L139" s="241"/>
      <c r="M139" s="242" t="s">
        <v>19</v>
      </c>
      <c r="N139" s="243" t="s">
        <v>43</v>
      </c>
      <c r="O139" s="63"/>
      <c r="P139" s="189">
        <f>O139*H139</f>
        <v>0</v>
      </c>
      <c r="Q139" s="189">
        <v>3.82E-3</v>
      </c>
      <c r="R139" s="189">
        <f>Q139*H139</f>
        <v>6.8760000000000002E-2</v>
      </c>
      <c r="S139" s="189">
        <v>0</v>
      </c>
      <c r="T139" s="190">
        <f>S139*H139</f>
        <v>0</v>
      </c>
      <c r="U139" s="33"/>
      <c r="V139" s="33"/>
      <c r="W139" s="33"/>
      <c r="X139" s="33"/>
      <c r="Y139" s="33"/>
      <c r="Z139" s="33"/>
      <c r="AA139" s="33"/>
      <c r="AB139" s="33"/>
      <c r="AC139" s="33"/>
      <c r="AD139" s="33"/>
      <c r="AE139" s="33"/>
      <c r="AR139" s="191" t="s">
        <v>184</v>
      </c>
      <c r="AT139" s="191" t="s">
        <v>318</v>
      </c>
      <c r="AU139" s="191" t="s">
        <v>82</v>
      </c>
      <c r="AY139" s="16" t="s">
        <v>140</v>
      </c>
      <c r="BE139" s="192">
        <f>IF(N139="základní",J139,0)</f>
        <v>0</v>
      </c>
      <c r="BF139" s="192">
        <f>IF(N139="snížená",J139,0)</f>
        <v>0</v>
      </c>
      <c r="BG139" s="192">
        <f>IF(N139="zákl. přenesená",J139,0)</f>
        <v>0</v>
      </c>
      <c r="BH139" s="192">
        <f>IF(N139="sníž. přenesená",J139,0)</f>
        <v>0</v>
      </c>
      <c r="BI139" s="192">
        <f>IF(N139="nulová",J139,0)</f>
        <v>0</v>
      </c>
      <c r="BJ139" s="16" t="s">
        <v>80</v>
      </c>
      <c r="BK139" s="192">
        <f>ROUND(I139*H139,2)</f>
        <v>0</v>
      </c>
      <c r="BL139" s="16" t="s">
        <v>144</v>
      </c>
      <c r="BM139" s="191" t="s">
        <v>351</v>
      </c>
    </row>
    <row r="140" spans="1:65" s="2" customFormat="1" ht="24" customHeight="1">
      <c r="A140" s="33"/>
      <c r="B140" s="34"/>
      <c r="C140" s="179" t="s">
        <v>221</v>
      </c>
      <c r="D140" s="179" t="s">
        <v>141</v>
      </c>
      <c r="E140" s="180" t="s">
        <v>352</v>
      </c>
      <c r="F140" s="181" t="s">
        <v>353</v>
      </c>
      <c r="G140" s="182" t="s">
        <v>354</v>
      </c>
      <c r="H140" s="183">
        <v>3</v>
      </c>
      <c r="I140" s="184"/>
      <c r="J140" s="185">
        <f>ROUND(I140*H140,2)</f>
        <v>0</v>
      </c>
      <c r="K140" s="186"/>
      <c r="L140" s="38"/>
      <c r="M140" s="187" t="s">
        <v>19</v>
      </c>
      <c r="N140" s="188" t="s">
        <v>43</v>
      </c>
      <c r="O140" s="63"/>
      <c r="P140" s="189">
        <f>O140*H140</f>
        <v>0</v>
      </c>
      <c r="Q140" s="189">
        <v>0.34089999999999998</v>
      </c>
      <c r="R140" s="189">
        <f>Q140*H140</f>
        <v>1.0226999999999999</v>
      </c>
      <c r="S140" s="189">
        <v>0</v>
      </c>
      <c r="T140" s="190">
        <f>S140*H140</f>
        <v>0</v>
      </c>
      <c r="U140" s="33"/>
      <c r="V140" s="33"/>
      <c r="W140" s="33"/>
      <c r="X140" s="33"/>
      <c r="Y140" s="33"/>
      <c r="Z140" s="33"/>
      <c r="AA140" s="33"/>
      <c r="AB140" s="33"/>
      <c r="AC140" s="33"/>
      <c r="AD140" s="33"/>
      <c r="AE140" s="33"/>
      <c r="AR140" s="191" t="s">
        <v>144</v>
      </c>
      <c r="AT140" s="191" t="s">
        <v>141</v>
      </c>
      <c r="AU140" s="191" t="s">
        <v>82</v>
      </c>
      <c r="AY140" s="16" t="s">
        <v>140</v>
      </c>
      <c r="BE140" s="192">
        <f>IF(N140="základní",J140,0)</f>
        <v>0</v>
      </c>
      <c r="BF140" s="192">
        <f>IF(N140="snížená",J140,0)</f>
        <v>0</v>
      </c>
      <c r="BG140" s="192">
        <f>IF(N140="zákl. přenesená",J140,0)</f>
        <v>0</v>
      </c>
      <c r="BH140" s="192">
        <f>IF(N140="sníž. přenesená",J140,0)</f>
        <v>0</v>
      </c>
      <c r="BI140" s="192">
        <f>IF(N140="nulová",J140,0)</f>
        <v>0</v>
      </c>
      <c r="BJ140" s="16" t="s">
        <v>80</v>
      </c>
      <c r="BK140" s="192">
        <f>ROUND(I140*H140,2)</f>
        <v>0</v>
      </c>
      <c r="BL140" s="16" t="s">
        <v>144</v>
      </c>
      <c r="BM140" s="191" t="s">
        <v>355</v>
      </c>
    </row>
    <row r="141" spans="1:65" s="2" customFormat="1" ht="97.5">
      <c r="A141" s="33"/>
      <c r="B141" s="34"/>
      <c r="C141" s="35"/>
      <c r="D141" s="193" t="s">
        <v>146</v>
      </c>
      <c r="E141" s="35"/>
      <c r="F141" s="194" t="s">
        <v>356</v>
      </c>
      <c r="G141" s="35"/>
      <c r="H141" s="35"/>
      <c r="I141" s="108"/>
      <c r="J141" s="35"/>
      <c r="K141" s="35"/>
      <c r="L141" s="38"/>
      <c r="M141" s="195"/>
      <c r="N141" s="196"/>
      <c r="O141" s="63"/>
      <c r="P141" s="63"/>
      <c r="Q141" s="63"/>
      <c r="R141" s="63"/>
      <c r="S141" s="63"/>
      <c r="T141" s="64"/>
      <c r="U141" s="33"/>
      <c r="V141" s="33"/>
      <c r="W141" s="33"/>
      <c r="X141" s="33"/>
      <c r="Y141" s="33"/>
      <c r="Z141" s="33"/>
      <c r="AA141" s="33"/>
      <c r="AB141" s="33"/>
      <c r="AC141" s="33"/>
      <c r="AD141" s="33"/>
      <c r="AE141" s="33"/>
      <c r="AT141" s="16" t="s">
        <v>146</v>
      </c>
      <c r="AU141" s="16" t="s">
        <v>82</v>
      </c>
    </row>
    <row r="142" spans="1:65" s="2" customFormat="1" ht="16.5" customHeight="1">
      <c r="A142" s="33"/>
      <c r="B142" s="34"/>
      <c r="C142" s="233" t="s">
        <v>226</v>
      </c>
      <c r="D142" s="233" t="s">
        <v>318</v>
      </c>
      <c r="E142" s="234" t="s">
        <v>357</v>
      </c>
      <c r="F142" s="235" t="s">
        <v>358</v>
      </c>
      <c r="G142" s="236" t="s">
        <v>354</v>
      </c>
      <c r="H142" s="237">
        <v>3</v>
      </c>
      <c r="I142" s="238"/>
      <c r="J142" s="239">
        <f t="shared" ref="J142:J151" si="0">ROUND(I142*H142,2)</f>
        <v>0</v>
      </c>
      <c r="K142" s="240"/>
      <c r="L142" s="241"/>
      <c r="M142" s="242" t="s">
        <v>19</v>
      </c>
      <c r="N142" s="243" t="s">
        <v>43</v>
      </c>
      <c r="O142" s="63"/>
      <c r="P142" s="189">
        <f t="shared" ref="P142:P151" si="1">O142*H142</f>
        <v>0</v>
      </c>
      <c r="Q142" s="189">
        <v>0.10100000000000001</v>
      </c>
      <c r="R142" s="189">
        <f t="shared" ref="R142:R151" si="2">Q142*H142</f>
        <v>0.30300000000000005</v>
      </c>
      <c r="S142" s="189">
        <v>0</v>
      </c>
      <c r="T142" s="190">
        <f t="shared" ref="T142:T151" si="3">S142*H142</f>
        <v>0</v>
      </c>
      <c r="U142" s="33"/>
      <c r="V142" s="33"/>
      <c r="W142" s="33"/>
      <c r="X142" s="33"/>
      <c r="Y142" s="33"/>
      <c r="Z142" s="33"/>
      <c r="AA142" s="33"/>
      <c r="AB142" s="33"/>
      <c r="AC142" s="33"/>
      <c r="AD142" s="33"/>
      <c r="AE142" s="33"/>
      <c r="AR142" s="191" t="s">
        <v>184</v>
      </c>
      <c r="AT142" s="191" t="s">
        <v>318</v>
      </c>
      <c r="AU142" s="191" t="s">
        <v>82</v>
      </c>
      <c r="AY142" s="16" t="s">
        <v>140</v>
      </c>
      <c r="BE142" s="192">
        <f t="shared" ref="BE142:BE151" si="4">IF(N142="základní",J142,0)</f>
        <v>0</v>
      </c>
      <c r="BF142" s="192">
        <f t="shared" ref="BF142:BF151" si="5">IF(N142="snížená",J142,0)</f>
        <v>0</v>
      </c>
      <c r="BG142" s="192">
        <f t="shared" ref="BG142:BG151" si="6">IF(N142="zákl. přenesená",J142,0)</f>
        <v>0</v>
      </c>
      <c r="BH142" s="192">
        <f t="shared" ref="BH142:BH151" si="7">IF(N142="sníž. přenesená",J142,0)</f>
        <v>0</v>
      </c>
      <c r="BI142" s="192">
        <f t="shared" ref="BI142:BI151" si="8">IF(N142="nulová",J142,0)</f>
        <v>0</v>
      </c>
      <c r="BJ142" s="16" t="s">
        <v>80</v>
      </c>
      <c r="BK142" s="192">
        <f t="shared" ref="BK142:BK151" si="9">ROUND(I142*H142,2)</f>
        <v>0</v>
      </c>
      <c r="BL142" s="16" t="s">
        <v>144</v>
      </c>
      <c r="BM142" s="191" t="s">
        <v>359</v>
      </c>
    </row>
    <row r="143" spans="1:65" s="2" customFormat="1" ht="16.5" customHeight="1">
      <c r="A143" s="33"/>
      <c r="B143" s="34"/>
      <c r="C143" s="233" t="s">
        <v>231</v>
      </c>
      <c r="D143" s="233" t="s">
        <v>318</v>
      </c>
      <c r="E143" s="234" t="s">
        <v>360</v>
      </c>
      <c r="F143" s="235" t="s">
        <v>361</v>
      </c>
      <c r="G143" s="236" t="s">
        <v>354</v>
      </c>
      <c r="H143" s="237">
        <v>3</v>
      </c>
      <c r="I143" s="238"/>
      <c r="J143" s="239">
        <f t="shared" si="0"/>
        <v>0</v>
      </c>
      <c r="K143" s="240"/>
      <c r="L143" s="241"/>
      <c r="M143" s="242" t="s">
        <v>19</v>
      </c>
      <c r="N143" s="243" t="s">
        <v>43</v>
      </c>
      <c r="O143" s="63"/>
      <c r="P143" s="189">
        <f t="shared" si="1"/>
        <v>0</v>
      </c>
      <c r="Q143" s="189">
        <v>3.7999999999999999E-2</v>
      </c>
      <c r="R143" s="189">
        <f t="shared" si="2"/>
        <v>0.11399999999999999</v>
      </c>
      <c r="S143" s="189">
        <v>0</v>
      </c>
      <c r="T143" s="190">
        <f t="shared" si="3"/>
        <v>0</v>
      </c>
      <c r="U143" s="33"/>
      <c r="V143" s="33"/>
      <c r="W143" s="33"/>
      <c r="X143" s="33"/>
      <c r="Y143" s="33"/>
      <c r="Z143" s="33"/>
      <c r="AA143" s="33"/>
      <c r="AB143" s="33"/>
      <c r="AC143" s="33"/>
      <c r="AD143" s="33"/>
      <c r="AE143" s="33"/>
      <c r="AR143" s="191" t="s">
        <v>184</v>
      </c>
      <c r="AT143" s="191" t="s">
        <v>318</v>
      </c>
      <c r="AU143" s="191" t="s">
        <v>82</v>
      </c>
      <c r="AY143" s="16" t="s">
        <v>140</v>
      </c>
      <c r="BE143" s="192">
        <f t="shared" si="4"/>
        <v>0</v>
      </c>
      <c r="BF143" s="192">
        <f t="shared" si="5"/>
        <v>0</v>
      </c>
      <c r="BG143" s="192">
        <f t="shared" si="6"/>
        <v>0</v>
      </c>
      <c r="BH143" s="192">
        <f t="shared" si="7"/>
        <v>0</v>
      </c>
      <c r="BI143" s="192">
        <f t="shared" si="8"/>
        <v>0</v>
      </c>
      <c r="BJ143" s="16" t="s">
        <v>80</v>
      </c>
      <c r="BK143" s="192">
        <f t="shared" si="9"/>
        <v>0</v>
      </c>
      <c r="BL143" s="16" t="s">
        <v>144</v>
      </c>
      <c r="BM143" s="191" t="s">
        <v>362</v>
      </c>
    </row>
    <row r="144" spans="1:65" s="2" customFormat="1" ht="16.5" customHeight="1">
      <c r="A144" s="33"/>
      <c r="B144" s="34"/>
      <c r="C144" s="233" t="s">
        <v>236</v>
      </c>
      <c r="D144" s="233" t="s">
        <v>318</v>
      </c>
      <c r="E144" s="234" t="s">
        <v>363</v>
      </c>
      <c r="F144" s="235" t="s">
        <v>364</v>
      </c>
      <c r="G144" s="236" t="s">
        <v>354</v>
      </c>
      <c r="H144" s="237">
        <v>3</v>
      </c>
      <c r="I144" s="238"/>
      <c r="J144" s="239">
        <f t="shared" si="0"/>
        <v>0</v>
      </c>
      <c r="K144" s="240"/>
      <c r="L144" s="241"/>
      <c r="M144" s="242" t="s">
        <v>19</v>
      </c>
      <c r="N144" s="243" t="s">
        <v>43</v>
      </c>
      <c r="O144" s="63"/>
      <c r="P144" s="189">
        <f t="shared" si="1"/>
        <v>0</v>
      </c>
      <c r="Q144" s="189">
        <v>3.7999999999999999E-2</v>
      </c>
      <c r="R144" s="189">
        <f t="shared" si="2"/>
        <v>0.11399999999999999</v>
      </c>
      <c r="S144" s="189">
        <v>0</v>
      </c>
      <c r="T144" s="190">
        <f t="shared" si="3"/>
        <v>0</v>
      </c>
      <c r="U144" s="33"/>
      <c r="V144" s="33"/>
      <c r="W144" s="33"/>
      <c r="X144" s="33"/>
      <c r="Y144" s="33"/>
      <c r="Z144" s="33"/>
      <c r="AA144" s="33"/>
      <c r="AB144" s="33"/>
      <c r="AC144" s="33"/>
      <c r="AD144" s="33"/>
      <c r="AE144" s="33"/>
      <c r="AR144" s="191" t="s">
        <v>184</v>
      </c>
      <c r="AT144" s="191" t="s">
        <v>318</v>
      </c>
      <c r="AU144" s="191" t="s">
        <v>82</v>
      </c>
      <c r="AY144" s="16" t="s">
        <v>140</v>
      </c>
      <c r="BE144" s="192">
        <f t="shared" si="4"/>
        <v>0</v>
      </c>
      <c r="BF144" s="192">
        <f t="shared" si="5"/>
        <v>0</v>
      </c>
      <c r="BG144" s="192">
        <f t="shared" si="6"/>
        <v>0</v>
      </c>
      <c r="BH144" s="192">
        <f t="shared" si="7"/>
        <v>0</v>
      </c>
      <c r="BI144" s="192">
        <f t="shared" si="8"/>
        <v>0</v>
      </c>
      <c r="BJ144" s="16" t="s">
        <v>80</v>
      </c>
      <c r="BK144" s="192">
        <f t="shared" si="9"/>
        <v>0</v>
      </c>
      <c r="BL144" s="16" t="s">
        <v>144</v>
      </c>
      <c r="BM144" s="191" t="s">
        <v>365</v>
      </c>
    </row>
    <row r="145" spans="1:65" s="2" customFormat="1" ht="16.5" customHeight="1">
      <c r="A145" s="33"/>
      <c r="B145" s="34"/>
      <c r="C145" s="233" t="s">
        <v>242</v>
      </c>
      <c r="D145" s="233" t="s">
        <v>318</v>
      </c>
      <c r="E145" s="234" t="s">
        <v>366</v>
      </c>
      <c r="F145" s="235" t="s">
        <v>367</v>
      </c>
      <c r="G145" s="236" t="s">
        <v>354</v>
      </c>
      <c r="H145" s="237">
        <v>3</v>
      </c>
      <c r="I145" s="238"/>
      <c r="J145" s="239">
        <f t="shared" si="0"/>
        <v>0</v>
      </c>
      <c r="K145" s="240"/>
      <c r="L145" s="241"/>
      <c r="M145" s="242" t="s">
        <v>19</v>
      </c>
      <c r="N145" s="243" t="s">
        <v>43</v>
      </c>
      <c r="O145" s="63"/>
      <c r="P145" s="189">
        <f t="shared" si="1"/>
        <v>0</v>
      </c>
      <c r="Q145" s="189">
        <v>2.3E-2</v>
      </c>
      <c r="R145" s="189">
        <f t="shared" si="2"/>
        <v>6.9000000000000006E-2</v>
      </c>
      <c r="S145" s="189">
        <v>0</v>
      </c>
      <c r="T145" s="190">
        <f t="shared" si="3"/>
        <v>0</v>
      </c>
      <c r="U145" s="33"/>
      <c r="V145" s="33"/>
      <c r="W145" s="33"/>
      <c r="X145" s="33"/>
      <c r="Y145" s="33"/>
      <c r="Z145" s="33"/>
      <c r="AA145" s="33"/>
      <c r="AB145" s="33"/>
      <c r="AC145" s="33"/>
      <c r="AD145" s="33"/>
      <c r="AE145" s="33"/>
      <c r="AR145" s="191" t="s">
        <v>184</v>
      </c>
      <c r="AT145" s="191" t="s">
        <v>318</v>
      </c>
      <c r="AU145" s="191" t="s">
        <v>82</v>
      </c>
      <c r="AY145" s="16" t="s">
        <v>140</v>
      </c>
      <c r="BE145" s="192">
        <f t="shared" si="4"/>
        <v>0</v>
      </c>
      <c r="BF145" s="192">
        <f t="shared" si="5"/>
        <v>0</v>
      </c>
      <c r="BG145" s="192">
        <f t="shared" si="6"/>
        <v>0</v>
      </c>
      <c r="BH145" s="192">
        <f t="shared" si="7"/>
        <v>0</v>
      </c>
      <c r="BI145" s="192">
        <f t="shared" si="8"/>
        <v>0</v>
      </c>
      <c r="BJ145" s="16" t="s">
        <v>80</v>
      </c>
      <c r="BK145" s="192">
        <f t="shared" si="9"/>
        <v>0</v>
      </c>
      <c r="BL145" s="16" t="s">
        <v>144</v>
      </c>
      <c r="BM145" s="191" t="s">
        <v>368</v>
      </c>
    </row>
    <row r="146" spans="1:65" s="2" customFormat="1" ht="16.5" customHeight="1">
      <c r="A146" s="33"/>
      <c r="B146" s="34"/>
      <c r="C146" s="233" t="s">
        <v>7</v>
      </c>
      <c r="D146" s="233" t="s">
        <v>318</v>
      </c>
      <c r="E146" s="234" t="s">
        <v>369</v>
      </c>
      <c r="F146" s="235" t="s">
        <v>370</v>
      </c>
      <c r="G146" s="236" t="s">
        <v>354</v>
      </c>
      <c r="H146" s="237">
        <v>3</v>
      </c>
      <c r="I146" s="238"/>
      <c r="J146" s="239">
        <f t="shared" si="0"/>
        <v>0</v>
      </c>
      <c r="K146" s="240"/>
      <c r="L146" s="241"/>
      <c r="M146" s="242" t="s">
        <v>19</v>
      </c>
      <c r="N146" s="243" t="s">
        <v>43</v>
      </c>
      <c r="O146" s="63"/>
      <c r="P146" s="189">
        <f t="shared" si="1"/>
        <v>0</v>
      </c>
      <c r="Q146" s="189">
        <v>5.5E-2</v>
      </c>
      <c r="R146" s="189">
        <f t="shared" si="2"/>
        <v>0.16500000000000001</v>
      </c>
      <c r="S146" s="189">
        <v>0</v>
      </c>
      <c r="T146" s="190">
        <f t="shared" si="3"/>
        <v>0</v>
      </c>
      <c r="U146" s="33"/>
      <c r="V146" s="33"/>
      <c r="W146" s="33"/>
      <c r="X146" s="33"/>
      <c r="Y146" s="33"/>
      <c r="Z146" s="33"/>
      <c r="AA146" s="33"/>
      <c r="AB146" s="33"/>
      <c r="AC146" s="33"/>
      <c r="AD146" s="33"/>
      <c r="AE146" s="33"/>
      <c r="AR146" s="191" t="s">
        <v>184</v>
      </c>
      <c r="AT146" s="191" t="s">
        <v>318</v>
      </c>
      <c r="AU146" s="191" t="s">
        <v>82</v>
      </c>
      <c r="AY146" s="16" t="s">
        <v>140</v>
      </c>
      <c r="BE146" s="192">
        <f t="shared" si="4"/>
        <v>0</v>
      </c>
      <c r="BF146" s="192">
        <f t="shared" si="5"/>
        <v>0</v>
      </c>
      <c r="BG146" s="192">
        <f t="shared" si="6"/>
        <v>0</v>
      </c>
      <c r="BH146" s="192">
        <f t="shared" si="7"/>
        <v>0</v>
      </c>
      <c r="BI146" s="192">
        <f t="shared" si="8"/>
        <v>0</v>
      </c>
      <c r="BJ146" s="16" t="s">
        <v>80</v>
      </c>
      <c r="BK146" s="192">
        <f t="shared" si="9"/>
        <v>0</v>
      </c>
      <c r="BL146" s="16" t="s">
        <v>144</v>
      </c>
      <c r="BM146" s="191" t="s">
        <v>371</v>
      </c>
    </row>
    <row r="147" spans="1:65" s="2" customFormat="1" ht="16.5" customHeight="1">
      <c r="A147" s="33"/>
      <c r="B147" s="34"/>
      <c r="C147" s="233" t="s">
        <v>252</v>
      </c>
      <c r="D147" s="233" t="s">
        <v>318</v>
      </c>
      <c r="E147" s="234" t="s">
        <v>372</v>
      </c>
      <c r="F147" s="235" t="s">
        <v>370</v>
      </c>
      <c r="G147" s="236" t="s">
        <v>354</v>
      </c>
      <c r="H147" s="237">
        <v>3</v>
      </c>
      <c r="I147" s="238"/>
      <c r="J147" s="239">
        <f t="shared" si="0"/>
        <v>0</v>
      </c>
      <c r="K147" s="240"/>
      <c r="L147" s="241"/>
      <c r="M147" s="242" t="s">
        <v>19</v>
      </c>
      <c r="N147" s="243" t="s">
        <v>43</v>
      </c>
      <c r="O147" s="63"/>
      <c r="P147" s="189">
        <f t="shared" si="1"/>
        <v>0</v>
      </c>
      <c r="Q147" s="189">
        <v>0.114</v>
      </c>
      <c r="R147" s="189">
        <f t="shared" si="2"/>
        <v>0.34200000000000003</v>
      </c>
      <c r="S147" s="189">
        <v>0</v>
      </c>
      <c r="T147" s="190">
        <f t="shared" si="3"/>
        <v>0</v>
      </c>
      <c r="U147" s="33"/>
      <c r="V147" s="33"/>
      <c r="W147" s="33"/>
      <c r="X147" s="33"/>
      <c r="Y147" s="33"/>
      <c r="Z147" s="33"/>
      <c r="AA147" s="33"/>
      <c r="AB147" s="33"/>
      <c r="AC147" s="33"/>
      <c r="AD147" s="33"/>
      <c r="AE147" s="33"/>
      <c r="AR147" s="191" t="s">
        <v>184</v>
      </c>
      <c r="AT147" s="191" t="s">
        <v>318</v>
      </c>
      <c r="AU147" s="191" t="s">
        <v>82</v>
      </c>
      <c r="AY147" s="16" t="s">
        <v>140</v>
      </c>
      <c r="BE147" s="192">
        <f t="shared" si="4"/>
        <v>0</v>
      </c>
      <c r="BF147" s="192">
        <f t="shared" si="5"/>
        <v>0</v>
      </c>
      <c r="BG147" s="192">
        <f t="shared" si="6"/>
        <v>0</v>
      </c>
      <c r="BH147" s="192">
        <f t="shared" si="7"/>
        <v>0</v>
      </c>
      <c r="BI147" s="192">
        <f t="shared" si="8"/>
        <v>0</v>
      </c>
      <c r="BJ147" s="16" t="s">
        <v>80</v>
      </c>
      <c r="BK147" s="192">
        <f t="shared" si="9"/>
        <v>0</v>
      </c>
      <c r="BL147" s="16" t="s">
        <v>144</v>
      </c>
      <c r="BM147" s="191" t="s">
        <v>373</v>
      </c>
    </row>
    <row r="148" spans="1:65" s="2" customFormat="1" ht="16.5" customHeight="1">
      <c r="A148" s="33"/>
      <c r="B148" s="34"/>
      <c r="C148" s="233" t="s">
        <v>257</v>
      </c>
      <c r="D148" s="233" t="s">
        <v>318</v>
      </c>
      <c r="E148" s="234" t="s">
        <v>374</v>
      </c>
      <c r="F148" s="235" t="s">
        <v>375</v>
      </c>
      <c r="G148" s="236" t="s">
        <v>354</v>
      </c>
      <c r="H148" s="237">
        <v>3</v>
      </c>
      <c r="I148" s="238"/>
      <c r="J148" s="239">
        <f t="shared" si="0"/>
        <v>0</v>
      </c>
      <c r="K148" s="240"/>
      <c r="L148" s="241"/>
      <c r="M148" s="242" t="s">
        <v>19</v>
      </c>
      <c r="N148" s="243" t="s">
        <v>43</v>
      </c>
      <c r="O148" s="63"/>
      <c r="P148" s="189">
        <f t="shared" si="1"/>
        <v>0</v>
      </c>
      <c r="Q148" s="189">
        <v>4.0000000000000001E-3</v>
      </c>
      <c r="R148" s="189">
        <f t="shared" si="2"/>
        <v>1.2E-2</v>
      </c>
      <c r="S148" s="189">
        <v>0</v>
      </c>
      <c r="T148" s="190">
        <f t="shared" si="3"/>
        <v>0</v>
      </c>
      <c r="U148" s="33"/>
      <c r="V148" s="33"/>
      <c r="W148" s="33"/>
      <c r="X148" s="33"/>
      <c r="Y148" s="33"/>
      <c r="Z148" s="33"/>
      <c r="AA148" s="33"/>
      <c r="AB148" s="33"/>
      <c r="AC148" s="33"/>
      <c r="AD148" s="33"/>
      <c r="AE148" s="33"/>
      <c r="AR148" s="191" t="s">
        <v>184</v>
      </c>
      <c r="AT148" s="191" t="s">
        <v>318</v>
      </c>
      <c r="AU148" s="191" t="s">
        <v>82</v>
      </c>
      <c r="AY148" s="16" t="s">
        <v>140</v>
      </c>
      <c r="BE148" s="192">
        <f t="shared" si="4"/>
        <v>0</v>
      </c>
      <c r="BF148" s="192">
        <f t="shared" si="5"/>
        <v>0</v>
      </c>
      <c r="BG148" s="192">
        <f t="shared" si="6"/>
        <v>0</v>
      </c>
      <c r="BH148" s="192">
        <f t="shared" si="7"/>
        <v>0</v>
      </c>
      <c r="BI148" s="192">
        <f t="shared" si="8"/>
        <v>0</v>
      </c>
      <c r="BJ148" s="16" t="s">
        <v>80</v>
      </c>
      <c r="BK148" s="192">
        <f t="shared" si="9"/>
        <v>0</v>
      </c>
      <c r="BL148" s="16" t="s">
        <v>144</v>
      </c>
      <c r="BM148" s="191" t="s">
        <v>376</v>
      </c>
    </row>
    <row r="149" spans="1:65" s="2" customFormat="1" ht="16.5" customHeight="1">
      <c r="A149" s="33"/>
      <c r="B149" s="34"/>
      <c r="C149" s="233" t="s">
        <v>264</v>
      </c>
      <c r="D149" s="233" t="s">
        <v>318</v>
      </c>
      <c r="E149" s="234" t="s">
        <v>377</v>
      </c>
      <c r="F149" s="235" t="s">
        <v>378</v>
      </c>
      <c r="G149" s="236" t="s">
        <v>354</v>
      </c>
      <c r="H149" s="237">
        <v>3</v>
      </c>
      <c r="I149" s="238"/>
      <c r="J149" s="239">
        <f t="shared" si="0"/>
        <v>0</v>
      </c>
      <c r="K149" s="240"/>
      <c r="L149" s="241"/>
      <c r="M149" s="242" t="s">
        <v>19</v>
      </c>
      <c r="N149" s="243" t="s">
        <v>43</v>
      </c>
      <c r="O149" s="63"/>
      <c r="P149" s="189">
        <f t="shared" si="1"/>
        <v>0</v>
      </c>
      <c r="Q149" s="189">
        <v>7.9000000000000001E-2</v>
      </c>
      <c r="R149" s="189">
        <f t="shared" si="2"/>
        <v>0.23699999999999999</v>
      </c>
      <c r="S149" s="189">
        <v>0</v>
      </c>
      <c r="T149" s="190">
        <f t="shared" si="3"/>
        <v>0</v>
      </c>
      <c r="U149" s="33"/>
      <c r="V149" s="33"/>
      <c r="W149" s="33"/>
      <c r="X149" s="33"/>
      <c r="Y149" s="33"/>
      <c r="Z149" s="33"/>
      <c r="AA149" s="33"/>
      <c r="AB149" s="33"/>
      <c r="AC149" s="33"/>
      <c r="AD149" s="33"/>
      <c r="AE149" s="33"/>
      <c r="AR149" s="191" t="s">
        <v>184</v>
      </c>
      <c r="AT149" s="191" t="s">
        <v>318</v>
      </c>
      <c r="AU149" s="191" t="s">
        <v>82</v>
      </c>
      <c r="AY149" s="16" t="s">
        <v>140</v>
      </c>
      <c r="BE149" s="192">
        <f t="shared" si="4"/>
        <v>0</v>
      </c>
      <c r="BF149" s="192">
        <f t="shared" si="5"/>
        <v>0</v>
      </c>
      <c r="BG149" s="192">
        <f t="shared" si="6"/>
        <v>0</v>
      </c>
      <c r="BH149" s="192">
        <f t="shared" si="7"/>
        <v>0</v>
      </c>
      <c r="BI149" s="192">
        <f t="shared" si="8"/>
        <v>0</v>
      </c>
      <c r="BJ149" s="16" t="s">
        <v>80</v>
      </c>
      <c r="BK149" s="192">
        <f t="shared" si="9"/>
        <v>0</v>
      </c>
      <c r="BL149" s="16" t="s">
        <v>144</v>
      </c>
      <c r="BM149" s="191" t="s">
        <v>379</v>
      </c>
    </row>
    <row r="150" spans="1:65" s="2" customFormat="1" ht="16.5" customHeight="1">
      <c r="A150" s="33"/>
      <c r="B150" s="34"/>
      <c r="C150" s="233" t="s">
        <v>107</v>
      </c>
      <c r="D150" s="233" t="s">
        <v>318</v>
      </c>
      <c r="E150" s="234" t="s">
        <v>380</v>
      </c>
      <c r="F150" s="235" t="s">
        <v>381</v>
      </c>
      <c r="G150" s="236" t="s">
        <v>354</v>
      </c>
      <c r="H150" s="237">
        <v>3</v>
      </c>
      <c r="I150" s="238"/>
      <c r="J150" s="239">
        <f t="shared" si="0"/>
        <v>0</v>
      </c>
      <c r="K150" s="240"/>
      <c r="L150" s="241"/>
      <c r="M150" s="242" t="s">
        <v>19</v>
      </c>
      <c r="N150" s="243" t="s">
        <v>43</v>
      </c>
      <c r="O150" s="63"/>
      <c r="P150" s="189">
        <f t="shared" si="1"/>
        <v>0</v>
      </c>
      <c r="Q150" s="189">
        <v>3.6999999999999998E-2</v>
      </c>
      <c r="R150" s="189">
        <f t="shared" si="2"/>
        <v>0.11099999999999999</v>
      </c>
      <c r="S150" s="189">
        <v>0</v>
      </c>
      <c r="T150" s="190">
        <f t="shared" si="3"/>
        <v>0</v>
      </c>
      <c r="U150" s="33"/>
      <c r="V150" s="33"/>
      <c r="W150" s="33"/>
      <c r="X150" s="33"/>
      <c r="Y150" s="33"/>
      <c r="Z150" s="33"/>
      <c r="AA150" s="33"/>
      <c r="AB150" s="33"/>
      <c r="AC150" s="33"/>
      <c r="AD150" s="33"/>
      <c r="AE150" s="33"/>
      <c r="AR150" s="191" t="s">
        <v>184</v>
      </c>
      <c r="AT150" s="191" t="s">
        <v>318</v>
      </c>
      <c r="AU150" s="191" t="s">
        <v>82</v>
      </c>
      <c r="AY150" s="16" t="s">
        <v>140</v>
      </c>
      <c r="BE150" s="192">
        <f t="shared" si="4"/>
        <v>0</v>
      </c>
      <c r="BF150" s="192">
        <f t="shared" si="5"/>
        <v>0</v>
      </c>
      <c r="BG150" s="192">
        <f t="shared" si="6"/>
        <v>0</v>
      </c>
      <c r="BH150" s="192">
        <f t="shared" si="7"/>
        <v>0</v>
      </c>
      <c r="BI150" s="192">
        <f t="shared" si="8"/>
        <v>0</v>
      </c>
      <c r="BJ150" s="16" t="s">
        <v>80</v>
      </c>
      <c r="BK150" s="192">
        <f t="shared" si="9"/>
        <v>0</v>
      </c>
      <c r="BL150" s="16" t="s">
        <v>144</v>
      </c>
      <c r="BM150" s="191" t="s">
        <v>382</v>
      </c>
    </row>
    <row r="151" spans="1:65" s="2" customFormat="1" ht="16.5" customHeight="1">
      <c r="A151" s="33"/>
      <c r="B151" s="34"/>
      <c r="C151" s="179" t="s">
        <v>383</v>
      </c>
      <c r="D151" s="179" t="s">
        <v>141</v>
      </c>
      <c r="E151" s="180" t="s">
        <v>384</v>
      </c>
      <c r="F151" s="181" t="s">
        <v>385</v>
      </c>
      <c r="G151" s="182" t="s">
        <v>354</v>
      </c>
      <c r="H151" s="183">
        <v>3</v>
      </c>
      <c r="I151" s="184"/>
      <c r="J151" s="185">
        <f t="shared" si="0"/>
        <v>0</v>
      </c>
      <c r="K151" s="186"/>
      <c r="L151" s="38"/>
      <c r="M151" s="187" t="s">
        <v>19</v>
      </c>
      <c r="N151" s="188" t="s">
        <v>43</v>
      </c>
      <c r="O151" s="63"/>
      <c r="P151" s="189">
        <f t="shared" si="1"/>
        <v>0</v>
      </c>
      <c r="Q151" s="189">
        <v>1.7999999999999999E-2</v>
      </c>
      <c r="R151" s="189">
        <f t="shared" si="2"/>
        <v>5.3999999999999992E-2</v>
      </c>
      <c r="S151" s="189">
        <v>0</v>
      </c>
      <c r="T151" s="190">
        <f t="shared" si="3"/>
        <v>0</v>
      </c>
      <c r="U151" s="33"/>
      <c r="V151" s="33"/>
      <c r="W151" s="33"/>
      <c r="X151" s="33"/>
      <c r="Y151" s="33"/>
      <c r="Z151" s="33"/>
      <c r="AA151" s="33"/>
      <c r="AB151" s="33"/>
      <c r="AC151" s="33"/>
      <c r="AD151" s="33"/>
      <c r="AE151" s="33"/>
      <c r="AR151" s="191" t="s">
        <v>144</v>
      </c>
      <c r="AT151" s="191" t="s">
        <v>141</v>
      </c>
      <c r="AU151" s="191" t="s">
        <v>82</v>
      </c>
      <c r="AY151" s="16" t="s">
        <v>140</v>
      </c>
      <c r="BE151" s="192">
        <f t="shared" si="4"/>
        <v>0</v>
      </c>
      <c r="BF151" s="192">
        <f t="shared" si="5"/>
        <v>0</v>
      </c>
      <c r="BG151" s="192">
        <f t="shared" si="6"/>
        <v>0</v>
      </c>
      <c r="BH151" s="192">
        <f t="shared" si="7"/>
        <v>0</v>
      </c>
      <c r="BI151" s="192">
        <f t="shared" si="8"/>
        <v>0</v>
      </c>
      <c r="BJ151" s="16" t="s">
        <v>80</v>
      </c>
      <c r="BK151" s="192">
        <f t="shared" si="9"/>
        <v>0</v>
      </c>
      <c r="BL151" s="16" t="s">
        <v>144</v>
      </c>
      <c r="BM151" s="191" t="s">
        <v>386</v>
      </c>
    </row>
    <row r="152" spans="1:65" s="2" customFormat="1" ht="97.5">
      <c r="A152" s="33"/>
      <c r="B152" s="34"/>
      <c r="C152" s="35"/>
      <c r="D152" s="193" t="s">
        <v>146</v>
      </c>
      <c r="E152" s="35"/>
      <c r="F152" s="194" t="s">
        <v>356</v>
      </c>
      <c r="G152" s="35"/>
      <c r="H152" s="35"/>
      <c r="I152" s="108"/>
      <c r="J152" s="35"/>
      <c r="K152" s="35"/>
      <c r="L152" s="38"/>
      <c r="M152" s="195"/>
      <c r="N152" s="196"/>
      <c r="O152" s="63"/>
      <c r="P152" s="63"/>
      <c r="Q152" s="63"/>
      <c r="R152" s="63"/>
      <c r="S152" s="63"/>
      <c r="T152" s="64"/>
      <c r="U152" s="33"/>
      <c r="V152" s="33"/>
      <c r="W152" s="33"/>
      <c r="X152" s="33"/>
      <c r="Y152" s="33"/>
      <c r="Z152" s="33"/>
      <c r="AA152" s="33"/>
      <c r="AB152" s="33"/>
      <c r="AC152" s="33"/>
      <c r="AD152" s="33"/>
      <c r="AE152" s="33"/>
      <c r="AT152" s="16" t="s">
        <v>146</v>
      </c>
      <c r="AU152" s="16" t="s">
        <v>82</v>
      </c>
    </row>
    <row r="153" spans="1:65" s="2" customFormat="1" ht="39">
      <c r="A153" s="33"/>
      <c r="B153" s="34"/>
      <c r="C153" s="35"/>
      <c r="D153" s="193" t="s">
        <v>387</v>
      </c>
      <c r="E153" s="35"/>
      <c r="F153" s="194" t="s">
        <v>388</v>
      </c>
      <c r="G153" s="35"/>
      <c r="H153" s="35"/>
      <c r="I153" s="108"/>
      <c r="J153" s="35"/>
      <c r="K153" s="35"/>
      <c r="L153" s="38"/>
      <c r="M153" s="195"/>
      <c r="N153" s="196"/>
      <c r="O153" s="63"/>
      <c r="P153" s="63"/>
      <c r="Q153" s="63"/>
      <c r="R153" s="63"/>
      <c r="S153" s="63"/>
      <c r="T153" s="64"/>
      <c r="U153" s="33"/>
      <c r="V153" s="33"/>
      <c r="W153" s="33"/>
      <c r="X153" s="33"/>
      <c r="Y153" s="33"/>
      <c r="Z153" s="33"/>
      <c r="AA153" s="33"/>
      <c r="AB153" s="33"/>
      <c r="AC153" s="33"/>
      <c r="AD153" s="33"/>
      <c r="AE153" s="33"/>
      <c r="AT153" s="16" t="s">
        <v>387</v>
      </c>
      <c r="AU153" s="16" t="s">
        <v>82</v>
      </c>
    </row>
    <row r="154" spans="1:65" s="2" customFormat="1" ht="24" customHeight="1">
      <c r="A154" s="33"/>
      <c r="B154" s="34"/>
      <c r="C154" s="179" t="s">
        <v>389</v>
      </c>
      <c r="D154" s="179" t="s">
        <v>141</v>
      </c>
      <c r="E154" s="180" t="s">
        <v>390</v>
      </c>
      <c r="F154" s="181" t="s">
        <v>391</v>
      </c>
      <c r="G154" s="182" t="s">
        <v>354</v>
      </c>
      <c r="H154" s="183">
        <v>3</v>
      </c>
      <c r="I154" s="184"/>
      <c r="J154" s="185">
        <f>ROUND(I154*H154,2)</f>
        <v>0</v>
      </c>
      <c r="K154" s="186"/>
      <c r="L154" s="38"/>
      <c r="M154" s="187" t="s">
        <v>19</v>
      </c>
      <c r="N154" s="188" t="s">
        <v>43</v>
      </c>
      <c r="O154" s="63"/>
      <c r="P154" s="189">
        <f>O154*H154</f>
        <v>0</v>
      </c>
      <c r="Q154" s="189">
        <v>0.42080000000000001</v>
      </c>
      <c r="R154" s="189">
        <f>Q154*H154</f>
        <v>1.2624</v>
      </c>
      <c r="S154" s="189">
        <v>0</v>
      </c>
      <c r="T154" s="190">
        <f>S154*H154</f>
        <v>0</v>
      </c>
      <c r="U154" s="33"/>
      <c r="V154" s="33"/>
      <c r="W154" s="33"/>
      <c r="X154" s="33"/>
      <c r="Y154" s="33"/>
      <c r="Z154" s="33"/>
      <c r="AA154" s="33"/>
      <c r="AB154" s="33"/>
      <c r="AC154" s="33"/>
      <c r="AD154" s="33"/>
      <c r="AE154" s="33"/>
      <c r="AR154" s="191" t="s">
        <v>144</v>
      </c>
      <c r="AT154" s="191" t="s">
        <v>141</v>
      </c>
      <c r="AU154" s="191" t="s">
        <v>82</v>
      </c>
      <c r="AY154" s="16" t="s">
        <v>140</v>
      </c>
      <c r="BE154" s="192">
        <f>IF(N154="základní",J154,0)</f>
        <v>0</v>
      </c>
      <c r="BF154" s="192">
        <f>IF(N154="snížená",J154,0)</f>
        <v>0</v>
      </c>
      <c r="BG154" s="192">
        <f>IF(N154="zákl. přenesená",J154,0)</f>
        <v>0</v>
      </c>
      <c r="BH154" s="192">
        <f>IF(N154="sníž. přenesená",J154,0)</f>
        <v>0</v>
      </c>
      <c r="BI154" s="192">
        <f>IF(N154="nulová",J154,0)</f>
        <v>0</v>
      </c>
      <c r="BJ154" s="16" t="s">
        <v>80</v>
      </c>
      <c r="BK154" s="192">
        <f>ROUND(I154*H154,2)</f>
        <v>0</v>
      </c>
      <c r="BL154" s="16" t="s">
        <v>144</v>
      </c>
      <c r="BM154" s="191" t="s">
        <v>392</v>
      </c>
    </row>
    <row r="155" spans="1:65" s="2" customFormat="1" ht="97.5">
      <c r="A155" s="33"/>
      <c r="B155" s="34"/>
      <c r="C155" s="35"/>
      <c r="D155" s="193" t="s">
        <v>146</v>
      </c>
      <c r="E155" s="35"/>
      <c r="F155" s="194" t="s">
        <v>393</v>
      </c>
      <c r="G155" s="35"/>
      <c r="H155" s="35"/>
      <c r="I155" s="108"/>
      <c r="J155" s="35"/>
      <c r="K155" s="35"/>
      <c r="L155" s="38"/>
      <c r="M155" s="195"/>
      <c r="N155" s="196"/>
      <c r="O155" s="63"/>
      <c r="P155" s="63"/>
      <c r="Q155" s="63"/>
      <c r="R155" s="63"/>
      <c r="S155" s="63"/>
      <c r="T155" s="64"/>
      <c r="U155" s="33"/>
      <c r="V155" s="33"/>
      <c r="W155" s="33"/>
      <c r="X155" s="33"/>
      <c r="Y155" s="33"/>
      <c r="Z155" s="33"/>
      <c r="AA155" s="33"/>
      <c r="AB155" s="33"/>
      <c r="AC155" s="33"/>
      <c r="AD155" s="33"/>
      <c r="AE155" s="33"/>
      <c r="AT155" s="16" t="s">
        <v>146</v>
      </c>
      <c r="AU155" s="16" t="s">
        <v>82</v>
      </c>
    </row>
    <row r="156" spans="1:65" s="2" customFormat="1" ht="24" customHeight="1">
      <c r="A156" s="33"/>
      <c r="B156" s="34"/>
      <c r="C156" s="233" t="s">
        <v>394</v>
      </c>
      <c r="D156" s="233" t="s">
        <v>318</v>
      </c>
      <c r="E156" s="234" t="s">
        <v>395</v>
      </c>
      <c r="F156" s="235" t="s">
        <v>396</v>
      </c>
      <c r="G156" s="236" t="s">
        <v>354</v>
      </c>
      <c r="H156" s="237">
        <v>3</v>
      </c>
      <c r="I156" s="238"/>
      <c r="J156" s="239">
        <f>ROUND(I156*H156,2)</f>
        <v>0</v>
      </c>
      <c r="K156" s="240"/>
      <c r="L156" s="241"/>
      <c r="M156" s="242" t="s">
        <v>19</v>
      </c>
      <c r="N156" s="243" t="s">
        <v>43</v>
      </c>
      <c r="O156" s="63"/>
      <c r="P156" s="189">
        <f>O156*H156</f>
        <v>0</v>
      </c>
      <c r="Q156" s="189">
        <v>5.0999999999999997E-2</v>
      </c>
      <c r="R156" s="189">
        <f>Q156*H156</f>
        <v>0.153</v>
      </c>
      <c r="S156" s="189">
        <v>0</v>
      </c>
      <c r="T156" s="190">
        <f>S156*H156</f>
        <v>0</v>
      </c>
      <c r="U156" s="33"/>
      <c r="V156" s="33"/>
      <c r="W156" s="33"/>
      <c r="X156" s="33"/>
      <c r="Y156" s="33"/>
      <c r="Z156" s="33"/>
      <c r="AA156" s="33"/>
      <c r="AB156" s="33"/>
      <c r="AC156" s="33"/>
      <c r="AD156" s="33"/>
      <c r="AE156" s="33"/>
      <c r="AR156" s="191" t="s">
        <v>184</v>
      </c>
      <c r="AT156" s="191" t="s">
        <v>318</v>
      </c>
      <c r="AU156" s="191" t="s">
        <v>82</v>
      </c>
      <c r="AY156" s="16" t="s">
        <v>140</v>
      </c>
      <c r="BE156" s="192">
        <f>IF(N156="základní",J156,0)</f>
        <v>0</v>
      </c>
      <c r="BF156" s="192">
        <f>IF(N156="snížená",J156,0)</f>
        <v>0</v>
      </c>
      <c r="BG156" s="192">
        <f>IF(N156="zákl. přenesená",J156,0)</f>
        <v>0</v>
      </c>
      <c r="BH156" s="192">
        <f>IF(N156="sníž. přenesená",J156,0)</f>
        <v>0</v>
      </c>
      <c r="BI156" s="192">
        <f>IF(N156="nulová",J156,0)</f>
        <v>0</v>
      </c>
      <c r="BJ156" s="16" t="s">
        <v>80</v>
      </c>
      <c r="BK156" s="192">
        <f>ROUND(I156*H156,2)</f>
        <v>0</v>
      </c>
      <c r="BL156" s="16" t="s">
        <v>144</v>
      </c>
      <c r="BM156" s="191" t="s">
        <v>397</v>
      </c>
    </row>
    <row r="157" spans="1:65" s="2" customFormat="1" ht="36" customHeight="1">
      <c r="A157" s="33"/>
      <c r="B157" s="34"/>
      <c r="C157" s="179" t="s">
        <v>398</v>
      </c>
      <c r="D157" s="179" t="s">
        <v>141</v>
      </c>
      <c r="E157" s="180" t="s">
        <v>399</v>
      </c>
      <c r="F157" s="181" t="s">
        <v>400</v>
      </c>
      <c r="G157" s="182" t="s">
        <v>354</v>
      </c>
      <c r="H157" s="183">
        <v>10</v>
      </c>
      <c r="I157" s="184"/>
      <c r="J157" s="185">
        <f>ROUND(I157*H157,2)</f>
        <v>0</v>
      </c>
      <c r="K157" s="186"/>
      <c r="L157" s="38"/>
      <c r="M157" s="187" t="s">
        <v>19</v>
      </c>
      <c r="N157" s="188" t="s">
        <v>43</v>
      </c>
      <c r="O157" s="63"/>
      <c r="P157" s="189">
        <f>O157*H157</f>
        <v>0</v>
      </c>
      <c r="Q157" s="189">
        <v>0.31108000000000002</v>
      </c>
      <c r="R157" s="189">
        <f>Q157*H157</f>
        <v>3.1108000000000002</v>
      </c>
      <c r="S157" s="189">
        <v>0</v>
      </c>
      <c r="T157" s="190">
        <f>S157*H157</f>
        <v>0</v>
      </c>
      <c r="U157" s="33"/>
      <c r="V157" s="33"/>
      <c r="W157" s="33"/>
      <c r="X157" s="33"/>
      <c r="Y157" s="33"/>
      <c r="Z157" s="33"/>
      <c r="AA157" s="33"/>
      <c r="AB157" s="33"/>
      <c r="AC157" s="33"/>
      <c r="AD157" s="33"/>
      <c r="AE157" s="33"/>
      <c r="AR157" s="191" t="s">
        <v>144</v>
      </c>
      <c r="AT157" s="191" t="s">
        <v>141</v>
      </c>
      <c r="AU157" s="191" t="s">
        <v>82</v>
      </c>
      <c r="AY157" s="16" t="s">
        <v>140</v>
      </c>
      <c r="BE157" s="192">
        <f>IF(N157="základní",J157,0)</f>
        <v>0</v>
      </c>
      <c r="BF157" s="192">
        <f>IF(N157="snížená",J157,0)</f>
        <v>0</v>
      </c>
      <c r="BG157" s="192">
        <f>IF(N157="zákl. přenesená",J157,0)</f>
        <v>0</v>
      </c>
      <c r="BH157" s="192">
        <f>IF(N157="sníž. přenesená",J157,0)</f>
        <v>0</v>
      </c>
      <c r="BI157" s="192">
        <f>IF(N157="nulová",J157,0)</f>
        <v>0</v>
      </c>
      <c r="BJ157" s="16" t="s">
        <v>80</v>
      </c>
      <c r="BK157" s="192">
        <f>ROUND(I157*H157,2)</f>
        <v>0</v>
      </c>
      <c r="BL157" s="16" t="s">
        <v>144</v>
      </c>
      <c r="BM157" s="191" t="s">
        <v>401</v>
      </c>
    </row>
    <row r="158" spans="1:65" s="2" customFormat="1" ht="97.5">
      <c r="A158" s="33"/>
      <c r="B158" s="34"/>
      <c r="C158" s="35"/>
      <c r="D158" s="193" t="s">
        <v>146</v>
      </c>
      <c r="E158" s="35"/>
      <c r="F158" s="194" t="s">
        <v>393</v>
      </c>
      <c r="G158" s="35"/>
      <c r="H158" s="35"/>
      <c r="I158" s="108"/>
      <c r="J158" s="35"/>
      <c r="K158" s="35"/>
      <c r="L158" s="38"/>
      <c r="M158" s="195"/>
      <c r="N158" s="196"/>
      <c r="O158" s="63"/>
      <c r="P158" s="63"/>
      <c r="Q158" s="63"/>
      <c r="R158" s="63"/>
      <c r="S158" s="63"/>
      <c r="T158" s="64"/>
      <c r="U158" s="33"/>
      <c r="V158" s="33"/>
      <c r="W158" s="33"/>
      <c r="X158" s="33"/>
      <c r="Y158" s="33"/>
      <c r="Z158" s="33"/>
      <c r="AA158" s="33"/>
      <c r="AB158" s="33"/>
      <c r="AC158" s="33"/>
      <c r="AD158" s="33"/>
      <c r="AE158" s="33"/>
      <c r="AT158" s="16" t="s">
        <v>146</v>
      </c>
      <c r="AU158" s="16" t="s">
        <v>82</v>
      </c>
    </row>
    <row r="159" spans="1:65" s="2" customFormat="1" ht="24" customHeight="1">
      <c r="A159" s="33"/>
      <c r="B159" s="34"/>
      <c r="C159" s="179" t="s">
        <v>402</v>
      </c>
      <c r="D159" s="179" t="s">
        <v>141</v>
      </c>
      <c r="E159" s="180" t="s">
        <v>403</v>
      </c>
      <c r="F159" s="181" t="s">
        <v>404</v>
      </c>
      <c r="G159" s="182" t="s">
        <v>354</v>
      </c>
      <c r="H159" s="183">
        <v>6</v>
      </c>
      <c r="I159" s="184"/>
      <c r="J159" s="185">
        <f>ROUND(I159*H159,2)</f>
        <v>0</v>
      </c>
      <c r="K159" s="186"/>
      <c r="L159" s="38"/>
      <c r="M159" s="187" t="s">
        <v>19</v>
      </c>
      <c r="N159" s="188" t="s">
        <v>43</v>
      </c>
      <c r="O159" s="63"/>
      <c r="P159" s="189">
        <f>O159*H159</f>
        <v>0</v>
      </c>
      <c r="Q159" s="189">
        <v>6.9999999999999994E-5</v>
      </c>
      <c r="R159" s="189">
        <f>Q159*H159</f>
        <v>4.1999999999999996E-4</v>
      </c>
      <c r="S159" s="189">
        <v>0</v>
      </c>
      <c r="T159" s="190">
        <f>S159*H159</f>
        <v>0</v>
      </c>
      <c r="U159" s="33"/>
      <c r="V159" s="33"/>
      <c r="W159" s="33"/>
      <c r="X159" s="33"/>
      <c r="Y159" s="33"/>
      <c r="Z159" s="33"/>
      <c r="AA159" s="33"/>
      <c r="AB159" s="33"/>
      <c r="AC159" s="33"/>
      <c r="AD159" s="33"/>
      <c r="AE159" s="33"/>
      <c r="AR159" s="191" t="s">
        <v>144</v>
      </c>
      <c r="AT159" s="191" t="s">
        <v>141</v>
      </c>
      <c r="AU159" s="191" t="s">
        <v>82</v>
      </c>
      <c r="AY159" s="16" t="s">
        <v>140</v>
      </c>
      <c r="BE159" s="192">
        <f>IF(N159="základní",J159,0)</f>
        <v>0</v>
      </c>
      <c r="BF159" s="192">
        <f>IF(N159="snížená",J159,0)</f>
        <v>0</v>
      </c>
      <c r="BG159" s="192">
        <f>IF(N159="zákl. přenesená",J159,0)</f>
        <v>0</v>
      </c>
      <c r="BH159" s="192">
        <f>IF(N159="sníž. přenesená",J159,0)</f>
        <v>0</v>
      </c>
      <c r="BI159" s="192">
        <f>IF(N159="nulová",J159,0)</f>
        <v>0</v>
      </c>
      <c r="BJ159" s="16" t="s">
        <v>80</v>
      </c>
      <c r="BK159" s="192">
        <f>ROUND(I159*H159,2)</f>
        <v>0</v>
      </c>
      <c r="BL159" s="16" t="s">
        <v>144</v>
      </c>
      <c r="BM159" s="191" t="s">
        <v>405</v>
      </c>
    </row>
    <row r="160" spans="1:65" s="2" customFormat="1" ht="78">
      <c r="A160" s="33"/>
      <c r="B160" s="34"/>
      <c r="C160" s="35"/>
      <c r="D160" s="193" t="s">
        <v>146</v>
      </c>
      <c r="E160" s="35"/>
      <c r="F160" s="194" t="s">
        <v>406</v>
      </c>
      <c r="G160" s="35"/>
      <c r="H160" s="35"/>
      <c r="I160" s="108"/>
      <c r="J160" s="35"/>
      <c r="K160" s="35"/>
      <c r="L160" s="38"/>
      <c r="M160" s="195"/>
      <c r="N160" s="196"/>
      <c r="O160" s="63"/>
      <c r="P160" s="63"/>
      <c r="Q160" s="63"/>
      <c r="R160" s="63"/>
      <c r="S160" s="63"/>
      <c r="T160" s="64"/>
      <c r="U160" s="33"/>
      <c r="V160" s="33"/>
      <c r="W160" s="33"/>
      <c r="X160" s="33"/>
      <c r="Y160" s="33"/>
      <c r="Z160" s="33"/>
      <c r="AA160" s="33"/>
      <c r="AB160" s="33"/>
      <c r="AC160" s="33"/>
      <c r="AD160" s="33"/>
      <c r="AE160" s="33"/>
      <c r="AT160" s="16" t="s">
        <v>146</v>
      </c>
      <c r="AU160" s="16" t="s">
        <v>82</v>
      </c>
    </row>
    <row r="161" spans="1:65" s="11" customFormat="1" ht="22.9" customHeight="1">
      <c r="B161" s="165"/>
      <c r="C161" s="166"/>
      <c r="D161" s="167" t="s">
        <v>71</v>
      </c>
      <c r="E161" s="230" t="s">
        <v>188</v>
      </c>
      <c r="F161" s="230" t="s">
        <v>206</v>
      </c>
      <c r="G161" s="166"/>
      <c r="H161" s="166"/>
      <c r="I161" s="169"/>
      <c r="J161" s="231">
        <f>BK161</f>
        <v>0</v>
      </c>
      <c r="K161" s="166"/>
      <c r="L161" s="171"/>
      <c r="M161" s="172"/>
      <c r="N161" s="173"/>
      <c r="O161" s="173"/>
      <c r="P161" s="174">
        <f>SUM(P162:P169)</f>
        <v>0</v>
      </c>
      <c r="Q161" s="173"/>
      <c r="R161" s="174">
        <f>SUM(R162:R169)</f>
        <v>59.894652000000001</v>
      </c>
      <c r="S161" s="173"/>
      <c r="T161" s="175">
        <f>SUM(T162:T169)</f>
        <v>0</v>
      </c>
      <c r="AR161" s="176" t="s">
        <v>80</v>
      </c>
      <c r="AT161" s="177" t="s">
        <v>71</v>
      </c>
      <c r="AU161" s="177" t="s">
        <v>80</v>
      </c>
      <c r="AY161" s="176" t="s">
        <v>140</v>
      </c>
      <c r="BK161" s="178">
        <f>SUM(BK162:BK169)</f>
        <v>0</v>
      </c>
    </row>
    <row r="162" spans="1:65" s="2" customFormat="1" ht="36" customHeight="1">
      <c r="A162" s="33"/>
      <c r="B162" s="34"/>
      <c r="C162" s="179" t="s">
        <v>407</v>
      </c>
      <c r="D162" s="179" t="s">
        <v>141</v>
      </c>
      <c r="E162" s="180" t="s">
        <v>408</v>
      </c>
      <c r="F162" s="181" t="s">
        <v>409</v>
      </c>
      <c r="G162" s="182" t="s">
        <v>106</v>
      </c>
      <c r="H162" s="183">
        <v>140</v>
      </c>
      <c r="I162" s="184"/>
      <c r="J162" s="185">
        <f>ROUND(I162*H162,2)</f>
        <v>0</v>
      </c>
      <c r="K162" s="186"/>
      <c r="L162" s="38"/>
      <c r="M162" s="187" t="s">
        <v>19</v>
      </c>
      <c r="N162" s="188" t="s">
        <v>43</v>
      </c>
      <c r="O162" s="63"/>
      <c r="P162" s="189">
        <f>O162*H162</f>
        <v>0</v>
      </c>
      <c r="Q162" s="189">
        <v>0.11519</v>
      </c>
      <c r="R162" s="189">
        <f>Q162*H162</f>
        <v>16.1266</v>
      </c>
      <c r="S162" s="189">
        <v>0</v>
      </c>
      <c r="T162" s="190">
        <f>S162*H162</f>
        <v>0</v>
      </c>
      <c r="U162" s="33"/>
      <c r="V162" s="33"/>
      <c r="W162" s="33"/>
      <c r="X162" s="33"/>
      <c r="Y162" s="33"/>
      <c r="Z162" s="33"/>
      <c r="AA162" s="33"/>
      <c r="AB162" s="33"/>
      <c r="AC162" s="33"/>
      <c r="AD162" s="33"/>
      <c r="AE162" s="33"/>
      <c r="AR162" s="191" t="s">
        <v>144</v>
      </c>
      <c r="AT162" s="191" t="s">
        <v>141</v>
      </c>
      <c r="AU162" s="191" t="s">
        <v>82</v>
      </c>
      <c r="AY162" s="16" t="s">
        <v>140</v>
      </c>
      <c r="BE162" s="192">
        <f>IF(N162="základní",J162,0)</f>
        <v>0</v>
      </c>
      <c r="BF162" s="192">
        <f>IF(N162="snížená",J162,0)</f>
        <v>0</v>
      </c>
      <c r="BG162" s="192">
        <f>IF(N162="zákl. přenesená",J162,0)</f>
        <v>0</v>
      </c>
      <c r="BH162" s="192">
        <f>IF(N162="sníž. přenesená",J162,0)</f>
        <v>0</v>
      </c>
      <c r="BI162" s="192">
        <f>IF(N162="nulová",J162,0)</f>
        <v>0</v>
      </c>
      <c r="BJ162" s="16" t="s">
        <v>80</v>
      </c>
      <c r="BK162" s="192">
        <f>ROUND(I162*H162,2)</f>
        <v>0</v>
      </c>
      <c r="BL162" s="16" t="s">
        <v>144</v>
      </c>
      <c r="BM162" s="191" t="s">
        <v>410</v>
      </c>
    </row>
    <row r="163" spans="1:65" s="2" customFormat="1" ht="126.75">
      <c r="A163" s="33"/>
      <c r="B163" s="34"/>
      <c r="C163" s="35"/>
      <c r="D163" s="193" t="s">
        <v>146</v>
      </c>
      <c r="E163" s="35"/>
      <c r="F163" s="194" t="s">
        <v>411</v>
      </c>
      <c r="G163" s="35"/>
      <c r="H163" s="35"/>
      <c r="I163" s="108"/>
      <c r="J163" s="35"/>
      <c r="K163" s="35"/>
      <c r="L163" s="38"/>
      <c r="M163" s="195"/>
      <c r="N163" s="196"/>
      <c r="O163" s="63"/>
      <c r="P163" s="63"/>
      <c r="Q163" s="63"/>
      <c r="R163" s="63"/>
      <c r="S163" s="63"/>
      <c r="T163" s="64"/>
      <c r="U163" s="33"/>
      <c r="V163" s="33"/>
      <c r="W163" s="33"/>
      <c r="X163" s="33"/>
      <c r="Y163" s="33"/>
      <c r="Z163" s="33"/>
      <c r="AA163" s="33"/>
      <c r="AB163" s="33"/>
      <c r="AC163" s="33"/>
      <c r="AD163" s="33"/>
      <c r="AE163" s="33"/>
      <c r="AT163" s="16" t="s">
        <v>146</v>
      </c>
      <c r="AU163" s="16" t="s">
        <v>82</v>
      </c>
    </row>
    <row r="164" spans="1:65" s="2" customFormat="1" ht="16.5" customHeight="1">
      <c r="A164" s="33"/>
      <c r="B164" s="34"/>
      <c r="C164" s="233" t="s">
        <v>412</v>
      </c>
      <c r="D164" s="233" t="s">
        <v>318</v>
      </c>
      <c r="E164" s="234" t="s">
        <v>413</v>
      </c>
      <c r="F164" s="235" t="s">
        <v>414</v>
      </c>
      <c r="G164" s="236" t="s">
        <v>106</v>
      </c>
      <c r="H164" s="237">
        <v>140</v>
      </c>
      <c r="I164" s="238"/>
      <c r="J164" s="239">
        <f>ROUND(I164*H164,2)</f>
        <v>0</v>
      </c>
      <c r="K164" s="240"/>
      <c r="L164" s="241"/>
      <c r="M164" s="242" t="s">
        <v>19</v>
      </c>
      <c r="N164" s="243" t="s">
        <v>43</v>
      </c>
      <c r="O164" s="63"/>
      <c r="P164" s="189">
        <f>O164*H164</f>
        <v>0</v>
      </c>
      <c r="Q164" s="189">
        <v>5.5E-2</v>
      </c>
      <c r="R164" s="189">
        <f>Q164*H164</f>
        <v>7.7</v>
      </c>
      <c r="S164" s="189">
        <v>0</v>
      </c>
      <c r="T164" s="190">
        <f>S164*H164</f>
        <v>0</v>
      </c>
      <c r="U164" s="33"/>
      <c r="V164" s="33"/>
      <c r="W164" s="33"/>
      <c r="X164" s="33"/>
      <c r="Y164" s="33"/>
      <c r="Z164" s="33"/>
      <c r="AA164" s="33"/>
      <c r="AB164" s="33"/>
      <c r="AC164" s="33"/>
      <c r="AD164" s="33"/>
      <c r="AE164" s="33"/>
      <c r="AR164" s="191" t="s">
        <v>184</v>
      </c>
      <c r="AT164" s="191" t="s">
        <v>318</v>
      </c>
      <c r="AU164" s="191" t="s">
        <v>82</v>
      </c>
      <c r="AY164" s="16" t="s">
        <v>140</v>
      </c>
      <c r="BE164" s="192">
        <f>IF(N164="základní",J164,0)</f>
        <v>0</v>
      </c>
      <c r="BF164" s="192">
        <f>IF(N164="snížená",J164,0)</f>
        <v>0</v>
      </c>
      <c r="BG164" s="192">
        <f>IF(N164="zákl. přenesená",J164,0)</f>
        <v>0</v>
      </c>
      <c r="BH164" s="192">
        <f>IF(N164="sníž. přenesená",J164,0)</f>
        <v>0</v>
      </c>
      <c r="BI164" s="192">
        <f>IF(N164="nulová",J164,0)</f>
        <v>0</v>
      </c>
      <c r="BJ164" s="16" t="s">
        <v>80</v>
      </c>
      <c r="BK164" s="192">
        <f>ROUND(I164*H164,2)</f>
        <v>0</v>
      </c>
      <c r="BL164" s="16" t="s">
        <v>144</v>
      </c>
      <c r="BM164" s="191" t="s">
        <v>415</v>
      </c>
    </row>
    <row r="165" spans="1:65" s="2" customFormat="1" ht="24" customHeight="1">
      <c r="A165" s="33"/>
      <c r="B165" s="34"/>
      <c r="C165" s="179" t="s">
        <v>416</v>
      </c>
      <c r="D165" s="179" t="s">
        <v>141</v>
      </c>
      <c r="E165" s="180" t="s">
        <v>417</v>
      </c>
      <c r="F165" s="181" t="s">
        <v>418</v>
      </c>
      <c r="G165" s="182" t="s">
        <v>99</v>
      </c>
      <c r="H165" s="183">
        <v>7.8</v>
      </c>
      <c r="I165" s="184"/>
      <c r="J165" s="185">
        <f>ROUND(I165*H165,2)</f>
        <v>0</v>
      </c>
      <c r="K165" s="186"/>
      <c r="L165" s="38"/>
      <c r="M165" s="187" t="s">
        <v>19</v>
      </c>
      <c r="N165" s="188" t="s">
        <v>43</v>
      </c>
      <c r="O165" s="63"/>
      <c r="P165" s="189">
        <f>O165*H165</f>
        <v>0</v>
      </c>
      <c r="Q165" s="189">
        <v>2.2563399999999998</v>
      </c>
      <c r="R165" s="189">
        <f>Q165*H165</f>
        <v>17.599451999999999</v>
      </c>
      <c r="S165" s="189">
        <v>0</v>
      </c>
      <c r="T165" s="190">
        <f>S165*H165</f>
        <v>0</v>
      </c>
      <c r="U165" s="33"/>
      <c r="V165" s="33"/>
      <c r="W165" s="33"/>
      <c r="X165" s="33"/>
      <c r="Y165" s="33"/>
      <c r="Z165" s="33"/>
      <c r="AA165" s="33"/>
      <c r="AB165" s="33"/>
      <c r="AC165" s="33"/>
      <c r="AD165" s="33"/>
      <c r="AE165" s="33"/>
      <c r="AR165" s="191" t="s">
        <v>144</v>
      </c>
      <c r="AT165" s="191" t="s">
        <v>141</v>
      </c>
      <c r="AU165" s="191" t="s">
        <v>82</v>
      </c>
      <c r="AY165" s="16" t="s">
        <v>140</v>
      </c>
      <c r="BE165" s="192">
        <f>IF(N165="základní",J165,0)</f>
        <v>0</v>
      </c>
      <c r="BF165" s="192">
        <f>IF(N165="snížená",J165,0)</f>
        <v>0</v>
      </c>
      <c r="BG165" s="192">
        <f>IF(N165="zákl. přenesená",J165,0)</f>
        <v>0</v>
      </c>
      <c r="BH165" s="192">
        <f>IF(N165="sníž. přenesená",J165,0)</f>
        <v>0</v>
      </c>
      <c r="BI165" s="192">
        <f>IF(N165="nulová",J165,0)</f>
        <v>0</v>
      </c>
      <c r="BJ165" s="16" t="s">
        <v>80</v>
      </c>
      <c r="BK165" s="192">
        <f>ROUND(I165*H165,2)</f>
        <v>0</v>
      </c>
      <c r="BL165" s="16" t="s">
        <v>144</v>
      </c>
      <c r="BM165" s="191" t="s">
        <v>419</v>
      </c>
    </row>
    <row r="166" spans="1:65" s="12" customFormat="1" ht="11.25">
      <c r="B166" s="197"/>
      <c r="C166" s="198"/>
      <c r="D166" s="193" t="s">
        <v>148</v>
      </c>
      <c r="E166" s="199" t="s">
        <v>19</v>
      </c>
      <c r="F166" s="200" t="s">
        <v>420</v>
      </c>
      <c r="G166" s="198"/>
      <c r="H166" s="201">
        <v>7.8</v>
      </c>
      <c r="I166" s="202"/>
      <c r="J166" s="198"/>
      <c r="K166" s="198"/>
      <c r="L166" s="203"/>
      <c r="M166" s="204"/>
      <c r="N166" s="205"/>
      <c r="O166" s="205"/>
      <c r="P166" s="205"/>
      <c r="Q166" s="205"/>
      <c r="R166" s="205"/>
      <c r="S166" s="205"/>
      <c r="T166" s="206"/>
      <c r="AT166" s="207" t="s">
        <v>148</v>
      </c>
      <c r="AU166" s="207" t="s">
        <v>82</v>
      </c>
      <c r="AV166" s="12" t="s">
        <v>82</v>
      </c>
      <c r="AW166" s="12" t="s">
        <v>34</v>
      </c>
      <c r="AX166" s="12" t="s">
        <v>80</v>
      </c>
      <c r="AY166" s="207" t="s">
        <v>140</v>
      </c>
    </row>
    <row r="167" spans="1:65" s="2" customFormat="1" ht="24" customHeight="1">
      <c r="A167" s="33"/>
      <c r="B167" s="34"/>
      <c r="C167" s="179" t="s">
        <v>421</v>
      </c>
      <c r="D167" s="179" t="s">
        <v>141</v>
      </c>
      <c r="E167" s="180" t="s">
        <v>422</v>
      </c>
      <c r="F167" s="181" t="s">
        <v>423</v>
      </c>
      <c r="G167" s="182" t="s">
        <v>106</v>
      </c>
      <c r="H167" s="183">
        <v>60</v>
      </c>
      <c r="I167" s="184"/>
      <c r="J167" s="185">
        <f>ROUND(I167*H167,2)</f>
        <v>0</v>
      </c>
      <c r="K167" s="186"/>
      <c r="L167" s="38"/>
      <c r="M167" s="187" t="s">
        <v>19</v>
      </c>
      <c r="N167" s="188" t="s">
        <v>43</v>
      </c>
      <c r="O167" s="63"/>
      <c r="P167" s="189">
        <f>O167*H167</f>
        <v>0</v>
      </c>
      <c r="Q167" s="189">
        <v>0.29221000000000003</v>
      </c>
      <c r="R167" s="189">
        <f>Q167*H167</f>
        <v>17.532600000000002</v>
      </c>
      <c r="S167" s="189">
        <v>0</v>
      </c>
      <c r="T167" s="190">
        <f>S167*H167</f>
        <v>0</v>
      </c>
      <c r="U167" s="33"/>
      <c r="V167" s="33"/>
      <c r="W167" s="33"/>
      <c r="X167" s="33"/>
      <c r="Y167" s="33"/>
      <c r="Z167" s="33"/>
      <c r="AA167" s="33"/>
      <c r="AB167" s="33"/>
      <c r="AC167" s="33"/>
      <c r="AD167" s="33"/>
      <c r="AE167" s="33"/>
      <c r="AR167" s="191" t="s">
        <v>144</v>
      </c>
      <c r="AT167" s="191" t="s">
        <v>141</v>
      </c>
      <c r="AU167" s="191" t="s">
        <v>82</v>
      </c>
      <c r="AY167" s="16" t="s">
        <v>140</v>
      </c>
      <c r="BE167" s="192">
        <f>IF(N167="základní",J167,0)</f>
        <v>0</v>
      </c>
      <c r="BF167" s="192">
        <f>IF(N167="snížená",J167,0)</f>
        <v>0</v>
      </c>
      <c r="BG167" s="192">
        <f>IF(N167="zákl. přenesená",J167,0)</f>
        <v>0</v>
      </c>
      <c r="BH167" s="192">
        <f>IF(N167="sníž. přenesená",J167,0)</f>
        <v>0</v>
      </c>
      <c r="BI167" s="192">
        <f>IF(N167="nulová",J167,0)</f>
        <v>0</v>
      </c>
      <c r="BJ167" s="16" t="s">
        <v>80</v>
      </c>
      <c r="BK167" s="192">
        <f>ROUND(I167*H167,2)</f>
        <v>0</v>
      </c>
      <c r="BL167" s="16" t="s">
        <v>144</v>
      </c>
      <c r="BM167" s="191" t="s">
        <v>424</v>
      </c>
    </row>
    <row r="168" spans="1:65" s="2" customFormat="1" ht="58.5">
      <c r="A168" s="33"/>
      <c r="B168" s="34"/>
      <c r="C168" s="35"/>
      <c r="D168" s="193" t="s">
        <v>146</v>
      </c>
      <c r="E168" s="35"/>
      <c r="F168" s="194" t="s">
        <v>425</v>
      </c>
      <c r="G168" s="35"/>
      <c r="H168" s="35"/>
      <c r="I168" s="108"/>
      <c r="J168" s="35"/>
      <c r="K168" s="35"/>
      <c r="L168" s="38"/>
      <c r="M168" s="195"/>
      <c r="N168" s="196"/>
      <c r="O168" s="63"/>
      <c r="P168" s="63"/>
      <c r="Q168" s="63"/>
      <c r="R168" s="63"/>
      <c r="S168" s="63"/>
      <c r="T168" s="64"/>
      <c r="U168" s="33"/>
      <c r="V168" s="33"/>
      <c r="W168" s="33"/>
      <c r="X168" s="33"/>
      <c r="Y168" s="33"/>
      <c r="Z168" s="33"/>
      <c r="AA168" s="33"/>
      <c r="AB168" s="33"/>
      <c r="AC168" s="33"/>
      <c r="AD168" s="33"/>
      <c r="AE168" s="33"/>
      <c r="AT168" s="16" t="s">
        <v>146</v>
      </c>
      <c r="AU168" s="16" t="s">
        <v>82</v>
      </c>
    </row>
    <row r="169" spans="1:65" s="2" customFormat="1" ht="16.5" customHeight="1">
      <c r="A169" s="33"/>
      <c r="B169" s="34"/>
      <c r="C169" s="233" t="s">
        <v>426</v>
      </c>
      <c r="D169" s="233" t="s">
        <v>318</v>
      </c>
      <c r="E169" s="234" t="s">
        <v>427</v>
      </c>
      <c r="F169" s="235" t="s">
        <v>428</v>
      </c>
      <c r="G169" s="236" t="s">
        <v>354</v>
      </c>
      <c r="H169" s="237">
        <v>60</v>
      </c>
      <c r="I169" s="238"/>
      <c r="J169" s="239">
        <f>ROUND(I169*H169,2)</f>
        <v>0</v>
      </c>
      <c r="K169" s="240"/>
      <c r="L169" s="241"/>
      <c r="M169" s="242" t="s">
        <v>19</v>
      </c>
      <c r="N169" s="243" t="s">
        <v>43</v>
      </c>
      <c r="O169" s="63"/>
      <c r="P169" s="189">
        <f>O169*H169</f>
        <v>0</v>
      </c>
      <c r="Q169" s="189">
        <v>1.5599999999999999E-2</v>
      </c>
      <c r="R169" s="189">
        <f>Q169*H169</f>
        <v>0.93599999999999994</v>
      </c>
      <c r="S169" s="189">
        <v>0</v>
      </c>
      <c r="T169" s="190">
        <f>S169*H169</f>
        <v>0</v>
      </c>
      <c r="U169" s="33"/>
      <c r="V169" s="33"/>
      <c r="W169" s="33"/>
      <c r="X169" s="33"/>
      <c r="Y169" s="33"/>
      <c r="Z169" s="33"/>
      <c r="AA169" s="33"/>
      <c r="AB169" s="33"/>
      <c r="AC169" s="33"/>
      <c r="AD169" s="33"/>
      <c r="AE169" s="33"/>
      <c r="AR169" s="191" t="s">
        <v>184</v>
      </c>
      <c r="AT169" s="191" t="s">
        <v>318</v>
      </c>
      <c r="AU169" s="191" t="s">
        <v>82</v>
      </c>
      <c r="AY169" s="16" t="s">
        <v>140</v>
      </c>
      <c r="BE169" s="192">
        <f>IF(N169="základní",J169,0)</f>
        <v>0</v>
      </c>
      <c r="BF169" s="192">
        <f>IF(N169="snížená",J169,0)</f>
        <v>0</v>
      </c>
      <c r="BG169" s="192">
        <f>IF(N169="zákl. přenesená",J169,0)</f>
        <v>0</v>
      </c>
      <c r="BH169" s="192">
        <f>IF(N169="sníž. přenesená",J169,0)</f>
        <v>0</v>
      </c>
      <c r="BI169" s="192">
        <f>IF(N169="nulová",J169,0)</f>
        <v>0</v>
      </c>
      <c r="BJ169" s="16" t="s">
        <v>80</v>
      </c>
      <c r="BK169" s="192">
        <f>ROUND(I169*H169,2)</f>
        <v>0</v>
      </c>
      <c r="BL169" s="16" t="s">
        <v>144</v>
      </c>
      <c r="BM169" s="191" t="s">
        <v>429</v>
      </c>
    </row>
    <row r="170" spans="1:65" s="11" customFormat="1" ht="22.9" customHeight="1">
      <c r="B170" s="165"/>
      <c r="C170" s="166"/>
      <c r="D170" s="167" t="s">
        <v>71</v>
      </c>
      <c r="E170" s="230" t="s">
        <v>240</v>
      </c>
      <c r="F170" s="230" t="s">
        <v>241</v>
      </c>
      <c r="G170" s="166"/>
      <c r="H170" s="166"/>
      <c r="I170" s="169"/>
      <c r="J170" s="231">
        <f>BK170</f>
        <v>0</v>
      </c>
      <c r="K170" s="166"/>
      <c r="L170" s="171"/>
      <c r="M170" s="172"/>
      <c r="N170" s="173"/>
      <c r="O170" s="173"/>
      <c r="P170" s="174">
        <f>SUM(P171:P176)</f>
        <v>0</v>
      </c>
      <c r="Q170" s="173"/>
      <c r="R170" s="174">
        <f>SUM(R171:R176)</f>
        <v>0</v>
      </c>
      <c r="S170" s="173"/>
      <c r="T170" s="175">
        <f>SUM(T171:T176)</f>
        <v>0</v>
      </c>
      <c r="AR170" s="176" t="s">
        <v>80</v>
      </c>
      <c r="AT170" s="177" t="s">
        <v>71</v>
      </c>
      <c r="AU170" s="177" t="s">
        <v>80</v>
      </c>
      <c r="AY170" s="176" t="s">
        <v>140</v>
      </c>
      <c r="BK170" s="178">
        <f>SUM(BK171:BK176)</f>
        <v>0</v>
      </c>
    </row>
    <row r="171" spans="1:65" s="2" customFormat="1" ht="36" customHeight="1">
      <c r="A171" s="33"/>
      <c r="B171" s="34"/>
      <c r="C171" s="179" t="s">
        <v>430</v>
      </c>
      <c r="D171" s="179" t="s">
        <v>141</v>
      </c>
      <c r="E171" s="180" t="s">
        <v>431</v>
      </c>
      <c r="F171" s="181" t="s">
        <v>432</v>
      </c>
      <c r="G171" s="182" t="s">
        <v>95</v>
      </c>
      <c r="H171" s="183">
        <v>55.72</v>
      </c>
      <c r="I171" s="184"/>
      <c r="J171" s="185">
        <f>ROUND(I171*H171,2)</f>
        <v>0</v>
      </c>
      <c r="K171" s="186"/>
      <c r="L171" s="38"/>
      <c r="M171" s="187" t="s">
        <v>19</v>
      </c>
      <c r="N171" s="188" t="s">
        <v>43</v>
      </c>
      <c r="O171" s="63"/>
      <c r="P171" s="189">
        <f>O171*H171</f>
        <v>0</v>
      </c>
      <c r="Q171" s="189">
        <v>0</v>
      </c>
      <c r="R171" s="189">
        <f>Q171*H171</f>
        <v>0</v>
      </c>
      <c r="S171" s="189">
        <v>0</v>
      </c>
      <c r="T171" s="190">
        <f>S171*H171</f>
        <v>0</v>
      </c>
      <c r="U171" s="33"/>
      <c r="V171" s="33"/>
      <c r="W171" s="33"/>
      <c r="X171" s="33"/>
      <c r="Y171" s="33"/>
      <c r="Z171" s="33"/>
      <c r="AA171" s="33"/>
      <c r="AB171" s="33"/>
      <c r="AC171" s="33"/>
      <c r="AD171" s="33"/>
      <c r="AE171" s="33"/>
      <c r="AR171" s="191" t="s">
        <v>144</v>
      </c>
      <c r="AT171" s="191" t="s">
        <v>141</v>
      </c>
      <c r="AU171" s="191" t="s">
        <v>82</v>
      </c>
      <c r="AY171" s="16" t="s">
        <v>140</v>
      </c>
      <c r="BE171" s="192">
        <f>IF(N171="základní",J171,0)</f>
        <v>0</v>
      </c>
      <c r="BF171" s="192">
        <f>IF(N171="snížená",J171,0)</f>
        <v>0</v>
      </c>
      <c r="BG171" s="192">
        <f>IF(N171="zákl. přenesená",J171,0)</f>
        <v>0</v>
      </c>
      <c r="BH171" s="192">
        <f>IF(N171="sníž. přenesená",J171,0)</f>
        <v>0</v>
      </c>
      <c r="BI171" s="192">
        <f>IF(N171="nulová",J171,0)</f>
        <v>0</v>
      </c>
      <c r="BJ171" s="16" t="s">
        <v>80</v>
      </c>
      <c r="BK171" s="192">
        <f>ROUND(I171*H171,2)</f>
        <v>0</v>
      </c>
      <c r="BL171" s="16" t="s">
        <v>144</v>
      </c>
      <c r="BM171" s="191" t="s">
        <v>433</v>
      </c>
    </row>
    <row r="172" spans="1:65" s="2" customFormat="1" ht="117">
      <c r="A172" s="33"/>
      <c r="B172" s="34"/>
      <c r="C172" s="35"/>
      <c r="D172" s="193" t="s">
        <v>146</v>
      </c>
      <c r="E172" s="35"/>
      <c r="F172" s="194" t="s">
        <v>434</v>
      </c>
      <c r="G172" s="35"/>
      <c r="H172" s="35"/>
      <c r="I172" s="108"/>
      <c r="J172" s="35"/>
      <c r="K172" s="35"/>
      <c r="L172" s="38"/>
      <c r="M172" s="195"/>
      <c r="N172" s="196"/>
      <c r="O172" s="63"/>
      <c r="P172" s="63"/>
      <c r="Q172" s="63"/>
      <c r="R172" s="63"/>
      <c r="S172" s="63"/>
      <c r="T172" s="64"/>
      <c r="U172" s="33"/>
      <c r="V172" s="33"/>
      <c r="W172" s="33"/>
      <c r="X172" s="33"/>
      <c r="Y172" s="33"/>
      <c r="Z172" s="33"/>
      <c r="AA172" s="33"/>
      <c r="AB172" s="33"/>
      <c r="AC172" s="33"/>
      <c r="AD172" s="33"/>
      <c r="AE172" s="33"/>
      <c r="AT172" s="16" t="s">
        <v>146</v>
      </c>
      <c r="AU172" s="16" t="s">
        <v>82</v>
      </c>
    </row>
    <row r="173" spans="1:65" s="2" customFormat="1" ht="36" customHeight="1">
      <c r="A173" s="33"/>
      <c r="B173" s="34"/>
      <c r="C173" s="179" t="s">
        <v>435</v>
      </c>
      <c r="D173" s="179" t="s">
        <v>141</v>
      </c>
      <c r="E173" s="180" t="s">
        <v>436</v>
      </c>
      <c r="F173" s="181" t="s">
        <v>437</v>
      </c>
      <c r="G173" s="182" t="s">
        <v>95</v>
      </c>
      <c r="H173" s="183">
        <v>55.72</v>
      </c>
      <c r="I173" s="184"/>
      <c r="J173" s="185">
        <f>ROUND(I173*H173,2)</f>
        <v>0</v>
      </c>
      <c r="K173" s="186"/>
      <c r="L173" s="38"/>
      <c r="M173" s="187" t="s">
        <v>19</v>
      </c>
      <c r="N173" s="188" t="s">
        <v>43</v>
      </c>
      <c r="O173" s="63"/>
      <c r="P173" s="189">
        <f>O173*H173</f>
        <v>0</v>
      </c>
      <c r="Q173" s="189">
        <v>0</v>
      </c>
      <c r="R173" s="189">
        <f>Q173*H173</f>
        <v>0</v>
      </c>
      <c r="S173" s="189">
        <v>0</v>
      </c>
      <c r="T173" s="190">
        <f>S173*H173</f>
        <v>0</v>
      </c>
      <c r="U173" s="33"/>
      <c r="V173" s="33"/>
      <c r="W173" s="33"/>
      <c r="X173" s="33"/>
      <c r="Y173" s="33"/>
      <c r="Z173" s="33"/>
      <c r="AA173" s="33"/>
      <c r="AB173" s="33"/>
      <c r="AC173" s="33"/>
      <c r="AD173" s="33"/>
      <c r="AE173" s="33"/>
      <c r="AR173" s="191" t="s">
        <v>144</v>
      </c>
      <c r="AT173" s="191" t="s">
        <v>141</v>
      </c>
      <c r="AU173" s="191" t="s">
        <v>82</v>
      </c>
      <c r="AY173" s="16" t="s">
        <v>140</v>
      </c>
      <c r="BE173" s="192">
        <f>IF(N173="základní",J173,0)</f>
        <v>0</v>
      </c>
      <c r="BF173" s="192">
        <f>IF(N173="snížená",J173,0)</f>
        <v>0</v>
      </c>
      <c r="BG173" s="192">
        <f>IF(N173="zákl. přenesená",J173,0)</f>
        <v>0</v>
      </c>
      <c r="BH173" s="192">
        <f>IF(N173="sníž. přenesená",J173,0)</f>
        <v>0</v>
      </c>
      <c r="BI173" s="192">
        <f>IF(N173="nulová",J173,0)</f>
        <v>0</v>
      </c>
      <c r="BJ173" s="16" t="s">
        <v>80</v>
      </c>
      <c r="BK173" s="192">
        <f>ROUND(I173*H173,2)</f>
        <v>0</v>
      </c>
      <c r="BL173" s="16" t="s">
        <v>144</v>
      </c>
      <c r="BM173" s="191" t="s">
        <v>438</v>
      </c>
    </row>
    <row r="174" spans="1:65" s="2" customFormat="1" ht="117">
      <c r="A174" s="33"/>
      <c r="B174" s="34"/>
      <c r="C174" s="35"/>
      <c r="D174" s="193" t="s">
        <v>146</v>
      </c>
      <c r="E174" s="35"/>
      <c r="F174" s="194" t="s">
        <v>434</v>
      </c>
      <c r="G174" s="35"/>
      <c r="H174" s="35"/>
      <c r="I174" s="108"/>
      <c r="J174" s="35"/>
      <c r="K174" s="35"/>
      <c r="L174" s="38"/>
      <c r="M174" s="195"/>
      <c r="N174" s="196"/>
      <c r="O174" s="63"/>
      <c r="P174" s="63"/>
      <c r="Q174" s="63"/>
      <c r="R174" s="63"/>
      <c r="S174" s="63"/>
      <c r="T174" s="64"/>
      <c r="U174" s="33"/>
      <c r="V174" s="33"/>
      <c r="W174" s="33"/>
      <c r="X174" s="33"/>
      <c r="Y174" s="33"/>
      <c r="Z174" s="33"/>
      <c r="AA174" s="33"/>
      <c r="AB174" s="33"/>
      <c r="AC174" s="33"/>
      <c r="AD174" s="33"/>
      <c r="AE174" s="33"/>
      <c r="AT174" s="16" t="s">
        <v>146</v>
      </c>
      <c r="AU174" s="16" t="s">
        <v>82</v>
      </c>
    </row>
    <row r="175" spans="1:65" s="2" customFormat="1" ht="36" customHeight="1">
      <c r="A175" s="33"/>
      <c r="B175" s="34"/>
      <c r="C175" s="179" t="s">
        <v>439</v>
      </c>
      <c r="D175" s="179" t="s">
        <v>141</v>
      </c>
      <c r="E175" s="180" t="s">
        <v>258</v>
      </c>
      <c r="F175" s="181" t="s">
        <v>259</v>
      </c>
      <c r="G175" s="182" t="s">
        <v>95</v>
      </c>
      <c r="H175" s="183">
        <v>11.827</v>
      </c>
      <c r="I175" s="184"/>
      <c r="J175" s="185">
        <f>ROUND(I175*H175,2)</f>
        <v>0</v>
      </c>
      <c r="K175" s="186"/>
      <c r="L175" s="38"/>
      <c r="M175" s="187" t="s">
        <v>19</v>
      </c>
      <c r="N175" s="188" t="s">
        <v>43</v>
      </c>
      <c r="O175" s="63"/>
      <c r="P175" s="189">
        <f>O175*H175</f>
        <v>0</v>
      </c>
      <c r="Q175" s="189">
        <v>0</v>
      </c>
      <c r="R175" s="189">
        <f>Q175*H175</f>
        <v>0</v>
      </c>
      <c r="S175" s="189">
        <v>0</v>
      </c>
      <c r="T175" s="190">
        <f>S175*H175</f>
        <v>0</v>
      </c>
      <c r="U175" s="33"/>
      <c r="V175" s="33"/>
      <c r="W175" s="33"/>
      <c r="X175" s="33"/>
      <c r="Y175" s="33"/>
      <c r="Z175" s="33"/>
      <c r="AA175" s="33"/>
      <c r="AB175" s="33"/>
      <c r="AC175" s="33"/>
      <c r="AD175" s="33"/>
      <c r="AE175" s="33"/>
      <c r="AR175" s="191" t="s">
        <v>144</v>
      </c>
      <c r="AT175" s="191" t="s">
        <v>141</v>
      </c>
      <c r="AU175" s="191" t="s">
        <v>82</v>
      </c>
      <c r="AY175" s="16" t="s">
        <v>140</v>
      </c>
      <c r="BE175" s="192">
        <f>IF(N175="základní",J175,0)</f>
        <v>0</v>
      </c>
      <c r="BF175" s="192">
        <f>IF(N175="snížená",J175,0)</f>
        <v>0</v>
      </c>
      <c r="BG175" s="192">
        <f>IF(N175="zákl. přenesená",J175,0)</f>
        <v>0</v>
      </c>
      <c r="BH175" s="192">
        <f>IF(N175="sníž. přenesená",J175,0)</f>
        <v>0</v>
      </c>
      <c r="BI175" s="192">
        <f>IF(N175="nulová",J175,0)</f>
        <v>0</v>
      </c>
      <c r="BJ175" s="16" t="s">
        <v>80</v>
      </c>
      <c r="BK175" s="192">
        <f>ROUND(I175*H175,2)</f>
        <v>0</v>
      </c>
      <c r="BL175" s="16" t="s">
        <v>144</v>
      </c>
      <c r="BM175" s="191" t="s">
        <v>440</v>
      </c>
    </row>
    <row r="176" spans="1:65" s="2" customFormat="1" ht="107.25">
      <c r="A176" s="33"/>
      <c r="B176" s="34"/>
      <c r="C176" s="35"/>
      <c r="D176" s="193" t="s">
        <v>146</v>
      </c>
      <c r="E176" s="35"/>
      <c r="F176" s="194" t="s">
        <v>441</v>
      </c>
      <c r="G176" s="35"/>
      <c r="H176" s="35"/>
      <c r="I176" s="108"/>
      <c r="J176" s="35"/>
      <c r="K176" s="35"/>
      <c r="L176" s="38"/>
      <c r="M176" s="195"/>
      <c r="N176" s="196"/>
      <c r="O176" s="63"/>
      <c r="P176" s="63"/>
      <c r="Q176" s="63"/>
      <c r="R176" s="63"/>
      <c r="S176" s="63"/>
      <c r="T176" s="64"/>
      <c r="U176" s="33"/>
      <c r="V176" s="33"/>
      <c r="W176" s="33"/>
      <c r="X176" s="33"/>
      <c r="Y176" s="33"/>
      <c r="Z176" s="33"/>
      <c r="AA176" s="33"/>
      <c r="AB176" s="33"/>
      <c r="AC176" s="33"/>
      <c r="AD176" s="33"/>
      <c r="AE176" s="33"/>
      <c r="AT176" s="16" t="s">
        <v>146</v>
      </c>
      <c r="AU176" s="16" t="s">
        <v>82</v>
      </c>
    </row>
    <row r="177" spans="1:65" s="11" customFormat="1" ht="22.9" customHeight="1">
      <c r="B177" s="165"/>
      <c r="C177" s="166"/>
      <c r="D177" s="167" t="s">
        <v>71</v>
      </c>
      <c r="E177" s="230" t="s">
        <v>262</v>
      </c>
      <c r="F177" s="230" t="s">
        <v>263</v>
      </c>
      <c r="G177" s="166"/>
      <c r="H177" s="166"/>
      <c r="I177" s="169"/>
      <c r="J177" s="231">
        <f>BK177</f>
        <v>0</v>
      </c>
      <c r="K177" s="166"/>
      <c r="L177" s="171"/>
      <c r="M177" s="172"/>
      <c r="N177" s="173"/>
      <c r="O177" s="173"/>
      <c r="P177" s="174">
        <f>SUM(P178:P179)</f>
        <v>0</v>
      </c>
      <c r="Q177" s="173"/>
      <c r="R177" s="174">
        <f>SUM(R178:R179)</f>
        <v>0</v>
      </c>
      <c r="S177" s="173"/>
      <c r="T177" s="175">
        <f>SUM(T178:T179)</f>
        <v>0</v>
      </c>
      <c r="AR177" s="176" t="s">
        <v>80</v>
      </c>
      <c r="AT177" s="177" t="s">
        <v>71</v>
      </c>
      <c r="AU177" s="177" t="s">
        <v>80</v>
      </c>
      <c r="AY177" s="176" t="s">
        <v>140</v>
      </c>
      <c r="BK177" s="178">
        <f>SUM(BK178:BK179)</f>
        <v>0</v>
      </c>
    </row>
    <row r="178" spans="1:65" s="2" customFormat="1" ht="48" customHeight="1">
      <c r="A178" s="33"/>
      <c r="B178" s="34"/>
      <c r="C178" s="179" t="s">
        <v>442</v>
      </c>
      <c r="D178" s="179" t="s">
        <v>141</v>
      </c>
      <c r="E178" s="180" t="s">
        <v>443</v>
      </c>
      <c r="F178" s="181" t="s">
        <v>444</v>
      </c>
      <c r="G178" s="182" t="s">
        <v>95</v>
      </c>
      <c r="H178" s="183">
        <v>103.81699999999999</v>
      </c>
      <c r="I178" s="184"/>
      <c r="J178" s="185">
        <f>ROUND(I178*H178,2)</f>
        <v>0</v>
      </c>
      <c r="K178" s="186"/>
      <c r="L178" s="38"/>
      <c r="M178" s="187" t="s">
        <v>19</v>
      </c>
      <c r="N178" s="188" t="s">
        <v>43</v>
      </c>
      <c r="O178" s="63"/>
      <c r="P178" s="189">
        <f>O178*H178</f>
        <v>0</v>
      </c>
      <c r="Q178" s="189">
        <v>0</v>
      </c>
      <c r="R178" s="189">
        <f>Q178*H178</f>
        <v>0</v>
      </c>
      <c r="S178" s="189">
        <v>0</v>
      </c>
      <c r="T178" s="190">
        <f>S178*H178</f>
        <v>0</v>
      </c>
      <c r="U178" s="33"/>
      <c r="V178" s="33"/>
      <c r="W178" s="33"/>
      <c r="X178" s="33"/>
      <c r="Y178" s="33"/>
      <c r="Z178" s="33"/>
      <c r="AA178" s="33"/>
      <c r="AB178" s="33"/>
      <c r="AC178" s="33"/>
      <c r="AD178" s="33"/>
      <c r="AE178" s="33"/>
      <c r="AR178" s="191" t="s">
        <v>144</v>
      </c>
      <c r="AT178" s="191" t="s">
        <v>141</v>
      </c>
      <c r="AU178" s="191" t="s">
        <v>82</v>
      </c>
      <c r="AY178" s="16" t="s">
        <v>140</v>
      </c>
      <c r="BE178" s="192">
        <f>IF(N178="základní",J178,0)</f>
        <v>0</v>
      </c>
      <c r="BF178" s="192">
        <f>IF(N178="snížená",J178,0)</f>
        <v>0</v>
      </c>
      <c r="BG178" s="192">
        <f>IF(N178="zákl. přenesená",J178,0)</f>
        <v>0</v>
      </c>
      <c r="BH178" s="192">
        <f>IF(N178="sníž. přenesená",J178,0)</f>
        <v>0</v>
      </c>
      <c r="BI178" s="192">
        <f>IF(N178="nulová",J178,0)</f>
        <v>0</v>
      </c>
      <c r="BJ178" s="16" t="s">
        <v>80</v>
      </c>
      <c r="BK178" s="192">
        <f>ROUND(I178*H178,2)</f>
        <v>0</v>
      </c>
      <c r="BL178" s="16" t="s">
        <v>144</v>
      </c>
      <c r="BM178" s="191" t="s">
        <v>445</v>
      </c>
    </row>
    <row r="179" spans="1:65" s="2" customFormat="1" ht="58.5">
      <c r="A179" s="33"/>
      <c r="B179" s="34"/>
      <c r="C179" s="35"/>
      <c r="D179" s="193" t="s">
        <v>146</v>
      </c>
      <c r="E179" s="35"/>
      <c r="F179" s="194" t="s">
        <v>446</v>
      </c>
      <c r="G179" s="35"/>
      <c r="H179" s="35"/>
      <c r="I179" s="108"/>
      <c r="J179" s="35"/>
      <c r="K179" s="35"/>
      <c r="L179" s="38"/>
      <c r="M179" s="219"/>
      <c r="N179" s="220"/>
      <c r="O179" s="221"/>
      <c r="P179" s="221"/>
      <c r="Q179" s="221"/>
      <c r="R179" s="221"/>
      <c r="S179" s="221"/>
      <c r="T179" s="222"/>
      <c r="U179" s="33"/>
      <c r="V179" s="33"/>
      <c r="W179" s="33"/>
      <c r="X179" s="33"/>
      <c r="Y179" s="33"/>
      <c r="Z179" s="33"/>
      <c r="AA179" s="33"/>
      <c r="AB179" s="33"/>
      <c r="AC179" s="33"/>
      <c r="AD179" s="33"/>
      <c r="AE179" s="33"/>
      <c r="AT179" s="16" t="s">
        <v>146</v>
      </c>
      <c r="AU179" s="16" t="s">
        <v>82</v>
      </c>
    </row>
    <row r="180" spans="1:65" s="2" customFormat="1" ht="6.95" customHeight="1">
      <c r="A180" s="33"/>
      <c r="B180" s="46"/>
      <c r="C180" s="47"/>
      <c r="D180" s="47"/>
      <c r="E180" s="47"/>
      <c r="F180" s="47"/>
      <c r="G180" s="47"/>
      <c r="H180" s="47"/>
      <c r="I180" s="136"/>
      <c r="J180" s="47"/>
      <c r="K180" s="47"/>
      <c r="L180" s="38"/>
      <c r="M180" s="33"/>
      <c r="O180" s="33"/>
      <c r="P180" s="33"/>
      <c r="Q180" s="33"/>
      <c r="R180" s="33"/>
      <c r="S180" s="33"/>
      <c r="T180" s="33"/>
      <c r="U180" s="33"/>
      <c r="V180" s="33"/>
      <c r="W180" s="33"/>
      <c r="X180" s="33"/>
      <c r="Y180" s="33"/>
      <c r="Z180" s="33"/>
      <c r="AA180" s="33"/>
      <c r="AB180" s="33"/>
      <c r="AC180" s="33"/>
      <c r="AD180" s="33"/>
      <c r="AE180" s="33"/>
    </row>
  </sheetData>
  <sheetProtection algorithmName="SHA-512" hashValue="oAzYIFIItA9Pm2sxyUAXs803DbnZyHCNWkPgz0h7rBsEw3YBPVvpOLAlKFQMXafkAdeM6RUMBrkBTjH9CGLZbA==" saltValue="rhz0cvcFDowsJQNMa5jX6U6JVLWVf/9cIzKTE2e83EVbQ29r0s/W2pnna+ipFEj+13JQLxlDr366X1Rjwa+SVw==" spinCount="100000" sheet="1" objects="1" scenarios="1" formatColumns="0" formatRows="0" autoFilter="0"/>
  <autoFilter ref="C85:K179"/>
  <mergeCells count="9">
    <mergeCell ref="E50:H50"/>
    <mergeCell ref="E76:H76"/>
    <mergeCell ref="E78:H78"/>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sheetPr>
    <pageSetUpPr fitToPage="1"/>
  </sheetPr>
  <dimension ref="A2:BM100"/>
  <sheetViews>
    <sheetView showGridLines="0" workbookViewId="0"/>
  </sheetViews>
  <sheetFormatPr defaultRowHeight="15"/>
  <cols>
    <col min="1" max="1" width="8.33203125" style="1" customWidth="1"/>
    <col min="2" max="2" width="1.6640625" style="1" customWidth="1"/>
    <col min="3" max="3" width="4.1640625" style="1" customWidth="1"/>
    <col min="4" max="4" width="4.33203125" style="1" customWidth="1"/>
    <col min="5" max="5" width="17.1640625" style="1" customWidth="1"/>
    <col min="6" max="6" width="50.83203125" style="1" customWidth="1"/>
    <col min="7" max="7" width="7" style="1" customWidth="1"/>
    <col min="8" max="8" width="11.5" style="1" customWidth="1"/>
    <col min="9" max="9" width="20.1640625" style="100" customWidth="1"/>
    <col min="10" max="10" width="20.1640625" style="1" customWidth="1"/>
    <col min="11" max="11" width="20.1640625" style="1" hidden="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I2" s="100"/>
      <c r="L2" s="259"/>
      <c r="M2" s="259"/>
      <c r="N2" s="259"/>
      <c r="O2" s="259"/>
      <c r="P2" s="259"/>
      <c r="Q2" s="259"/>
      <c r="R2" s="259"/>
      <c r="S2" s="259"/>
      <c r="T2" s="259"/>
      <c r="U2" s="259"/>
      <c r="V2" s="259"/>
      <c r="AT2" s="16" t="s">
        <v>88</v>
      </c>
    </row>
    <row r="3" spans="1:46" s="1" customFormat="1" ht="6.95" customHeight="1">
      <c r="B3" s="102"/>
      <c r="C3" s="103"/>
      <c r="D3" s="103"/>
      <c r="E3" s="103"/>
      <c r="F3" s="103"/>
      <c r="G3" s="103"/>
      <c r="H3" s="103"/>
      <c r="I3" s="104"/>
      <c r="J3" s="103"/>
      <c r="K3" s="103"/>
      <c r="L3" s="19"/>
      <c r="AT3" s="16" t="s">
        <v>82</v>
      </c>
    </row>
    <row r="4" spans="1:46" s="1" customFormat="1" ht="24.95" customHeight="1">
      <c r="B4" s="19"/>
      <c r="D4" s="105" t="s">
        <v>97</v>
      </c>
      <c r="I4" s="100"/>
      <c r="L4" s="19"/>
      <c r="M4" s="106" t="s">
        <v>10</v>
      </c>
      <c r="AT4" s="16" t="s">
        <v>4</v>
      </c>
    </row>
    <row r="5" spans="1:46" s="1" customFormat="1" ht="6.95" customHeight="1">
      <c r="B5" s="19"/>
      <c r="I5" s="100"/>
      <c r="L5" s="19"/>
    </row>
    <row r="6" spans="1:46" s="1" customFormat="1" ht="12" customHeight="1">
      <c r="B6" s="19"/>
      <c r="D6" s="107" t="s">
        <v>16</v>
      </c>
      <c r="I6" s="100"/>
      <c r="L6" s="19"/>
    </row>
    <row r="7" spans="1:46" s="1" customFormat="1" ht="16.5" customHeight="1">
      <c r="B7" s="19"/>
      <c r="E7" s="288" t="str">
        <f>'Rekapitulace stavby'!K6</f>
        <v>Souvislá údržba ulice Luční</v>
      </c>
      <c r="F7" s="289"/>
      <c r="G7" s="289"/>
      <c r="H7" s="289"/>
      <c r="I7" s="100"/>
      <c r="L7" s="19"/>
    </row>
    <row r="8" spans="1:46" s="2" customFormat="1" ht="12" customHeight="1">
      <c r="A8" s="33"/>
      <c r="B8" s="38"/>
      <c r="C8" s="33"/>
      <c r="D8" s="107" t="s">
        <v>108</v>
      </c>
      <c r="E8" s="33"/>
      <c r="F8" s="33"/>
      <c r="G8" s="33"/>
      <c r="H8" s="33"/>
      <c r="I8" s="108"/>
      <c r="J8" s="33"/>
      <c r="K8" s="33"/>
      <c r="L8" s="109"/>
      <c r="S8" s="33"/>
      <c r="T8" s="33"/>
      <c r="U8" s="33"/>
      <c r="V8" s="33"/>
      <c r="W8" s="33"/>
      <c r="X8" s="33"/>
      <c r="Y8" s="33"/>
      <c r="Z8" s="33"/>
      <c r="AA8" s="33"/>
      <c r="AB8" s="33"/>
      <c r="AC8" s="33"/>
      <c r="AD8" s="33"/>
      <c r="AE8" s="33"/>
    </row>
    <row r="9" spans="1:46" s="2" customFormat="1" ht="16.5" customHeight="1">
      <c r="A9" s="33"/>
      <c r="B9" s="38"/>
      <c r="C9" s="33"/>
      <c r="D9" s="33"/>
      <c r="E9" s="290" t="s">
        <v>447</v>
      </c>
      <c r="F9" s="291"/>
      <c r="G9" s="291"/>
      <c r="H9" s="291"/>
      <c r="I9" s="108"/>
      <c r="J9" s="33"/>
      <c r="K9" s="33"/>
      <c r="L9" s="109"/>
      <c r="S9" s="33"/>
      <c r="T9" s="33"/>
      <c r="U9" s="33"/>
      <c r="V9" s="33"/>
      <c r="W9" s="33"/>
      <c r="X9" s="33"/>
      <c r="Y9" s="33"/>
      <c r="Z9" s="33"/>
      <c r="AA9" s="33"/>
      <c r="AB9" s="33"/>
      <c r="AC9" s="33"/>
      <c r="AD9" s="33"/>
      <c r="AE9" s="33"/>
    </row>
    <row r="10" spans="1:46" s="2" customFormat="1" ht="11.25">
      <c r="A10" s="33"/>
      <c r="B10" s="38"/>
      <c r="C10" s="33"/>
      <c r="D10" s="33"/>
      <c r="E10" s="33"/>
      <c r="F10" s="33"/>
      <c r="G10" s="33"/>
      <c r="H10" s="33"/>
      <c r="I10" s="108"/>
      <c r="J10" s="33"/>
      <c r="K10" s="33"/>
      <c r="L10" s="109"/>
      <c r="S10" s="33"/>
      <c r="T10" s="33"/>
      <c r="U10" s="33"/>
      <c r="V10" s="33"/>
      <c r="W10" s="33"/>
      <c r="X10" s="33"/>
      <c r="Y10" s="33"/>
      <c r="Z10" s="33"/>
      <c r="AA10" s="33"/>
      <c r="AB10" s="33"/>
      <c r="AC10" s="33"/>
      <c r="AD10" s="33"/>
      <c r="AE10" s="33"/>
    </row>
    <row r="11" spans="1:46" s="2" customFormat="1" ht="12" customHeight="1">
      <c r="A11" s="33"/>
      <c r="B11" s="38"/>
      <c r="C11" s="33"/>
      <c r="D11" s="107" t="s">
        <v>18</v>
      </c>
      <c r="E11" s="33"/>
      <c r="F11" s="110" t="s">
        <v>19</v>
      </c>
      <c r="G11" s="33"/>
      <c r="H11" s="33"/>
      <c r="I11" s="111" t="s">
        <v>20</v>
      </c>
      <c r="J11" s="110" t="s">
        <v>19</v>
      </c>
      <c r="K11" s="33"/>
      <c r="L11" s="109"/>
      <c r="S11" s="33"/>
      <c r="T11" s="33"/>
      <c r="U11" s="33"/>
      <c r="V11" s="33"/>
      <c r="W11" s="33"/>
      <c r="X11" s="33"/>
      <c r="Y11" s="33"/>
      <c r="Z11" s="33"/>
      <c r="AA11" s="33"/>
      <c r="AB11" s="33"/>
      <c r="AC11" s="33"/>
      <c r="AD11" s="33"/>
      <c r="AE11" s="33"/>
    </row>
    <row r="12" spans="1:46" s="2" customFormat="1" ht="12" customHeight="1">
      <c r="A12" s="33"/>
      <c r="B12" s="38"/>
      <c r="C12" s="33"/>
      <c r="D12" s="107" t="s">
        <v>21</v>
      </c>
      <c r="E12" s="33"/>
      <c r="F12" s="110" t="s">
        <v>110</v>
      </c>
      <c r="G12" s="33"/>
      <c r="H12" s="33"/>
      <c r="I12" s="111" t="s">
        <v>23</v>
      </c>
      <c r="J12" s="112" t="str">
        <f>'Rekapitulace stavby'!AN8</f>
        <v>3. 5. 2021</v>
      </c>
      <c r="K12" s="33"/>
      <c r="L12" s="109"/>
      <c r="S12" s="33"/>
      <c r="T12" s="33"/>
      <c r="U12" s="33"/>
      <c r="V12" s="33"/>
      <c r="W12" s="33"/>
      <c r="X12" s="33"/>
      <c r="Y12" s="33"/>
      <c r="Z12" s="33"/>
      <c r="AA12" s="33"/>
      <c r="AB12" s="33"/>
      <c r="AC12" s="33"/>
      <c r="AD12" s="33"/>
      <c r="AE12" s="33"/>
    </row>
    <row r="13" spans="1:46" s="2" customFormat="1" ht="10.9" customHeight="1">
      <c r="A13" s="33"/>
      <c r="B13" s="38"/>
      <c r="C13" s="33"/>
      <c r="D13" s="33"/>
      <c r="E13" s="33"/>
      <c r="F13" s="33"/>
      <c r="G13" s="33"/>
      <c r="H13" s="33"/>
      <c r="I13" s="108"/>
      <c r="J13" s="33"/>
      <c r="K13" s="33"/>
      <c r="L13" s="109"/>
      <c r="S13" s="33"/>
      <c r="T13" s="33"/>
      <c r="U13" s="33"/>
      <c r="V13" s="33"/>
      <c r="W13" s="33"/>
      <c r="X13" s="33"/>
      <c r="Y13" s="33"/>
      <c r="Z13" s="33"/>
      <c r="AA13" s="33"/>
      <c r="AB13" s="33"/>
      <c r="AC13" s="33"/>
      <c r="AD13" s="33"/>
      <c r="AE13" s="33"/>
    </row>
    <row r="14" spans="1:46" s="2" customFormat="1" ht="12" customHeight="1">
      <c r="A14" s="33"/>
      <c r="B14" s="38"/>
      <c r="C14" s="33"/>
      <c r="D14" s="107" t="s">
        <v>25</v>
      </c>
      <c r="E14" s="33"/>
      <c r="F14" s="33"/>
      <c r="G14" s="33"/>
      <c r="H14" s="33"/>
      <c r="I14" s="111" t="s">
        <v>26</v>
      </c>
      <c r="J14" s="110" t="s">
        <v>27</v>
      </c>
      <c r="K14" s="33"/>
      <c r="L14" s="109"/>
      <c r="S14" s="33"/>
      <c r="T14" s="33"/>
      <c r="U14" s="33"/>
      <c r="V14" s="33"/>
      <c r="W14" s="33"/>
      <c r="X14" s="33"/>
      <c r="Y14" s="33"/>
      <c r="Z14" s="33"/>
      <c r="AA14" s="33"/>
      <c r="AB14" s="33"/>
      <c r="AC14" s="33"/>
      <c r="AD14" s="33"/>
      <c r="AE14" s="33"/>
    </row>
    <row r="15" spans="1:46" s="2" customFormat="1" ht="18" customHeight="1">
      <c r="A15" s="33"/>
      <c r="B15" s="38"/>
      <c r="C15" s="33"/>
      <c r="D15" s="33"/>
      <c r="E15" s="110" t="s">
        <v>28</v>
      </c>
      <c r="F15" s="33"/>
      <c r="G15" s="33"/>
      <c r="H15" s="33"/>
      <c r="I15" s="111" t="s">
        <v>29</v>
      </c>
      <c r="J15" s="110" t="s">
        <v>30</v>
      </c>
      <c r="K15" s="33"/>
      <c r="L15" s="109"/>
      <c r="S15" s="33"/>
      <c r="T15" s="33"/>
      <c r="U15" s="33"/>
      <c r="V15" s="33"/>
      <c r="W15" s="33"/>
      <c r="X15" s="33"/>
      <c r="Y15" s="33"/>
      <c r="Z15" s="33"/>
      <c r="AA15" s="33"/>
      <c r="AB15" s="33"/>
      <c r="AC15" s="33"/>
      <c r="AD15" s="33"/>
      <c r="AE15" s="33"/>
    </row>
    <row r="16" spans="1:46" s="2" customFormat="1" ht="6.95" customHeight="1">
      <c r="A16" s="33"/>
      <c r="B16" s="38"/>
      <c r="C16" s="33"/>
      <c r="D16" s="33"/>
      <c r="E16" s="33"/>
      <c r="F16" s="33"/>
      <c r="G16" s="33"/>
      <c r="H16" s="33"/>
      <c r="I16" s="108"/>
      <c r="J16" s="33"/>
      <c r="K16" s="33"/>
      <c r="L16" s="109"/>
      <c r="S16" s="33"/>
      <c r="T16" s="33"/>
      <c r="U16" s="33"/>
      <c r="V16" s="33"/>
      <c r="W16" s="33"/>
      <c r="X16" s="33"/>
      <c r="Y16" s="33"/>
      <c r="Z16" s="33"/>
      <c r="AA16" s="33"/>
      <c r="AB16" s="33"/>
      <c r="AC16" s="33"/>
      <c r="AD16" s="33"/>
      <c r="AE16" s="33"/>
    </row>
    <row r="17" spans="1:31" s="2" customFormat="1" ht="12" customHeight="1">
      <c r="A17" s="33"/>
      <c r="B17" s="38"/>
      <c r="C17" s="33"/>
      <c r="D17" s="107" t="s">
        <v>31</v>
      </c>
      <c r="E17" s="33"/>
      <c r="F17" s="33"/>
      <c r="G17" s="33"/>
      <c r="H17" s="33"/>
      <c r="I17" s="111" t="s">
        <v>26</v>
      </c>
      <c r="J17" s="29" t="str">
        <f>'Rekapitulace stavby'!AN13</f>
        <v>Vyplň údaj</v>
      </c>
      <c r="K17" s="33"/>
      <c r="L17" s="109"/>
      <c r="S17" s="33"/>
      <c r="T17" s="33"/>
      <c r="U17" s="33"/>
      <c r="V17" s="33"/>
      <c r="W17" s="33"/>
      <c r="X17" s="33"/>
      <c r="Y17" s="33"/>
      <c r="Z17" s="33"/>
      <c r="AA17" s="33"/>
      <c r="AB17" s="33"/>
      <c r="AC17" s="33"/>
      <c r="AD17" s="33"/>
      <c r="AE17" s="33"/>
    </row>
    <row r="18" spans="1:31" s="2" customFormat="1" ht="18" customHeight="1">
      <c r="A18" s="33"/>
      <c r="B18" s="38"/>
      <c r="C18" s="33"/>
      <c r="D18" s="33"/>
      <c r="E18" s="292" t="str">
        <f>'Rekapitulace stavby'!E14</f>
        <v>Vyplň údaj</v>
      </c>
      <c r="F18" s="293"/>
      <c r="G18" s="293"/>
      <c r="H18" s="293"/>
      <c r="I18" s="111" t="s">
        <v>29</v>
      </c>
      <c r="J18" s="29" t="str">
        <f>'Rekapitulace stavby'!AN14</f>
        <v>Vyplň údaj</v>
      </c>
      <c r="K18" s="33"/>
      <c r="L18" s="109"/>
      <c r="S18" s="33"/>
      <c r="T18" s="33"/>
      <c r="U18" s="33"/>
      <c r="V18" s="33"/>
      <c r="W18" s="33"/>
      <c r="X18" s="33"/>
      <c r="Y18" s="33"/>
      <c r="Z18" s="33"/>
      <c r="AA18" s="33"/>
      <c r="AB18" s="33"/>
      <c r="AC18" s="33"/>
      <c r="AD18" s="33"/>
      <c r="AE18" s="33"/>
    </row>
    <row r="19" spans="1:31" s="2" customFormat="1" ht="6.95" customHeight="1">
      <c r="A19" s="33"/>
      <c r="B19" s="38"/>
      <c r="C19" s="33"/>
      <c r="D19" s="33"/>
      <c r="E19" s="33"/>
      <c r="F19" s="33"/>
      <c r="G19" s="33"/>
      <c r="H19" s="33"/>
      <c r="I19" s="108"/>
      <c r="J19" s="33"/>
      <c r="K19" s="33"/>
      <c r="L19" s="109"/>
      <c r="S19" s="33"/>
      <c r="T19" s="33"/>
      <c r="U19" s="33"/>
      <c r="V19" s="33"/>
      <c r="W19" s="33"/>
      <c r="X19" s="33"/>
      <c r="Y19" s="33"/>
      <c r="Z19" s="33"/>
      <c r="AA19" s="33"/>
      <c r="AB19" s="33"/>
      <c r="AC19" s="33"/>
      <c r="AD19" s="33"/>
      <c r="AE19" s="33"/>
    </row>
    <row r="20" spans="1:31" s="2" customFormat="1" ht="12" customHeight="1">
      <c r="A20" s="33"/>
      <c r="B20" s="38"/>
      <c r="C20" s="33"/>
      <c r="D20" s="107" t="s">
        <v>33</v>
      </c>
      <c r="E20" s="33"/>
      <c r="F20" s="33"/>
      <c r="G20" s="33"/>
      <c r="H20" s="33"/>
      <c r="I20" s="111" t="s">
        <v>26</v>
      </c>
      <c r="J20" s="110" t="s">
        <v>111</v>
      </c>
      <c r="K20" s="33"/>
      <c r="L20" s="109"/>
      <c r="S20" s="33"/>
      <c r="T20" s="33"/>
      <c r="U20" s="33"/>
      <c r="V20" s="33"/>
      <c r="W20" s="33"/>
      <c r="X20" s="33"/>
      <c r="Y20" s="33"/>
      <c r="Z20" s="33"/>
      <c r="AA20" s="33"/>
      <c r="AB20" s="33"/>
      <c r="AC20" s="33"/>
      <c r="AD20" s="33"/>
      <c r="AE20" s="33"/>
    </row>
    <row r="21" spans="1:31" s="2" customFormat="1" ht="18" customHeight="1">
      <c r="A21" s="33"/>
      <c r="B21" s="38"/>
      <c r="C21" s="33"/>
      <c r="D21" s="33"/>
      <c r="E21" s="110" t="s">
        <v>112</v>
      </c>
      <c r="F21" s="33"/>
      <c r="G21" s="33"/>
      <c r="H21" s="33"/>
      <c r="I21" s="111" t="s">
        <v>29</v>
      </c>
      <c r="J21" s="110" t="s">
        <v>113</v>
      </c>
      <c r="K21" s="33"/>
      <c r="L21" s="109"/>
      <c r="S21" s="33"/>
      <c r="T21" s="33"/>
      <c r="U21" s="33"/>
      <c r="V21" s="33"/>
      <c r="W21" s="33"/>
      <c r="X21" s="33"/>
      <c r="Y21" s="33"/>
      <c r="Z21" s="33"/>
      <c r="AA21" s="33"/>
      <c r="AB21" s="33"/>
      <c r="AC21" s="33"/>
      <c r="AD21" s="33"/>
      <c r="AE21" s="33"/>
    </row>
    <row r="22" spans="1:31" s="2" customFormat="1" ht="6.95" customHeight="1">
      <c r="A22" s="33"/>
      <c r="B22" s="38"/>
      <c r="C22" s="33"/>
      <c r="D22" s="33"/>
      <c r="E22" s="33"/>
      <c r="F22" s="33"/>
      <c r="G22" s="33"/>
      <c r="H22" s="33"/>
      <c r="I22" s="108"/>
      <c r="J22" s="33"/>
      <c r="K22" s="33"/>
      <c r="L22" s="109"/>
      <c r="S22" s="33"/>
      <c r="T22" s="33"/>
      <c r="U22" s="33"/>
      <c r="V22" s="33"/>
      <c r="W22" s="33"/>
      <c r="X22" s="33"/>
      <c r="Y22" s="33"/>
      <c r="Z22" s="33"/>
      <c r="AA22" s="33"/>
      <c r="AB22" s="33"/>
      <c r="AC22" s="33"/>
      <c r="AD22" s="33"/>
      <c r="AE22" s="33"/>
    </row>
    <row r="23" spans="1:31" s="2" customFormat="1" ht="12" customHeight="1">
      <c r="A23" s="33"/>
      <c r="B23" s="38"/>
      <c r="C23" s="33"/>
      <c r="D23" s="107" t="s">
        <v>35</v>
      </c>
      <c r="E23" s="33"/>
      <c r="F23" s="33"/>
      <c r="G23" s="33"/>
      <c r="H23" s="33"/>
      <c r="I23" s="111" t="s">
        <v>26</v>
      </c>
      <c r="J23" s="110" t="s">
        <v>114</v>
      </c>
      <c r="K23" s="33"/>
      <c r="L23" s="109"/>
      <c r="S23" s="33"/>
      <c r="T23" s="33"/>
      <c r="U23" s="33"/>
      <c r="V23" s="33"/>
      <c r="W23" s="33"/>
      <c r="X23" s="33"/>
      <c r="Y23" s="33"/>
      <c r="Z23" s="33"/>
      <c r="AA23" s="33"/>
      <c r="AB23" s="33"/>
      <c r="AC23" s="33"/>
      <c r="AD23" s="33"/>
      <c r="AE23" s="33"/>
    </row>
    <row r="24" spans="1:31" s="2" customFormat="1" ht="18" customHeight="1">
      <c r="A24" s="33"/>
      <c r="B24" s="38"/>
      <c r="C24" s="33"/>
      <c r="D24" s="33"/>
      <c r="E24" s="110" t="s">
        <v>115</v>
      </c>
      <c r="F24" s="33"/>
      <c r="G24" s="33"/>
      <c r="H24" s="33"/>
      <c r="I24" s="111" t="s">
        <v>29</v>
      </c>
      <c r="J24" s="110" t="s">
        <v>116</v>
      </c>
      <c r="K24" s="33"/>
      <c r="L24" s="109"/>
      <c r="S24" s="33"/>
      <c r="T24" s="33"/>
      <c r="U24" s="33"/>
      <c r="V24" s="33"/>
      <c r="W24" s="33"/>
      <c r="X24" s="33"/>
      <c r="Y24" s="33"/>
      <c r="Z24" s="33"/>
      <c r="AA24" s="33"/>
      <c r="AB24" s="33"/>
      <c r="AC24" s="33"/>
      <c r="AD24" s="33"/>
      <c r="AE24" s="33"/>
    </row>
    <row r="25" spans="1:31" s="2" customFormat="1" ht="6.95" customHeight="1">
      <c r="A25" s="33"/>
      <c r="B25" s="38"/>
      <c r="C25" s="33"/>
      <c r="D25" s="33"/>
      <c r="E25" s="33"/>
      <c r="F25" s="33"/>
      <c r="G25" s="33"/>
      <c r="H25" s="33"/>
      <c r="I25" s="108"/>
      <c r="J25" s="33"/>
      <c r="K25" s="33"/>
      <c r="L25" s="109"/>
      <c r="S25" s="33"/>
      <c r="T25" s="33"/>
      <c r="U25" s="33"/>
      <c r="V25" s="33"/>
      <c r="W25" s="33"/>
      <c r="X25" s="33"/>
      <c r="Y25" s="33"/>
      <c r="Z25" s="33"/>
      <c r="AA25" s="33"/>
      <c r="AB25" s="33"/>
      <c r="AC25" s="33"/>
      <c r="AD25" s="33"/>
      <c r="AE25" s="33"/>
    </row>
    <row r="26" spans="1:31" s="2" customFormat="1" ht="12" customHeight="1">
      <c r="A26" s="33"/>
      <c r="B26" s="38"/>
      <c r="C26" s="33"/>
      <c r="D26" s="107" t="s">
        <v>36</v>
      </c>
      <c r="E26" s="33"/>
      <c r="F26" s="33"/>
      <c r="G26" s="33"/>
      <c r="H26" s="33"/>
      <c r="I26" s="108"/>
      <c r="J26" s="33"/>
      <c r="K26" s="33"/>
      <c r="L26" s="109"/>
      <c r="S26" s="33"/>
      <c r="T26" s="33"/>
      <c r="U26" s="33"/>
      <c r="V26" s="33"/>
      <c r="W26" s="33"/>
      <c r="X26" s="33"/>
      <c r="Y26" s="33"/>
      <c r="Z26" s="33"/>
      <c r="AA26" s="33"/>
      <c r="AB26" s="33"/>
      <c r="AC26" s="33"/>
      <c r="AD26" s="33"/>
      <c r="AE26" s="33"/>
    </row>
    <row r="27" spans="1:31" s="8" customFormat="1" ht="16.5" customHeight="1">
      <c r="A27" s="113"/>
      <c r="B27" s="114"/>
      <c r="C27" s="113"/>
      <c r="D27" s="113"/>
      <c r="E27" s="294" t="s">
        <v>19</v>
      </c>
      <c r="F27" s="294"/>
      <c r="G27" s="294"/>
      <c r="H27" s="294"/>
      <c r="I27" s="115"/>
      <c r="J27" s="113"/>
      <c r="K27" s="113"/>
      <c r="L27" s="116"/>
      <c r="S27" s="113"/>
      <c r="T27" s="113"/>
      <c r="U27" s="113"/>
      <c r="V27" s="113"/>
      <c r="W27" s="113"/>
      <c r="X27" s="113"/>
      <c r="Y27" s="113"/>
      <c r="Z27" s="113"/>
      <c r="AA27" s="113"/>
      <c r="AB27" s="113"/>
      <c r="AC27" s="113"/>
      <c r="AD27" s="113"/>
      <c r="AE27" s="113"/>
    </row>
    <row r="28" spans="1:31" s="2" customFormat="1" ht="6.95" customHeight="1">
      <c r="A28" s="33"/>
      <c r="B28" s="38"/>
      <c r="C28" s="33"/>
      <c r="D28" s="33"/>
      <c r="E28" s="33"/>
      <c r="F28" s="33"/>
      <c r="G28" s="33"/>
      <c r="H28" s="33"/>
      <c r="I28" s="108"/>
      <c r="J28" s="33"/>
      <c r="K28" s="33"/>
      <c r="L28" s="109"/>
      <c r="S28" s="33"/>
      <c r="T28" s="33"/>
      <c r="U28" s="33"/>
      <c r="V28" s="33"/>
      <c r="W28" s="33"/>
      <c r="X28" s="33"/>
      <c r="Y28" s="33"/>
      <c r="Z28" s="33"/>
      <c r="AA28" s="33"/>
      <c r="AB28" s="33"/>
      <c r="AC28" s="33"/>
      <c r="AD28" s="33"/>
      <c r="AE28" s="33"/>
    </row>
    <row r="29" spans="1:31" s="2" customFormat="1" ht="6.95" customHeight="1">
      <c r="A29" s="33"/>
      <c r="B29" s="38"/>
      <c r="C29" s="33"/>
      <c r="D29" s="117"/>
      <c r="E29" s="117"/>
      <c r="F29" s="117"/>
      <c r="G29" s="117"/>
      <c r="H29" s="117"/>
      <c r="I29" s="118"/>
      <c r="J29" s="117"/>
      <c r="K29" s="117"/>
      <c r="L29" s="109"/>
      <c r="S29" s="33"/>
      <c r="T29" s="33"/>
      <c r="U29" s="33"/>
      <c r="V29" s="33"/>
      <c r="W29" s="33"/>
      <c r="X29" s="33"/>
      <c r="Y29" s="33"/>
      <c r="Z29" s="33"/>
      <c r="AA29" s="33"/>
      <c r="AB29" s="33"/>
      <c r="AC29" s="33"/>
      <c r="AD29" s="33"/>
      <c r="AE29" s="33"/>
    </row>
    <row r="30" spans="1:31" s="2" customFormat="1" ht="25.35" customHeight="1">
      <c r="A30" s="33"/>
      <c r="B30" s="38"/>
      <c r="C30" s="33"/>
      <c r="D30" s="119" t="s">
        <v>38</v>
      </c>
      <c r="E30" s="33"/>
      <c r="F30" s="33"/>
      <c r="G30" s="33"/>
      <c r="H30" s="33"/>
      <c r="I30" s="108"/>
      <c r="J30" s="120">
        <f>ROUND(J85, 2)</f>
        <v>0</v>
      </c>
      <c r="K30" s="33"/>
      <c r="L30" s="109"/>
      <c r="S30" s="33"/>
      <c r="T30" s="33"/>
      <c r="U30" s="33"/>
      <c r="V30" s="33"/>
      <c r="W30" s="33"/>
      <c r="X30" s="33"/>
      <c r="Y30" s="33"/>
      <c r="Z30" s="33"/>
      <c r="AA30" s="33"/>
      <c r="AB30" s="33"/>
      <c r="AC30" s="33"/>
      <c r="AD30" s="33"/>
      <c r="AE30" s="33"/>
    </row>
    <row r="31" spans="1:31" s="2" customFormat="1" ht="6.95" customHeight="1">
      <c r="A31" s="33"/>
      <c r="B31" s="38"/>
      <c r="C31" s="33"/>
      <c r="D31" s="117"/>
      <c r="E31" s="117"/>
      <c r="F31" s="117"/>
      <c r="G31" s="117"/>
      <c r="H31" s="117"/>
      <c r="I31" s="118"/>
      <c r="J31" s="117"/>
      <c r="K31" s="117"/>
      <c r="L31" s="109"/>
      <c r="S31" s="33"/>
      <c r="T31" s="33"/>
      <c r="U31" s="33"/>
      <c r="V31" s="33"/>
      <c r="W31" s="33"/>
      <c r="X31" s="33"/>
      <c r="Y31" s="33"/>
      <c r="Z31" s="33"/>
      <c r="AA31" s="33"/>
      <c r="AB31" s="33"/>
      <c r="AC31" s="33"/>
      <c r="AD31" s="33"/>
      <c r="AE31" s="33"/>
    </row>
    <row r="32" spans="1:31" s="2" customFormat="1" ht="14.45" customHeight="1">
      <c r="A32" s="33"/>
      <c r="B32" s="38"/>
      <c r="C32" s="33"/>
      <c r="D32" s="33"/>
      <c r="E32" s="33"/>
      <c r="F32" s="121" t="s">
        <v>40</v>
      </c>
      <c r="G32" s="33"/>
      <c r="H32" s="33"/>
      <c r="I32" s="122" t="s">
        <v>39</v>
      </c>
      <c r="J32" s="121" t="s">
        <v>41</v>
      </c>
      <c r="K32" s="33"/>
      <c r="L32" s="109"/>
      <c r="S32" s="33"/>
      <c r="T32" s="33"/>
      <c r="U32" s="33"/>
      <c r="V32" s="33"/>
      <c r="W32" s="33"/>
      <c r="X32" s="33"/>
      <c r="Y32" s="33"/>
      <c r="Z32" s="33"/>
      <c r="AA32" s="33"/>
      <c r="AB32" s="33"/>
      <c r="AC32" s="33"/>
      <c r="AD32" s="33"/>
      <c r="AE32" s="33"/>
    </row>
    <row r="33" spans="1:31" s="2" customFormat="1" ht="14.45" customHeight="1">
      <c r="A33" s="33"/>
      <c r="B33" s="38"/>
      <c r="C33" s="33"/>
      <c r="D33" s="123" t="s">
        <v>42</v>
      </c>
      <c r="E33" s="107" t="s">
        <v>43</v>
      </c>
      <c r="F33" s="124">
        <f>ROUND((SUM(BE85:BE99)),  2)</f>
        <v>0</v>
      </c>
      <c r="G33" s="33"/>
      <c r="H33" s="33"/>
      <c r="I33" s="125">
        <v>0.21</v>
      </c>
      <c r="J33" s="124">
        <f>ROUND(((SUM(BE85:BE99))*I33),  2)</f>
        <v>0</v>
      </c>
      <c r="K33" s="33"/>
      <c r="L33" s="109"/>
      <c r="S33" s="33"/>
      <c r="T33" s="33"/>
      <c r="U33" s="33"/>
      <c r="V33" s="33"/>
      <c r="W33" s="33"/>
      <c r="X33" s="33"/>
      <c r="Y33" s="33"/>
      <c r="Z33" s="33"/>
      <c r="AA33" s="33"/>
      <c r="AB33" s="33"/>
      <c r="AC33" s="33"/>
      <c r="AD33" s="33"/>
      <c r="AE33" s="33"/>
    </row>
    <row r="34" spans="1:31" s="2" customFormat="1" ht="14.45" customHeight="1">
      <c r="A34" s="33"/>
      <c r="B34" s="38"/>
      <c r="C34" s="33"/>
      <c r="D34" s="33"/>
      <c r="E34" s="107" t="s">
        <v>44</v>
      </c>
      <c r="F34" s="124">
        <f>ROUND((SUM(BF85:BF99)),  2)</f>
        <v>0</v>
      </c>
      <c r="G34" s="33"/>
      <c r="H34" s="33"/>
      <c r="I34" s="125">
        <v>0.15</v>
      </c>
      <c r="J34" s="124">
        <f>ROUND(((SUM(BF85:BF99))*I34),  2)</f>
        <v>0</v>
      </c>
      <c r="K34" s="33"/>
      <c r="L34" s="109"/>
      <c r="S34" s="33"/>
      <c r="T34" s="33"/>
      <c r="U34" s="33"/>
      <c r="V34" s="33"/>
      <c r="W34" s="33"/>
      <c r="X34" s="33"/>
      <c r="Y34" s="33"/>
      <c r="Z34" s="33"/>
      <c r="AA34" s="33"/>
      <c r="AB34" s="33"/>
      <c r="AC34" s="33"/>
      <c r="AD34" s="33"/>
      <c r="AE34" s="33"/>
    </row>
    <row r="35" spans="1:31" s="2" customFormat="1" ht="14.45" hidden="1" customHeight="1">
      <c r="A35" s="33"/>
      <c r="B35" s="38"/>
      <c r="C35" s="33"/>
      <c r="D35" s="33"/>
      <c r="E35" s="107" t="s">
        <v>45</v>
      </c>
      <c r="F35" s="124">
        <f>ROUND((SUM(BG85:BG99)),  2)</f>
        <v>0</v>
      </c>
      <c r="G35" s="33"/>
      <c r="H35" s="33"/>
      <c r="I35" s="125">
        <v>0.21</v>
      </c>
      <c r="J35" s="124">
        <f>0</f>
        <v>0</v>
      </c>
      <c r="K35" s="33"/>
      <c r="L35" s="109"/>
      <c r="S35" s="33"/>
      <c r="T35" s="33"/>
      <c r="U35" s="33"/>
      <c r="V35" s="33"/>
      <c r="W35" s="33"/>
      <c r="X35" s="33"/>
      <c r="Y35" s="33"/>
      <c r="Z35" s="33"/>
      <c r="AA35" s="33"/>
      <c r="AB35" s="33"/>
      <c r="AC35" s="33"/>
      <c r="AD35" s="33"/>
      <c r="AE35" s="33"/>
    </row>
    <row r="36" spans="1:31" s="2" customFormat="1" ht="14.45" hidden="1" customHeight="1">
      <c r="A36" s="33"/>
      <c r="B36" s="38"/>
      <c r="C36" s="33"/>
      <c r="D36" s="33"/>
      <c r="E36" s="107" t="s">
        <v>46</v>
      </c>
      <c r="F36" s="124">
        <f>ROUND((SUM(BH85:BH99)),  2)</f>
        <v>0</v>
      </c>
      <c r="G36" s="33"/>
      <c r="H36" s="33"/>
      <c r="I36" s="125">
        <v>0.15</v>
      </c>
      <c r="J36" s="124">
        <f>0</f>
        <v>0</v>
      </c>
      <c r="K36" s="33"/>
      <c r="L36" s="109"/>
      <c r="S36" s="33"/>
      <c r="T36" s="33"/>
      <c r="U36" s="33"/>
      <c r="V36" s="33"/>
      <c r="W36" s="33"/>
      <c r="X36" s="33"/>
      <c r="Y36" s="33"/>
      <c r="Z36" s="33"/>
      <c r="AA36" s="33"/>
      <c r="AB36" s="33"/>
      <c r="AC36" s="33"/>
      <c r="AD36" s="33"/>
      <c r="AE36" s="33"/>
    </row>
    <row r="37" spans="1:31" s="2" customFormat="1" ht="14.45" hidden="1" customHeight="1">
      <c r="A37" s="33"/>
      <c r="B37" s="38"/>
      <c r="C37" s="33"/>
      <c r="D37" s="33"/>
      <c r="E37" s="107" t="s">
        <v>47</v>
      </c>
      <c r="F37" s="124">
        <f>ROUND((SUM(BI85:BI99)),  2)</f>
        <v>0</v>
      </c>
      <c r="G37" s="33"/>
      <c r="H37" s="33"/>
      <c r="I37" s="125">
        <v>0</v>
      </c>
      <c r="J37" s="124">
        <f>0</f>
        <v>0</v>
      </c>
      <c r="K37" s="33"/>
      <c r="L37" s="109"/>
      <c r="S37" s="33"/>
      <c r="T37" s="33"/>
      <c r="U37" s="33"/>
      <c r="V37" s="33"/>
      <c r="W37" s="33"/>
      <c r="X37" s="33"/>
      <c r="Y37" s="33"/>
      <c r="Z37" s="33"/>
      <c r="AA37" s="33"/>
      <c r="AB37" s="33"/>
      <c r="AC37" s="33"/>
      <c r="AD37" s="33"/>
      <c r="AE37" s="33"/>
    </row>
    <row r="38" spans="1:31" s="2" customFormat="1" ht="6.95" customHeight="1">
      <c r="A38" s="33"/>
      <c r="B38" s="38"/>
      <c r="C38" s="33"/>
      <c r="D38" s="33"/>
      <c r="E38" s="33"/>
      <c r="F38" s="33"/>
      <c r="G38" s="33"/>
      <c r="H38" s="33"/>
      <c r="I38" s="108"/>
      <c r="J38" s="33"/>
      <c r="K38" s="33"/>
      <c r="L38" s="109"/>
      <c r="S38" s="33"/>
      <c r="T38" s="33"/>
      <c r="U38" s="33"/>
      <c r="V38" s="33"/>
      <c r="W38" s="33"/>
      <c r="X38" s="33"/>
      <c r="Y38" s="33"/>
      <c r="Z38" s="33"/>
      <c r="AA38" s="33"/>
      <c r="AB38" s="33"/>
      <c r="AC38" s="33"/>
      <c r="AD38" s="33"/>
      <c r="AE38" s="33"/>
    </row>
    <row r="39" spans="1:31" s="2" customFormat="1" ht="25.35" customHeight="1">
      <c r="A39" s="33"/>
      <c r="B39" s="38"/>
      <c r="C39" s="126"/>
      <c r="D39" s="127" t="s">
        <v>48</v>
      </c>
      <c r="E39" s="128"/>
      <c r="F39" s="128"/>
      <c r="G39" s="129" t="s">
        <v>49</v>
      </c>
      <c r="H39" s="130" t="s">
        <v>50</v>
      </c>
      <c r="I39" s="131"/>
      <c r="J39" s="132">
        <f>SUM(J30:J37)</f>
        <v>0</v>
      </c>
      <c r="K39" s="133"/>
      <c r="L39" s="109"/>
      <c r="S39" s="33"/>
      <c r="T39" s="33"/>
      <c r="U39" s="33"/>
      <c r="V39" s="33"/>
      <c r="W39" s="33"/>
      <c r="X39" s="33"/>
      <c r="Y39" s="33"/>
      <c r="Z39" s="33"/>
      <c r="AA39" s="33"/>
      <c r="AB39" s="33"/>
      <c r="AC39" s="33"/>
      <c r="AD39" s="33"/>
      <c r="AE39" s="33"/>
    </row>
    <row r="40" spans="1:31" s="2" customFormat="1" ht="14.45" customHeight="1">
      <c r="A40" s="33"/>
      <c r="B40" s="134"/>
      <c r="C40" s="135"/>
      <c r="D40" s="135"/>
      <c r="E40" s="135"/>
      <c r="F40" s="135"/>
      <c r="G40" s="135"/>
      <c r="H40" s="135"/>
      <c r="I40" s="136"/>
      <c r="J40" s="135"/>
      <c r="K40" s="135"/>
      <c r="L40" s="109"/>
      <c r="S40" s="33"/>
      <c r="T40" s="33"/>
      <c r="U40" s="33"/>
      <c r="V40" s="33"/>
      <c r="W40" s="33"/>
      <c r="X40" s="33"/>
      <c r="Y40" s="33"/>
      <c r="Z40" s="33"/>
      <c r="AA40" s="33"/>
      <c r="AB40" s="33"/>
      <c r="AC40" s="33"/>
      <c r="AD40" s="33"/>
      <c r="AE40" s="33"/>
    </row>
    <row r="44" spans="1:31" s="2" customFormat="1" ht="6.95" hidden="1" customHeight="1">
      <c r="A44" s="33"/>
      <c r="B44" s="137"/>
      <c r="C44" s="138"/>
      <c r="D44" s="138"/>
      <c r="E44" s="138"/>
      <c r="F44" s="138"/>
      <c r="G44" s="138"/>
      <c r="H44" s="138"/>
      <c r="I44" s="139"/>
      <c r="J44" s="138"/>
      <c r="K44" s="138"/>
      <c r="L44" s="109"/>
      <c r="S44" s="33"/>
      <c r="T44" s="33"/>
      <c r="U44" s="33"/>
      <c r="V44" s="33"/>
      <c r="W44" s="33"/>
      <c r="X44" s="33"/>
      <c r="Y44" s="33"/>
      <c r="Z44" s="33"/>
      <c r="AA44" s="33"/>
      <c r="AB44" s="33"/>
      <c r="AC44" s="33"/>
      <c r="AD44" s="33"/>
      <c r="AE44" s="33"/>
    </row>
    <row r="45" spans="1:31" s="2" customFormat="1" ht="24.95" hidden="1" customHeight="1">
      <c r="A45" s="33"/>
      <c r="B45" s="34"/>
      <c r="C45" s="22" t="s">
        <v>117</v>
      </c>
      <c r="D45" s="35"/>
      <c r="E45" s="35"/>
      <c r="F45" s="35"/>
      <c r="G45" s="35"/>
      <c r="H45" s="35"/>
      <c r="I45" s="108"/>
      <c r="J45" s="35"/>
      <c r="K45" s="35"/>
      <c r="L45" s="109"/>
      <c r="S45" s="33"/>
      <c r="T45" s="33"/>
      <c r="U45" s="33"/>
      <c r="V45" s="33"/>
      <c r="W45" s="33"/>
      <c r="X45" s="33"/>
      <c r="Y45" s="33"/>
      <c r="Z45" s="33"/>
      <c r="AA45" s="33"/>
      <c r="AB45" s="33"/>
      <c r="AC45" s="33"/>
      <c r="AD45" s="33"/>
      <c r="AE45" s="33"/>
    </row>
    <row r="46" spans="1:31" s="2" customFormat="1" ht="6.95" hidden="1" customHeight="1">
      <c r="A46" s="33"/>
      <c r="B46" s="34"/>
      <c r="C46" s="35"/>
      <c r="D46" s="35"/>
      <c r="E46" s="35"/>
      <c r="F46" s="35"/>
      <c r="G46" s="35"/>
      <c r="H46" s="35"/>
      <c r="I46" s="108"/>
      <c r="J46" s="35"/>
      <c r="K46" s="35"/>
      <c r="L46" s="109"/>
      <c r="S46" s="33"/>
      <c r="T46" s="33"/>
      <c r="U46" s="33"/>
      <c r="V46" s="33"/>
      <c r="W46" s="33"/>
      <c r="X46" s="33"/>
      <c r="Y46" s="33"/>
      <c r="Z46" s="33"/>
      <c r="AA46" s="33"/>
      <c r="AB46" s="33"/>
      <c r="AC46" s="33"/>
      <c r="AD46" s="33"/>
      <c r="AE46" s="33"/>
    </row>
    <row r="47" spans="1:31" s="2" customFormat="1" ht="12" hidden="1" customHeight="1">
      <c r="A47" s="33"/>
      <c r="B47" s="34"/>
      <c r="C47" s="28" t="s">
        <v>16</v>
      </c>
      <c r="D47" s="35"/>
      <c r="E47" s="35"/>
      <c r="F47" s="35"/>
      <c r="G47" s="35"/>
      <c r="H47" s="35"/>
      <c r="I47" s="108"/>
      <c r="J47" s="35"/>
      <c r="K47" s="35"/>
      <c r="L47" s="109"/>
      <c r="S47" s="33"/>
      <c r="T47" s="33"/>
      <c r="U47" s="33"/>
      <c r="V47" s="33"/>
      <c r="W47" s="33"/>
      <c r="X47" s="33"/>
      <c r="Y47" s="33"/>
      <c r="Z47" s="33"/>
      <c r="AA47" s="33"/>
      <c r="AB47" s="33"/>
      <c r="AC47" s="33"/>
      <c r="AD47" s="33"/>
      <c r="AE47" s="33"/>
    </row>
    <row r="48" spans="1:31" s="2" customFormat="1" ht="16.5" hidden="1" customHeight="1">
      <c r="A48" s="33"/>
      <c r="B48" s="34"/>
      <c r="C48" s="35"/>
      <c r="D48" s="35"/>
      <c r="E48" s="295" t="str">
        <f>E7</f>
        <v>Souvislá údržba ulice Luční</v>
      </c>
      <c r="F48" s="296"/>
      <c r="G48" s="296"/>
      <c r="H48" s="296"/>
      <c r="I48" s="108"/>
      <c r="J48" s="35"/>
      <c r="K48" s="35"/>
      <c r="L48" s="109"/>
      <c r="S48" s="33"/>
      <c r="T48" s="33"/>
      <c r="U48" s="33"/>
      <c r="V48" s="33"/>
      <c r="W48" s="33"/>
      <c r="X48" s="33"/>
      <c r="Y48" s="33"/>
      <c r="Z48" s="33"/>
      <c r="AA48" s="33"/>
      <c r="AB48" s="33"/>
      <c r="AC48" s="33"/>
      <c r="AD48" s="33"/>
      <c r="AE48" s="33"/>
    </row>
    <row r="49" spans="1:47" s="2" customFormat="1" ht="12" hidden="1" customHeight="1">
      <c r="A49" s="33"/>
      <c r="B49" s="34"/>
      <c r="C49" s="28" t="s">
        <v>108</v>
      </c>
      <c r="D49" s="35"/>
      <c r="E49" s="35"/>
      <c r="F49" s="35"/>
      <c r="G49" s="35"/>
      <c r="H49" s="35"/>
      <c r="I49" s="108"/>
      <c r="J49" s="35"/>
      <c r="K49" s="35"/>
      <c r="L49" s="109"/>
      <c r="S49" s="33"/>
      <c r="T49" s="33"/>
      <c r="U49" s="33"/>
      <c r="V49" s="33"/>
      <c r="W49" s="33"/>
      <c r="X49" s="33"/>
      <c r="Y49" s="33"/>
      <c r="Z49" s="33"/>
      <c r="AA49" s="33"/>
      <c r="AB49" s="33"/>
      <c r="AC49" s="33"/>
      <c r="AD49" s="33"/>
      <c r="AE49" s="33"/>
    </row>
    <row r="50" spans="1:47" s="2" customFormat="1" ht="16.5" hidden="1" customHeight="1">
      <c r="A50" s="33"/>
      <c r="B50" s="34"/>
      <c r="C50" s="35"/>
      <c r="D50" s="35"/>
      <c r="E50" s="268" t="str">
        <f>E9</f>
        <v>VRN - Vedlejší rozpočtové náklady</v>
      </c>
      <c r="F50" s="297"/>
      <c r="G50" s="297"/>
      <c r="H50" s="297"/>
      <c r="I50" s="108"/>
      <c r="J50" s="35"/>
      <c r="K50" s="35"/>
      <c r="L50" s="109"/>
      <c r="S50" s="33"/>
      <c r="T50" s="33"/>
      <c r="U50" s="33"/>
      <c r="V50" s="33"/>
      <c r="W50" s="33"/>
      <c r="X50" s="33"/>
      <c r="Y50" s="33"/>
      <c r="Z50" s="33"/>
      <c r="AA50" s="33"/>
      <c r="AB50" s="33"/>
      <c r="AC50" s="33"/>
      <c r="AD50" s="33"/>
      <c r="AE50" s="33"/>
    </row>
    <row r="51" spans="1:47" s="2" customFormat="1" ht="6.95" hidden="1" customHeight="1">
      <c r="A51" s="33"/>
      <c r="B51" s="34"/>
      <c r="C51" s="35"/>
      <c r="D51" s="35"/>
      <c r="E51" s="35"/>
      <c r="F51" s="35"/>
      <c r="G51" s="35"/>
      <c r="H51" s="35"/>
      <c r="I51" s="108"/>
      <c r="J51" s="35"/>
      <c r="K51" s="35"/>
      <c r="L51" s="109"/>
      <c r="S51" s="33"/>
      <c r="T51" s="33"/>
      <c r="U51" s="33"/>
      <c r="V51" s="33"/>
      <c r="W51" s="33"/>
      <c r="X51" s="33"/>
      <c r="Y51" s="33"/>
      <c r="Z51" s="33"/>
      <c r="AA51" s="33"/>
      <c r="AB51" s="33"/>
      <c r="AC51" s="33"/>
      <c r="AD51" s="33"/>
      <c r="AE51" s="33"/>
    </row>
    <row r="52" spans="1:47" s="2" customFormat="1" ht="12" hidden="1" customHeight="1">
      <c r="A52" s="33"/>
      <c r="B52" s="34"/>
      <c r="C52" s="28" t="s">
        <v>21</v>
      </c>
      <c r="D52" s="35"/>
      <c r="E52" s="35"/>
      <c r="F52" s="26" t="str">
        <f>F12</f>
        <v>ulice Luční</v>
      </c>
      <c r="G52" s="35"/>
      <c r="H52" s="35"/>
      <c r="I52" s="111" t="s">
        <v>23</v>
      </c>
      <c r="J52" s="58" t="str">
        <f>IF(J12="","",J12)</f>
        <v>3. 5. 2021</v>
      </c>
      <c r="K52" s="35"/>
      <c r="L52" s="109"/>
      <c r="S52" s="33"/>
      <c r="T52" s="33"/>
      <c r="U52" s="33"/>
      <c r="V52" s="33"/>
      <c r="W52" s="33"/>
      <c r="X52" s="33"/>
      <c r="Y52" s="33"/>
      <c r="Z52" s="33"/>
      <c r="AA52" s="33"/>
      <c r="AB52" s="33"/>
      <c r="AC52" s="33"/>
      <c r="AD52" s="33"/>
      <c r="AE52" s="33"/>
    </row>
    <row r="53" spans="1:47" s="2" customFormat="1" ht="6.95" hidden="1" customHeight="1">
      <c r="A53" s="33"/>
      <c r="B53" s="34"/>
      <c r="C53" s="35"/>
      <c r="D53" s="35"/>
      <c r="E53" s="35"/>
      <c r="F53" s="35"/>
      <c r="G53" s="35"/>
      <c r="H53" s="35"/>
      <c r="I53" s="108"/>
      <c r="J53" s="35"/>
      <c r="K53" s="35"/>
      <c r="L53" s="109"/>
      <c r="S53" s="33"/>
      <c r="T53" s="33"/>
      <c r="U53" s="33"/>
      <c r="V53" s="33"/>
      <c r="W53" s="33"/>
      <c r="X53" s="33"/>
      <c r="Y53" s="33"/>
      <c r="Z53" s="33"/>
      <c r="AA53" s="33"/>
      <c r="AB53" s="33"/>
      <c r="AC53" s="33"/>
      <c r="AD53" s="33"/>
      <c r="AE53" s="33"/>
    </row>
    <row r="54" spans="1:47" s="2" customFormat="1" ht="15.2" hidden="1" customHeight="1">
      <c r="A54" s="33"/>
      <c r="B54" s="34"/>
      <c r="C54" s="28" t="s">
        <v>25</v>
      </c>
      <c r="D54" s="35"/>
      <c r="E54" s="35"/>
      <c r="F54" s="26" t="str">
        <f>E15</f>
        <v>Město Broumov</v>
      </c>
      <c r="G54" s="35"/>
      <c r="H54" s="35"/>
      <c r="I54" s="111" t="s">
        <v>33</v>
      </c>
      <c r="J54" s="31" t="str">
        <f>E21</f>
        <v>Ing. Adam Beneš</v>
      </c>
      <c r="K54" s="35"/>
      <c r="L54" s="109"/>
      <c r="S54" s="33"/>
      <c r="T54" s="33"/>
      <c r="U54" s="33"/>
      <c r="V54" s="33"/>
      <c r="W54" s="33"/>
      <c r="X54" s="33"/>
      <c r="Y54" s="33"/>
      <c r="Z54" s="33"/>
      <c r="AA54" s="33"/>
      <c r="AB54" s="33"/>
      <c r="AC54" s="33"/>
      <c r="AD54" s="33"/>
      <c r="AE54" s="33"/>
    </row>
    <row r="55" spans="1:47" s="2" customFormat="1" ht="15.2" hidden="1" customHeight="1">
      <c r="A55" s="33"/>
      <c r="B55" s="34"/>
      <c r="C55" s="28" t="s">
        <v>31</v>
      </c>
      <c r="D55" s="35"/>
      <c r="E55" s="35"/>
      <c r="F55" s="26" t="str">
        <f>IF(E18="","",E18)</f>
        <v>Vyplň údaj</v>
      </c>
      <c r="G55" s="35"/>
      <c r="H55" s="35"/>
      <c r="I55" s="111" t="s">
        <v>35</v>
      </c>
      <c r="J55" s="31" t="str">
        <f>E24</f>
        <v>TMI Building s.r.o.</v>
      </c>
      <c r="K55" s="35"/>
      <c r="L55" s="109"/>
      <c r="S55" s="33"/>
      <c r="T55" s="33"/>
      <c r="U55" s="33"/>
      <c r="V55" s="33"/>
      <c r="W55" s="33"/>
      <c r="X55" s="33"/>
      <c r="Y55" s="33"/>
      <c r="Z55" s="33"/>
      <c r="AA55" s="33"/>
      <c r="AB55" s="33"/>
      <c r="AC55" s="33"/>
      <c r="AD55" s="33"/>
      <c r="AE55" s="33"/>
    </row>
    <row r="56" spans="1:47" s="2" customFormat="1" ht="10.35" hidden="1" customHeight="1">
      <c r="A56" s="33"/>
      <c r="B56" s="34"/>
      <c r="C56" s="35"/>
      <c r="D56" s="35"/>
      <c r="E56" s="35"/>
      <c r="F56" s="35"/>
      <c r="G56" s="35"/>
      <c r="H56" s="35"/>
      <c r="I56" s="108"/>
      <c r="J56" s="35"/>
      <c r="K56" s="35"/>
      <c r="L56" s="109"/>
      <c r="S56" s="33"/>
      <c r="T56" s="33"/>
      <c r="U56" s="33"/>
      <c r="V56" s="33"/>
      <c r="W56" s="33"/>
      <c r="X56" s="33"/>
      <c r="Y56" s="33"/>
      <c r="Z56" s="33"/>
      <c r="AA56" s="33"/>
      <c r="AB56" s="33"/>
      <c r="AC56" s="33"/>
      <c r="AD56" s="33"/>
      <c r="AE56" s="33"/>
    </row>
    <row r="57" spans="1:47" s="2" customFormat="1" ht="29.25" hidden="1" customHeight="1">
      <c r="A57" s="33"/>
      <c r="B57" s="34"/>
      <c r="C57" s="140" t="s">
        <v>118</v>
      </c>
      <c r="D57" s="141"/>
      <c r="E57" s="141"/>
      <c r="F57" s="141"/>
      <c r="G57" s="141"/>
      <c r="H57" s="141"/>
      <c r="I57" s="142"/>
      <c r="J57" s="143" t="s">
        <v>119</v>
      </c>
      <c r="K57" s="141"/>
      <c r="L57" s="109"/>
      <c r="S57" s="33"/>
      <c r="T57" s="33"/>
      <c r="U57" s="33"/>
      <c r="V57" s="33"/>
      <c r="W57" s="33"/>
      <c r="X57" s="33"/>
      <c r="Y57" s="33"/>
      <c r="Z57" s="33"/>
      <c r="AA57" s="33"/>
      <c r="AB57" s="33"/>
      <c r="AC57" s="33"/>
      <c r="AD57" s="33"/>
      <c r="AE57" s="33"/>
    </row>
    <row r="58" spans="1:47" s="2" customFormat="1" ht="10.35" hidden="1" customHeight="1">
      <c r="A58" s="33"/>
      <c r="B58" s="34"/>
      <c r="C58" s="35"/>
      <c r="D58" s="35"/>
      <c r="E58" s="35"/>
      <c r="F58" s="35"/>
      <c r="G58" s="35"/>
      <c r="H58" s="35"/>
      <c r="I58" s="108"/>
      <c r="J58" s="35"/>
      <c r="K58" s="35"/>
      <c r="L58" s="109"/>
      <c r="S58" s="33"/>
      <c r="T58" s="33"/>
      <c r="U58" s="33"/>
      <c r="V58" s="33"/>
      <c r="W58" s="33"/>
      <c r="X58" s="33"/>
      <c r="Y58" s="33"/>
      <c r="Z58" s="33"/>
      <c r="AA58" s="33"/>
      <c r="AB58" s="33"/>
      <c r="AC58" s="33"/>
      <c r="AD58" s="33"/>
      <c r="AE58" s="33"/>
    </row>
    <row r="59" spans="1:47" s="2" customFormat="1" ht="22.9" hidden="1" customHeight="1">
      <c r="A59" s="33"/>
      <c r="B59" s="34"/>
      <c r="C59" s="144" t="s">
        <v>70</v>
      </c>
      <c r="D59" s="35"/>
      <c r="E59" s="35"/>
      <c r="F59" s="35"/>
      <c r="G59" s="35"/>
      <c r="H59" s="35"/>
      <c r="I59" s="108"/>
      <c r="J59" s="76">
        <f>J85</f>
        <v>0</v>
      </c>
      <c r="K59" s="35"/>
      <c r="L59" s="109"/>
      <c r="S59" s="33"/>
      <c r="T59" s="33"/>
      <c r="U59" s="33"/>
      <c r="V59" s="33"/>
      <c r="W59" s="33"/>
      <c r="X59" s="33"/>
      <c r="Y59" s="33"/>
      <c r="Z59" s="33"/>
      <c r="AA59" s="33"/>
      <c r="AB59" s="33"/>
      <c r="AC59" s="33"/>
      <c r="AD59" s="33"/>
      <c r="AE59" s="33"/>
      <c r="AU59" s="16" t="s">
        <v>120</v>
      </c>
    </row>
    <row r="60" spans="1:47" s="9" customFormat="1" ht="24.95" hidden="1" customHeight="1">
      <c r="B60" s="145"/>
      <c r="C60" s="146"/>
      <c r="D60" s="147" t="s">
        <v>447</v>
      </c>
      <c r="E60" s="148"/>
      <c r="F60" s="148"/>
      <c r="G60" s="148"/>
      <c r="H60" s="148"/>
      <c r="I60" s="149"/>
      <c r="J60" s="150">
        <f>J86</f>
        <v>0</v>
      </c>
      <c r="K60" s="146"/>
      <c r="L60" s="151"/>
    </row>
    <row r="61" spans="1:47" s="14" customFormat="1" ht="19.899999999999999" hidden="1" customHeight="1">
      <c r="B61" s="223"/>
      <c r="C61" s="224"/>
      <c r="D61" s="225" t="s">
        <v>448</v>
      </c>
      <c r="E61" s="226"/>
      <c r="F61" s="226"/>
      <c r="G61" s="226"/>
      <c r="H61" s="226"/>
      <c r="I61" s="227"/>
      <c r="J61" s="228">
        <f>J87</f>
        <v>0</v>
      </c>
      <c r="K61" s="224"/>
      <c r="L61" s="229"/>
    </row>
    <row r="62" spans="1:47" s="14" customFormat="1" ht="19.899999999999999" hidden="1" customHeight="1">
      <c r="B62" s="223"/>
      <c r="C62" s="224"/>
      <c r="D62" s="225" t="s">
        <v>449</v>
      </c>
      <c r="E62" s="226"/>
      <c r="F62" s="226"/>
      <c r="G62" s="226"/>
      <c r="H62" s="226"/>
      <c r="I62" s="227"/>
      <c r="J62" s="228">
        <f>J90</f>
        <v>0</v>
      </c>
      <c r="K62" s="224"/>
      <c r="L62" s="229"/>
    </row>
    <row r="63" spans="1:47" s="14" customFormat="1" ht="19.899999999999999" hidden="1" customHeight="1">
      <c r="B63" s="223"/>
      <c r="C63" s="224"/>
      <c r="D63" s="225" t="s">
        <v>450</v>
      </c>
      <c r="E63" s="226"/>
      <c r="F63" s="226"/>
      <c r="G63" s="226"/>
      <c r="H63" s="226"/>
      <c r="I63" s="227"/>
      <c r="J63" s="228">
        <f>J93</f>
        <v>0</v>
      </c>
      <c r="K63" s="224"/>
      <c r="L63" s="229"/>
    </row>
    <row r="64" spans="1:47" s="14" customFormat="1" ht="19.899999999999999" hidden="1" customHeight="1">
      <c r="B64" s="223"/>
      <c r="C64" s="224"/>
      <c r="D64" s="225" t="s">
        <v>451</v>
      </c>
      <c r="E64" s="226"/>
      <c r="F64" s="226"/>
      <c r="G64" s="226"/>
      <c r="H64" s="226"/>
      <c r="I64" s="227"/>
      <c r="J64" s="228">
        <f>J96</f>
        <v>0</v>
      </c>
      <c r="K64" s="224"/>
      <c r="L64" s="229"/>
    </row>
    <row r="65" spans="1:31" s="14" customFormat="1" ht="19.899999999999999" hidden="1" customHeight="1">
      <c r="B65" s="223"/>
      <c r="C65" s="224"/>
      <c r="D65" s="225" t="s">
        <v>452</v>
      </c>
      <c r="E65" s="226"/>
      <c r="F65" s="226"/>
      <c r="G65" s="226"/>
      <c r="H65" s="226"/>
      <c r="I65" s="227"/>
      <c r="J65" s="228">
        <f>J98</f>
        <v>0</v>
      </c>
      <c r="K65" s="224"/>
      <c r="L65" s="229"/>
    </row>
    <row r="66" spans="1:31" s="2" customFormat="1" ht="21.75" hidden="1" customHeight="1">
      <c r="A66" s="33"/>
      <c r="B66" s="34"/>
      <c r="C66" s="35"/>
      <c r="D66" s="35"/>
      <c r="E66" s="35"/>
      <c r="F66" s="35"/>
      <c r="G66" s="35"/>
      <c r="H66" s="35"/>
      <c r="I66" s="108"/>
      <c r="J66" s="35"/>
      <c r="K66" s="35"/>
      <c r="L66" s="109"/>
      <c r="S66" s="33"/>
      <c r="T66" s="33"/>
      <c r="U66" s="33"/>
      <c r="V66" s="33"/>
      <c r="W66" s="33"/>
      <c r="X66" s="33"/>
      <c r="Y66" s="33"/>
      <c r="Z66" s="33"/>
      <c r="AA66" s="33"/>
      <c r="AB66" s="33"/>
      <c r="AC66" s="33"/>
      <c r="AD66" s="33"/>
      <c r="AE66" s="33"/>
    </row>
    <row r="67" spans="1:31" s="2" customFormat="1" ht="6.95" hidden="1" customHeight="1">
      <c r="A67" s="33"/>
      <c r="B67" s="46"/>
      <c r="C67" s="47"/>
      <c r="D67" s="47"/>
      <c r="E67" s="47"/>
      <c r="F67" s="47"/>
      <c r="G67" s="47"/>
      <c r="H67" s="47"/>
      <c r="I67" s="136"/>
      <c r="J67" s="47"/>
      <c r="K67" s="47"/>
      <c r="L67" s="109"/>
      <c r="S67" s="33"/>
      <c r="T67" s="33"/>
      <c r="U67" s="33"/>
      <c r="V67" s="33"/>
      <c r="W67" s="33"/>
      <c r="X67" s="33"/>
      <c r="Y67" s="33"/>
      <c r="Z67" s="33"/>
      <c r="AA67" s="33"/>
      <c r="AB67" s="33"/>
      <c r="AC67" s="33"/>
      <c r="AD67" s="33"/>
      <c r="AE67" s="33"/>
    </row>
    <row r="68" spans="1:31" ht="11.25" hidden="1"/>
    <row r="69" spans="1:31" ht="11.25" hidden="1"/>
    <row r="70" spans="1:31" ht="11.25" hidden="1"/>
    <row r="71" spans="1:31" s="2" customFormat="1" ht="6.95" customHeight="1">
      <c r="A71" s="33"/>
      <c r="B71" s="48"/>
      <c r="C71" s="49"/>
      <c r="D71" s="49"/>
      <c r="E71" s="49"/>
      <c r="F71" s="49"/>
      <c r="G71" s="49"/>
      <c r="H71" s="49"/>
      <c r="I71" s="139"/>
      <c r="J71" s="49"/>
      <c r="K71" s="49"/>
      <c r="L71" s="109"/>
      <c r="S71" s="33"/>
      <c r="T71" s="33"/>
      <c r="U71" s="33"/>
      <c r="V71" s="33"/>
      <c r="W71" s="33"/>
      <c r="X71" s="33"/>
      <c r="Y71" s="33"/>
      <c r="Z71" s="33"/>
      <c r="AA71" s="33"/>
      <c r="AB71" s="33"/>
      <c r="AC71" s="33"/>
      <c r="AD71" s="33"/>
      <c r="AE71" s="33"/>
    </row>
    <row r="72" spans="1:31" s="2" customFormat="1" ht="24.95" customHeight="1">
      <c r="A72" s="33"/>
      <c r="B72" s="34"/>
      <c r="C72" s="22" t="s">
        <v>126</v>
      </c>
      <c r="D72" s="35"/>
      <c r="E72" s="35"/>
      <c r="F72" s="35"/>
      <c r="G72" s="35"/>
      <c r="H72" s="35"/>
      <c r="I72" s="108"/>
      <c r="J72" s="35"/>
      <c r="K72" s="35"/>
      <c r="L72" s="109"/>
      <c r="S72" s="33"/>
      <c r="T72" s="33"/>
      <c r="U72" s="33"/>
      <c r="V72" s="33"/>
      <c r="W72" s="33"/>
      <c r="X72" s="33"/>
      <c r="Y72" s="33"/>
      <c r="Z72" s="33"/>
      <c r="AA72" s="33"/>
      <c r="AB72" s="33"/>
      <c r="AC72" s="33"/>
      <c r="AD72" s="33"/>
      <c r="AE72" s="33"/>
    </row>
    <row r="73" spans="1:31" s="2" customFormat="1" ht="6.95" customHeight="1">
      <c r="A73" s="33"/>
      <c r="B73" s="34"/>
      <c r="C73" s="35"/>
      <c r="D73" s="35"/>
      <c r="E73" s="35"/>
      <c r="F73" s="35"/>
      <c r="G73" s="35"/>
      <c r="H73" s="35"/>
      <c r="I73" s="108"/>
      <c r="J73" s="35"/>
      <c r="K73" s="35"/>
      <c r="L73" s="109"/>
      <c r="S73" s="33"/>
      <c r="T73" s="33"/>
      <c r="U73" s="33"/>
      <c r="V73" s="33"/>
      <c r="W73" s="33"/>
      <c r="X73" s="33"/>
      <c r="Y73" s="33"/>
      <c r="Z73" s="33"/>
      <c r="AA73" s="33"/>
      <c r="AB73" s="33"/>
      <c r="AC73" s="33"/>
      <c r="AD73" s="33"/>
      <c r="AE73" s="33"/>
    </row>
    <row r="74" spans="1:31" s="2" customFormat="1" ht="12" customHeight="1">
      <c r="A74" s="33"/>
      <c r="B74" s="34"/>
      <c r="C74" s="28" t="s">
        <v>16</v>
      </c>
      <c r="D74" s="35"/>
      <c r="E74" s="35"/>
      <c r="F74" s="35"/>
      <c r="G74" s="35"/>
      <c r="H74" s="35"/>
      <c r="I74" s="108"/>
      <c r="J74" s="35"/>
      <c r="K74" s="35"/>
      <c r="L74" s="109"/>
      <c r="S74" s="33"/>
      <c r="T74" s="33"/>
      <c r="U74" s="33"/>
      <c r="V74" s="33"/>
      <c r="W74" s="33"/>
      <c r="X74" s="33"/>
      <c r="Y74" s="33"/>
      <c r="Z74" s="33"/>
      <c r="AA74" s="33"/>
      <c r="AB74" s="33"/>
      <c r="AC74" s="33"/>
      <c r="AD74" s="33"/>
      <c r="AE74" s="33"/>
    </row>
    <row r="75" spans="1:31" s="2" customFormat="1" ht="16.5" customHeight="1">
      <c r="A75" s="33"/>
      <c r="B75" s="34"/>
      <c r="C75" s="35"/>
      <c r="D75" s="35"/>
      <c r="E75" s="295" t="str">
        <f>E7</f>
        <v>Souvislá údržba ulice Luční</v>
      </c>
      <c r="F75" s="296"/>
      <c r="G75" s="296"/>
      <c r="H75" s="296"/>
      <c r="I75" s="108"/>
      <c r="J75" s="35"/>
      <c r="K75" s="35"/>
      <c r="L75" s="109"/>
      <c r="S75" s="33"/>
      <c r="T75" s="33"/>
      <c r="U75" s="33"/>
      <c r="V75" s="33"/>
      <c r="W75" s="33"/>
      <c r="X75" s="33"/>
      <c r="Y75" s="33"/>
      <c r="Z75" s="33"/>
      <c r="AA75" s="33"/>
      <c r="AB75" s="33"/>
      <c r="AC75" s="33"/>
      <c r="AD75" s="33"/>
      <c r="AE75" s="33"/>
    </row>
    <row r="76" spans="1:31" s="2" customFormat="1" ht="12" customHeight="1">
      <c r="A76" s="33"/>
      <c r="B76" s="34"/>
      <c r="C76" s="28" t="s">
        <v>108</v>
      </c>
      <c r="D76" s="35"/>
      <c r="E76" s="35"/>
      <c r="F76" s="35"/>
      <c r="G76" s="35"/>
      <c r="H76" s="35"/>
      <c r="I76" s="108"/>
      <c r="J76" s="35"/>
      <c r="K76" s="35"/>
      <c r="L76" s="109"/>
      <c r="S76" s="33"/>
      <c r="T76" s="33"/>
      <c r="U76" s="33"/>
      <c r="V76" s="33"/>
      <c r="W76" s="33"/>
      <c r="X76" s="33"/>
      <c r="Y76" s="33"/>
      <c r="Z76" s="33"/>
      <c r="AA76" s="33"/>
      <c r="AB76" s="33"/>
      <c r="AC76" s="33"/>
      <c r="AD76" s="33"/>
      <c r="AE76" s="33"/>
    </row>
    <row r="77" spans="1:31" s="2" customFormat="1" ht="16.5" customHeight="1">
      <c r="A77" s="33"/>
      <c r="B77" s="34"/>
      <c r="C77" s="35"/>
      <c r="D77" s="35"/>
      <c r="E77" s="268" t="str">
        <f>E9</f>
        <v>VRN - Vedlejší rozpočtové náklady</v>
      </c>
      <c r="F77" s="297"/>
      <c r="G77" s="297"/>
      <c r="H77" s="297"/>
      <c r="I77" s="108"/>
      <c r="J77" s="35"/>
      <c r="K77" s="35"/>
      <c r="L77" s="109"/>
      <c r="S77" s="33"/>
      <c r="T77" s="33"/>
      <c r="U77" s="33"/>
      <c r="V77" s="33"/>
      <c r="W77" s="33"/>
      <c r="X77" s="33"/>
      <c r="Y77" s="33"/>
      <c r="Z77" s="33"/>
      <c r="AA77" s="33"/>
      <c r="AB77" s="33"/>
      <c r="AC77" s="33"/>
      <c r="AD77" s="33"/>
      <c r="AE77" s="33"/>
    </row>
    <row r="78" spans="1:31" s="2" customFormat="1" ht="6.95" customHeight="1">
      <c r="A78" s="33"/>
      <c r="B78" s="34"/>
      <c r="C78" s="35"/>
      <c r="D78" s="35"/>
      <c r="E78" s="35"/>
      <c r="F78" s="35"/>
      <c r="G78" s="35"/>
      <c r="H78" s="35"/>
      <c r="I78" s="108"/>
      <c r="J78" s="35"/>
      <c r="K78" s="35"/>
      <c r="L78" s="109"/>
      <c r="S78" s="33"/>
      <c r="T78" s="33"/>
      <c r="U78" s="33"/>
      <c r="V78" s="33"/>
      <c r="W78" s="33"/>
      <c r="X78" s="33"/>
      <c r="Y78" s="33"/>
      <c r="Z78" s="33"/>
      <c r="AA78" s="33"/>
      <c r="AB78" s="33"/>
      <c r="AC78" s="33"/>
      <c r="AD78" s="33"/>
      <c r="AE78" s="33"/>
    </row>
    <row r="79" spans="1:31" s="2" customFormat="1" ht="12" customHeight="1">
      <c r="A79" s="33"/>
      <c r="B79" s="34"/>
      <c r="C79" s="28" t="s">
        <v>21</v>
      </c>
      <c r="D79" s="35"/>
      <c r="E79" s="35"/>
      <c r="F79" s="26" t="str">
        <f>F12</f>
        <v>ulice Luční</v>
      </c>
      <c r="G79" s="35"/>
      <c r="H79" s="35"/>
      <c r="I79" s="111" t="s">
        <v>23</v>
      </c>
      <c r="J79" s="58" t="str">
        <f>IF(J12="","",J12)</f>
        <v>3. 5. 2021</v>
      </c>
      <c r="K79" s="35"/>
      <c r="L79" s="109"/>
      <c r="S79" s="33"/>
      <c r="T79" s="33"/>
      <c r="U79" s="33"/>
      <c r="V79" s="33"/>
      <c r="W79" s="33"/>
      <c r="X79" s="33"/>
      <c r="Y79" s="33"/>
      <c r="Z79" s="33"/>
      <c r="AA79" s="33"/>
      <c r="AB79" s="33"/>
      <c r="AC79" s="33"/>
      <c r="AD79" s="33"/>
      <c r="AE79" s="33"/>
    </row>
    <row r="80" spans="1:31" s="2" customFormat="1" ht="6.95" customHeight="1">
      <c r="A80" s="33"/>
      <c r="B80" s="34"/>
      <c r="C80" s="35"/>
      <c r="D80" s="35"/>
      <c r="E80" s="35"/>
      <c r="F80" s="35"/>
      <c r="G80" s="35"/>
      <c r="H80" s="35"/>
      <c r="I80" s="108"/>
      <c r="J80" s="35"/>
      <c r="K80" s="35"/>
      <c r="L80" s="109"/>
      <c r="S80" s="33"/>
      <c r="T80" s="33"/>
      <c r="U80" s="33"/>
      <c r="V80" s="33"/>
      <c r="W80" s="33"/>
      <c r="X80" s="33"/>
      <c r="Y80" s="33"/>
      <c r="Z80" s="33"/>
      <c r="AA80" s="33"/>
      <c r="AB80" s="33"/>
      <c r="AC80" s="33"/>
      <c r="AD80" s="33"/>
      <c r="AE80" s="33"/>
    </row>
    <row r="81" spans="1:65" s="2" customFormat="1" ht="15.2" customHeight="1">
      <c r="A81" s="33"/>
      <c r="B81" s="34"/>
      <c r="C81" s="28" t="s">
        <v>25</v>
      </c>
      <c r="D81" s="35"/>
      <c r="E81" s="35"/>
      <c r="F81" s="26" t="str">
        <f>E15</f>
        <v>Město Broumov</v>
      </c>
      <c r="G81" s="35"/>
      <c r="H81" s="35"/>
      <c r="I81" s="111" t="s">
        <v>33</v>
      </c>
      <c r="J81" s="31" t="str">
        <f>E21</f>
        <v>Ing. Adam Beneš</v>
      </c>
      <c r="K81" s="35"/>
      <c r="L81" s="109"/>
      <c r="S81" s="33"/>
      <c r="T81" s="33"/>
      <c r="U81" s="33"/>
      <c r="V81" s="33"/>
      <c r="W81" s="33"/>
      <c r="X81" s="33"/>
      <c r="Y81" s="33"/>
      <c r="Z81" s="33"/>
      <c r="AA81" s="33"/>
      <c r="AB81" s="33"/>
      <c r="AC81" s="33"/>
      <c r="AD81" s="33"/>
      <c r="AE81" s="33"/>
    </row>
    <row r="82" spans="1:65" s="2" customFormat="1" ht="15.2" customHeight="1">
      <c r="A82" s="33"/>
      <c r="B82" s="34"/>
      <c r="C82" s="28" t="s">
        <v>31</v>
      </c>
      <c r="D82" s="35"/>
      <c r="E82" s="35"/>
      <c r="F82" s="26" t="str">
        <f>IF(E18="","",E18)</f>
        <v>Vyplň údaj</v>
      </c>
      <c r="G82" s="35"/>
      <c r="H82" s="35"/>
      <c r="I82" s="111" t="s">
        <v>35</v>
      </c>
      <c r="J82" s="31" t="str">
        <f>E24</f>
        <v>TMI Building s.r.o.</v>
      </c>
      <c r="K82" s="35"/>
      <c r="L82" s="109"/>
      <c r="S82" s="33"/>
      <c r="T82" s="33"/>
      <c r="U82" s="33"/>
      <c r="V82" s="33"/>
      <c r="W82" s="33"/>
      <c r="X82" s="33"/>
      <c r="Y82" s="33"/>
      <c r="Z82" s="33"/>
      <c r="AA82" s="33"/>
      <c r="AB82" s="33"/>
      <c r="AC82" s="33"/>
      <c r="AD82" s="33"/>
      <c r="AE82" s="33"/>
    </row>
    <row r="83" spans="1:65" s="2" customFormat="1" ht="10.35" customHeight="1">
      <c r="A83" s="33"/>
      <c r="B83" s="34"/>
      <c r="C83" s="35"/>
      <c r="D83" s="35"/>
      <c r="E83" s="35"/>
      <c r="F83" s="35"/>
      <c r="G83" s="35"/>
      <c r="H83" s="35"/>
      <c r="I83" s="108"/>
      <c r="J83" s="35"/>
      <c r="K83" s="35"/>
      <c r="L83" s="109"/>
      <c r="S83" s="33"/>
      <c r="T83" s="33"/>
      <c r="U83" s="33"/>
      <c r="V83" s="33"/>
      <c r="W83" s="33"/>
      <c r="X83" s="33"/>
      <c r="Y83" s="33"/>
      <c r="Z83" s="33"/>
      <c r="AA83" s="33"/>
      <c r="AB83" s="33"/>
      <c r="AC83" s="33"/>
      <c r="AD83" s="33"/>
      <c r="AE83" s="33"/>
    </row>
    <row r="84" spans="1:65" s="10" customFormat="1" ht="29.25" customHeight="1">
      <c r="A84" s="152"/>
      <c r="B84" s="153"/>
      <c r="C84" s="154" t="s">
        <v>127</v>
      </c>
      <c r="D84" s="155" t="s">
        <v>57</v>
      </c>
      <c r="E84" s="155" t="s">
        <v>53</v>
      </c>
      <c r="F84" s="155" t="s">
        <v>54</v>
      </c>
      <c r="G84" s="155" t="s">
        <v>128</v>
      </c>
      <c r="H84" s="155" t="s">
        <v>129</v>
      </c>
      <c r="I84" s="156" t="s">
        <v>130</v>
      </c>
      <c r="J84" s="157" t="s">
        <v>119</v>
      </c>
      <c r="K84" s="158" t="s">
        <v>131</v>
      </c>
      <c r="L84" s="159"/>
      <c r="M84" s="67" t="s">
        <v>19</v>
      </c>
      <c r="N84" s="68" t="s">
        <v>42</v>
      </c>
      <c r="O84" s="68" t="s">
        <v>132</v>
      </c>
      <c r="P84" s="68" t="s">
        <v>133</v>
      </c>
      <c r="Q84" s="68" t="s">
        <v>134</v>
      </c>
      <c r="R84" s="68" t="s">
        <v>135</v>
      </c>
      <c r="S84" s="68" t="s">
        <v>136</v>
      </c>
      <c r="T84" s="69" t="s">
        <v>137</v>
      </c>
      <c r="U84" s="152"/>
      <c r="V84" s="152"/>
      <c r="W84" s="152"/>
      <c r="X84" s="152"/>
      <c r="Y84" s="152"/>
      <c r="Z84" s="152"/>
      <c r="AA84" s="152"/>
      <c r="AB84" s="152"/>
      <c r="AC84" s="152"/>
      <c r="AD84" s="152"/>
      <c r="AE84" s="152"/>
    </row>
    <row r="85" spans="1:65" s="2" customFormat="1" ht="22.9" customHeight="1">
      <c r="A85" s="33"/>
      <c r="B85" s="34"/>
      <c r="C85" s="74" t="s">
        <v>138</v>
      </c>
      <c r="D85" s="35"/>
      <c r="E85" s="35"/>
      <c r="F85" s="35"/>
      <c r="G85" s="35"/>
      <c r="H85" s="35"/>
      <c r="I85" s="108"/>
      <c r="J85" s="160">
        <f>BK85</f>
        <v>0</v>
      </c>
      <c r="K85" s="35"/>
      <c r="L85" s="38"/>
      <c r="M85" s="70"/>
      <c r="N85" s="161"/>
      <c r="O85" s="71"/>
      <c r="P85" s="162">
        <f>P86</f>
        <v>0</v>
      </c>
      <c r="Q85" s="71"/>
      <c r="R85" s="162">
        <f>R86</f>
        <v>0</v>
      </c>
      <c r="S85" s="71"/>
      <c r="T85" s="163">
        <f>T86</f>
        <v>0</v>
      </c>
      <c r="U85" s="33"/>
      <c r="V85" s="33"/>
      <c r="W85" s="33"/>
      <c r="X85" s="33"/>
      <c r="Y85" s="33"/>
      <c r="Z85" s="33"/>
      <c r="AA85" s="33"/>
      <c r="AB85" s="33"/>
      <c r="AC85" s="33"/>
      <c r="AD85" s="33"/>
      <c r="AE85" s="33"/>
      <c r="AT85" s="16" t="s">
        <v>71</v>
      </c>
      <c r="AU85" s="16" t="s">
        <v>120</v>
      </c>
      <c r="BK85" s="164">
        <f>BK86</f>
        <v>0</v>
      </c>
    </row>
    <row r="86" spans="1:65" s="11" customFormat="1" ht="25.9" customHeight="1">
      <c r="B86" s="165"/>
      <c r="C86" s="166"/>
      <c r="D86" s="167" t="s">
        <v>71</v>
      </c>
      <c r="E86" s="168" t="s">
        <v>86</v>
      </c>
      <c r="F86" s="168" t="s">
        <v>87</v>
      </c>
      <c r="G86" s="166"/>
      <c r="H86" s="166"/>
      <c r="I86" s="169"/>
      <c r="J86" s="170">
        <f>BK86</f>
        <v>0</v>
      </c>
      <c r="K86" s="166"/>
      <c r="L86" s="171"/>
      <c r="M86" s="172"/>
      <c r="N86" s="173"/>
      <c r="O86" s="173"/>
      <c r="P86" s="174">
        <f>P87+P90+P93+P96+P98</f>
        <v>0</v>
      </c>
      <c r="Q86" s="173"/>
      <c r="R86" s="174">
        <f>R87+R90+R93+R96+R98</f>
        <v>0</v>
      </c>
      <c r="S86" s="173"/>
      <c r="T86" s="175">
        <f>T87+T90+T93+T96+T98</f>
        <v>0</v>
      </c>
      <c r="AR86" s="176" t="s">
        <v>166</v>
      </c>
      <c r="AT86" s="177" t="s">
        <v>71</v>
      </c>
      <c r="AU86" s="177" t="s">
        <v>72</v>
      </c>
      <c r="AY86" s="176" t="s">
        <v>140</v>
      </c>
      <c r="BK86" s="178">
        <f>BK87+BK90+BK93+BK96+BK98</f>
        <v>0</v>
      </c>
    </row>
    <row r="87" spans="1:65" s="11" customFormat="1" ht="22.9" customHeight="1">
      <c r="B87" s="165"/>
      <c r="C87" s="166"/>
      <c r="D87" s="167" t="s">
        <v>71</v>
      </c>
      <c r="E87" s="230" t="s">
        <v>453</v>
      </c>
      <c r="F87" s="230" t="s">
        <v>454</v>
      </c>
      <c r="G87" s="166"/>
      <c r="H87" s="166"/>
      <c r="I87" s="169"/>
      <c r="J87" s="231">
        <f>BK87</f>
        <v>0</v>
      </c>
      <c r="K87" s="166"/>
      <c r="L87" s="171"/>
      <c r="M87" s="172"/>
      <c r="N87" s="173"/>
      <c r="O87" s="173"/>
      <c r="P87" s="174">
        <f>SUM(P88:P89)</f>
        <v>0</v>
      </c>
      <c r="Q87" s="173"/>
      <c r="R87" s="174">
        <f>SUM(R88:R89)</f>
        <v>0</v>
      </c>
      <c r="S87" s="173"/>
      <c r="T87" s="175">
        <f>SUM(T88:T89)</f>
        <v>0</v>
      </c>
      <c r="AR87" s="176" t="s">
        <v>166</v>
      </c>
      <c r="AT87" s="177" t="s">
        <v>71</v>
      </c>
      <c r="AU87" s="177" t="s">
        <v>80</v>
      </c>
      <c r="AY87" s="176" t="s">
        <v>140</v>
      </c>
      <c r="BK87" s="178">
        <f>SUM(BK88:BK89)</f>
        <v>0</v>
      </c>
    </row>
    <row r="88" spans="1:65" s="2" customFormat="1" ht="16.5" customHeight="1">
      <c r="A88" s="33"/>
      <c r="B88" s="34"/>
      <c r="C88" s="179" t="s">
        <v>80</v>
      </c>
      <c r="D88" s="179" t="s">
        <v>141</v>
      </c>
      <c r="E88" s="180" t="s">
        <v>455</v>
      </c>
      <c r="F88" s="181" t="s">
        <v>456</v>
      </c>
      <c r="G88" s="182" t="s">
        <v>457</v>
      </c>
      <c r="H88" s="183">
        <v>1</v>
      </c>
      <c r="I88" s="184"/>
      <c r="J88" s="185">
        <f>ROUND(I88*H88,2)</f>
        <v>0</v>
      </c>
      <c r="K88" s="186"/>
      <c r="L88" s="38"/>
      <c r="M88" s="187" t="s">
        <v>19</v>
      </c>
      <c r="N88" s="188" t="s">
        <v>43</v>
      </c>
      <c r="O88" s="63"/>
      <c r="P88" s="189">
        <f>O88*H88</f>
        <v>0</v>
      </c>
      <c r="Q88" s="189">
        <v>0</v>
      </c>
      <c r="R88" s="189">
        <f>Q88*H88</f>
        <v>0</v>
      </c>
      <c r="S88" s="189">
        <v>0</v>
      </c>
      <c r="T88" s="190">
        <f>S88*H88</f>
        <v>0</v>
      </c>
      <c r="U88" s="33"/>
      <c r="V88" s="33"/>
      <c r="W88" s="33"/>
      <c r="X88" s="33"/>
      <c r="Y88" s="33"/>
      <c r="Z88" s="33"/>
      <c r="AA88" s="33"/>
      <c r="AB88" s="33"/>
      <c r="AC88" s="33"/>
      <c r="AD88" s="33"/>
      <c r="AE88" s="33"/>
      <c r="AR88" s="191" t="s">
        <v>458</v>
      </c>
      <c r="AT88" s="191" t="s">
        <v>141</v>
      </c>
      <c r="AU88" s="191" t="s">
        <v>82</v>
      </c>
      <c r="AY88" s="16" t="s">
        <v>140</v>
      </c>
      <c r="BE88" s="192">
        <f>IF(N88="základní",J88,0)</f>
        <v>0</v>
      </c>
      <c r="BF88" s="192">
        <f>IF(N88="snížená",J88,0)</f>
        <v>0</v>
      </c>
      <c r="BG88" s="192">
        <f>IF(N88="zákl. přenesená",J88,0)</f>
        <v>0</v>
      </c>
      <c r="BH88" s="192">
        <f>IF(N88="sníž. přenesená",J88,0)</f>
        <v>0</v>
      </c>
      <c r="BI88" s="192">
        <f>IF(N88="nulová",J88,0)</f>
        <v>0</v>
      </c>
      <c r="BJ88" s="16" t="s">
        <v>80</v>
      </c>
      <c r="BK88" s="192">
        <f>ROUND(I88*H88,2)</f>
        <v>0</v>
      </c>
      <c r="BL88" s="16" t="s">
        <v>458</v>
      </c>
      <c r="BM88" s="191" t="s">
        <v>459</v>
      </c>
    </row>
    <row r="89" spans="1:65" s="2" customFormat="1" ht="16.5" customHeight="1">
      <c r="A89" s="33"/>
      <c r="B89" s="34"/>
      <c r="C89" s="179" t="s">
        <v>82</v>
      </c>
      <c r="D89" s="179" t="s">
        <v>141</v>
      </c>
      <c r="E89" s="180" t="s">
        <v>460</v>
      </c>
      <c r="F89" s="181" t="s">
        <v>461</v>
      </c>
      <c r="G89" s="182" t="s">
        <v>457</v>
      </c>
      <c r="H89" s="183">
        <v>1</v>
      </c>
      <c r="I89" s="184"/>
      <c r="J89" s="185">
        <f>ROUND(I89*H89,2)</f>
        <v>0</v>
      </c>
      <c r="K89" s="186"/>
      <c r="L89" s="38"/>
      <c r="M89" s="187" t="s">
        <v>19</v>
      </c>
      <c r="N89" s="188" t="s">
        <v>43</v>
      </c>
      <c r="O89" s="63"/>
      <c r="P89" s="189">
        <f>O89*H89</f>
        <v>0</v>
      </c>
      <c r="Q89" s="189">
        <v>0</v>
      </c>
      <c r="R89" s="189">
        <f>Q89*H89</f>
        <v>0</v>
      </c>
      <c r="S89" s="189">
        <v>0</v>
      </c>
      <c r="T89" s="190">
        <f>S89*H89</f>
        <v>0</v>
      </c>
      <c r="U89" s="33"/>
      <c r="V89" s="33"/>
      <c r="W89" s="33"/>
      <c r="X89" s="33"/>
      <c r="Y89" s="33"/>
      <c r="Z89" s="33"/>
      <c r="AA89" s="33"/>
      <c r="AB89" s="33"/>
      <c r="AC89" s="33"/>
      <c r="AD89" s="33"/>
      <c r="AE89" s="33"/>
      <c r="AR89" s="191" t="s">
        <v>458</v>
      </c>
      <c r="AT89" s="191" t="s">
        <v>141</v>
      </c>
      <c r="AU89" s="191" t="s">
        <v>82</v>
      </c>
      <c r="AY89" s="16" t="s">
        <v>140</v>
      </c>
      <c r="BE89" s="192">
        <f>IF(N89="základní",J89,0)</f>
        <v>0</v>
      </c>
      <c r="BF89" s="192">
        <f>IF(N89="snížená",J89,0)</f>
        <v>0</v>
      </c>
      <c r="BG89" s="192">
        <f>IF(N89="zákl. přenesená",J89,0)</f>
        <v>0</v>
      </c>
      <c r="BH89" s="192">
        <f>IF(N89="sníž. přenesená",J89,0)</f>
        <v>0</v>
      </c>
      <c r="BI89" s="192">
        <f>IF(N89="nulová",J89,0)</f>
        <v>0</v>
      </c>
      <c r="BJ89" s="16" t="s">
        <v>80</v>
      </c>
      <c r="BK89" s="192">
        <f>ROUND(I89*H89,2)</f>
        <v>0</v>
      </c>
      <c r="BL89" s="16" t="s">
        <v>458</v>
      </c>
      <c r="BM89" s="191" t="s">
        <v>462</v>
      </c>
    </row>
    <row r="90" spans="1:65" s="11" customFormat="1" ht="22.9" customHeight="1">
      <c r="B90" s="165"/>
      <c r="C90" s="166"/>
      <c r="D90" s="167" t="s">
        <v>71</v>
      </c>
      <c r="E90" s="230" t="s">
        <v>463</v>
      </c>
      <c r="F90" s="230" t="s">
        <v>464</v>
      </c>
      <c r="G90" s="166"/>
      <c r="H90" s="166"/>
      <c r="I90" s="169"/>
      <c r="J90" s="231">
        <f>BK90</f>
        <v>0</v>
      </c>
      <c r="K90" s="166"/>
      <c r="L90" s="171"/>
      <c r="M90" s="172"/>
      <c r="N90" s="173"/>
      <c r="O90" s="173"/>
      <c r="P90" s="174">
        <f>SUM(P91:P92)</f>
        <v>0</v>
      </c>
      <c r="Q90" s="173"/>
      <c r="R90" s="174">
        <f>SUM(R91:R92)</f>
        <v>0</v>
      </c>
      <c r="S90" s="173"/>
      <c r="T90" s="175">
        <f>SUM(T91:T92)</f>
        <v>0</v>
      </c>
      <c r="AR90" s="176" t="s">
        <v>166</v>
      </c>
      <c r="AT90" s="177" t="s">
        <v>71</v>
      </c>
      <c r="AU90" s="177" t="s">
        <v>80</v>
      </c>
      <c r="AY90" s="176" t="s">
        <v>140</v>
      </c>
      <c r="BK90" s="178">
        <f>SUM(BK91:BK92)</f>
        <v>0</v>
      </c>
    </row>
    <row r="91" spans="1:65" s="2" customFormat="1" ht="16.5" customHeight="1">
      <c r="A91" s="33"/>
      <c r="B91" s="34"/>
      <c r="C91" s="179" t="s">
        <v>157</v>
      </c>
      <c r="D91" s="179" t="s">
        <v>141</v>
      </c>
      <c r="E91" s="180" t="s">
        <v>465</v>
      </c>
      <c r="F91" s="181" t="s">
        <v>464</v>
      </c>
      <c r="G91" s="182" t="s">
        <v>457</v>
      </c>
      <c r="H91" s="183">
        <v>1</v>
      </c>
      <c r="I91" s="184"/>
      <c r="J91" s="185">
        <f>ROUND(I91*H91,2)</f>
        <v>0</v>
      </c>
      <c r="K91" s="186"/>
      <c r="L91" s="38"/>
      <c r="M91" s="187" t="s">
        <v>19</v>
      </c>
      <c r="N91" s="188" t="s">
        <v>43</v>
      </c>
      <c r="O91" s="63"/>
      <c r="P91" s="189">
        <f>O91*H91</f>
        <v>0</v>
      </c>
      <c r="Q91" s="189">
        <v>0</v>
      </c>
      <c r="R91" s="189">
        <f>Q91*H91</f>
        <v>0</v>
      </c>
      <c r="S91" s="189">
        <v>0</v>
      </c>
      <c r="T91" s="190">
        <f>S91*H91</f>
        <v>0</v>
      </c>
      <c r="U91" s="33"/>
      <c r="V91" s="33"/>
      <c r="W91" s="33"/>
      <c r="X91" s="33"/>
      <c r="Y91" s="33"/>
      <c r="Z91" s="33"/>
      <c r="AA91" s="33"/>
      <c r="AB91" s="33"/>
      <c r="AC91" s="33"/>
      <c r="AD91" s="33"/>
      <c r="AE91" s="33"/>
      <c r="AR91" s="191" t="s">
        <v>458</v>
      </c>
      <c r="AT91" s="191" t="s">
        <v>141</v>
      </c>
      <c r="AU91" s="191" t="s">
        <v>82</v>
      </c>
      <c r="AY91" s="16" t="s">
        <v>140</v>
      </c>
      <c r="BE91" s="192">
        <f>IF(N91="základní",J91,0)</f>
        <v>0</v>
      </c>
      <c r="BF91" s="192">
        <f>IF(N91="snížená",J91,0)</f>
        <v>0</v>
      </c>
      <c r="BG91" s="192">
        <f>IF(N91="zákl. přenesená",J91,0)</f>
        <v>0</v>
      </c>
      <c r="BH91" s="192">
        <f>IF(N91="sníž. přenesená",J91,0)</f>
        <v>0</v>
      </c>
      <c r="BI91" s="192">
        <f>IF(N91="nulová",J91,0)</f>
        <v>0</v>
      </c>
      <c r="BJ91" s="16" t="s">
        <v>80</v>
      </c>
      <c r="BK91" s="192">
        <f>ROUND(I91*H91,2)</f>
        <v>0</v>
      </c>
      <c r="BL91" s="16" t="s">
        <v>458</v>
      </c>
      <c r="BM91" s="191" t="s">
        <v>466</v>
      </c>
    </row>
    <row r="92" spans="1:65" s="2" customFormat="1" ht="16.5" customHeight="1">
      <c r="A92" s="33"/>
      <c r="B92" s="34"/>
      <c r="C92" s="179" t="s">
        <v>144</v>
      </c>
      <c r="D92" s="179" t="s">
        <v>141</v>
      </c>
      <c r="E92" s="180" t="s">
        <v>467</v>
      </c>
      <c r="F92" s="181" t="s">
        <v>468</v>
      </c>
      <c r="G92" s="182" t="s">
        <v>457</v>
      </c>
      <c r="H92" s="183">
        <v>1</v>
      </c>
      <c r="I92" s="184"/>
      <c r="J92" s="185">
        <f>ROUND(I92*H92,2)</f>
        <v>0</v>
      </c>
      <c r="K92" s="186"/>
      <c r="L92" s="38"/>
      <c r="M92" s="187" t="s">
        <v>19</v>
      </c>
      <c r="N92" s="188" t="s">
        <v>43</v>
      </c>
      <c r="O92" s="63"/>
      <c r="P92" s="189">
        <f>O92*H92</f>
        <v>0</v>
      </c>
      <c r="Q92" s="189">
        <v>0</v>
      </c>
      <c r="R92" s="189">
        <f>Q92*H92</f>
        <v>0</v>
      </c>
      <c r="S92" s="189">
        <v>0</v>
      </c>
      <c r="T92" s="190">
        <f>S92*H92</f>
        <v>0</v>
      </c>
      <c r="U92" s="33"/>
      <c r="V92" s="33"/>
      <c r="W92" s="33"/>
      <c r="X92" s="33"/>
      <c r="Y92" s="33"/>
      <c r="Z92" s="33"/>
      <c r="AA92" s="33"/>
      <c r="AB92" s="33"/>
      <c r="AC92" s="33"/>
      <c r="AD92" s="33"/>
      <c r="AE92" s="33"/>
      <c r="AR92" s="191" t="s">
        <v>458</v>
      </c>
      <c r="AT92" s="191" t="s">
        <v>141</v>
      </c>
      <c r="AU92" s="191" t="s">
        <v>82</v>
      </c>
      <c r="AY92" s="16" t="s">
        <v>140</v>
      </c>
      <c r="BE92" s="192">
        <f>IF(N92="základní",J92,0)</f>
        <v>0</v>
      </c>
      <c r="BF92" s="192">
        <f>IF(N92="snížená",J92,0)</f>
        <v>0</v>
      </c>
      <c r="BG92" s="192">
        <f>IF(N92="zákl. přenesená",J92,0)</f>
        <v>0</v>
      </c>
      <c r="BH92" s="192">
        <f>IF(N92="sníž. přenesená",J92,0)</f>
        <v>0</v>
      </c>
      <c r="BI92" s="192">
        <f>IF(N92="nulová",J92,0)</f>
        <v>0</v>
      </c>
      <c r="BJ92" s="16" t="s">
        <v>80</v>
      </c>
      <c r="BK92" s="192">
        <f>ROUND(I92*H92,2)</f>
        <v>0</v>
      </c>
      <c r="BL92" s="16" t="s">
        <v>458</v>
      </c>
      <c r="BM92" s="191" t="s">
        <v>469</v>
      </c>
    </row>
    <row r="93" spans="1:65" s="11" customFormat="1" ht="22.9" customHeight="1">
      <c r="B93" s="165"/>
      <c r="C93" s="166"/>
      <c r="D93" s="167" t="s">
        <v>71</v>
      </c>
      <c r="E93" s="230" t="s">
        <v>470</v>
      </c>
      <c r="F93" s="230" t="s">
        <v>471</v>
      </c>
      <c r="G93" s="166"/>
      <c r="H93" s="166"/>
      <c r="I93" s="169"/>
      <c r="J93" s="231">
        <f>BK93</f>
        <v>0</v>
      </c>
      <c r="K93" s="166"/>
      <c r="L93" s="171"/>
      <c r="M93" s="172"/>
      <c r="N93" s="173"/>
      <c r="O93" s="173"/>
      <c r="P93" s="174">
        <f>SUM(P94:P95)</f>
        <v>0</v>
      </c>
      <c r="Q93" s="173"/>
      <c r="R93" s="174">
        <f>SUM(R94:R95)</f>
        <v>0</v>
      </c>
      <c r="S93" s="173"/>
      <c r="T93" s="175">
        <f>SUM(T94:T95)</f>
        <v>0</v>
      </c>
      <c r="AR93" s="176" t="s">
        <v>166</v>
      </c>
      <c r="AT93" s="177" t="s">
        <v>71</v>
      </c>
      <c r="AU93" s="177" t="s">
        <v>80</v>
      </c>
      <c r="AY93" s="176" t="s">
        <v>140</v>
      </c>
      <c r="BK93" s="178">
        <f>SUM(BK94:BK95)</f>
        <v>0</v>
      </c>
    </row>
    <row r="94" spans="1:65" s="2" customFormat="1" ht="16.5" customHeight="1">
      <c r="A94" s="33"/>
      <c r="B94" s="34"/>
      <c r="C94" s="179" t="s">
        <v>166</v>
      </c>
      <c r="D94" s="179" t="s">
        <v>141</v>
      </c>
      <c r="E94" s="180" t="s">
        <v>472</v>
      </c>
      <c r="F94" s="181" t="s">
        <v>473</v>
      </c>
      <c r="G94" s="182" t="s">
        <v>457</v>
      </c>
      <c r="H94" s="183">
        <v>1</v>
      </c>
      <c r="I94" s="184"/>
      <c r="J94" s="185">
        <f>ROUND(I94*H94,2)</f>
        <v>0</v>
      </c>
      <c r="K94" s="186"/>
      <c r="L94" s="38"/>
      <c r="M94" s="187" t="s">
        <v>19</v>
      </c>
      <c r="N94" s="188" t="s">
        <v>43</v>
      </c>
      <c r="O94" s="63"/>
      <c r="P94" s="189">
        <f>O94*H94</f>
        <v>0</v>
      </c>
      <c r="Q94" s="189">
        <v>0</v>
      </c>
      <c r="R94" s="189">
        <f>Q94*H94</f>
        <v>0</v>
      </c>
      <c r="S94" s="189">
        <v>0</v>
      </c>
      <c r="T94" s="190">
        <f>S94*H94</f>
        <v>0</v>
      </c>
      <c r="U94" s="33"/>
      <c r="V94" s="33"/>
      <c r="W94" s="33"/>
      <c r="X94" s="33"/>
      <c r="Y94" s="33"/>
      <c r="Z94" s="33"/>
      <c r="AA94" s="33"/>
      <c r="AB94" s="33"/>
      <c r="AC94" s="33"/>
      <c r="AD94" s="33"/>
      <c r="AE94" s="33"/>
      <c r="AR94" s="191" t="s">
        <v>458</v>
      </c>
      <c r="AT94" s="191" t="s">
        <v>141</v>
      </c>
      <c r="AU94" s="191" t="s">
        <v>82</v>
      </c>
      <c r="AY94" s="16" t="s">
        <v>140</v>
      </c>
      <c r="BE94" s="192">
        <f>IF(N94="základní",J94,0)</f>
        <v>0</v>
      </c>
      <c r="BF94" s="192">
        <f>IF(N94="snížená",J94,0)</f>
        <v>0</v>
      </c>
      <c r="BG94" s="192">
        <f>IF(N94="zákl. přenesená",J94,0)</f>
        <v>0</v>
      </c>
      <c r="BH94" s="192">
        <f>IF(N94="sníž. přenesená",J94,0)</f>
        <v>0</v>
      </c>
      <c r="BI94" s="192">
        <f>IF(N94="nulová",J94,0)</f>
        <v>0</v>
      </c>
      <c r="BJ94" s="16" t="s">
        <v>80</v>
      </c>
      <c r="BK94" s="192">
        <f>ROUND(I94*H94,2)</f>
        <v>0</v>
      </c>
      <c r="BL94" s="16" t="s">
        <v>458</v>
      </c>
      <c r="BM94" s="191" t="s">
        <v>474</v>
      </c>
    </row>
    <row r="95" spans="1:65" s="2" customFormat="1" ht="19.5">
      <c r="A95" s="33"/>
      <c r="B95" s="34"/>
      <c r="C95" s="35"/>
      <c r="D95" s="193" t="s">
        <v>387</v>
      </c>
      <c r="E95" s="35"/>
      <c r="F95" s="194" t="s">
        <v>475</v>
      </c>
      <c r="G95" s="35"/>
      <c r="H95" s="35"/>
      <c r="I95" s="108"/>
      <c r="J95" s="35"/>
      <c r="K95" s="35"/>
      <c r="L95" s="38"/>
      <c r="M95" s="195"/>
      <c r="N95" s="196"/>
      <c r="O95" s="63"/>
      <c r="P95" s="63"/>
      <c r="Q95" s="63"/>
      <c r="R95" s="63"/>
      <c r="S95" s="63"/>
      <c r="T95" s="64"/>
      <c r="U95" s="33"/>
      <c r="V95" s="33"/>
      <c r="W95" s="33"/>
      <c r="X95" s="33"/>
      <c r="Y95" s="33"/>
      <c r="Z95" s="33"/>
      <c r="AA95" s="33"/>
      <c r="AB95" s="33"/>
      <c r="AC95" s="33"/>
      <c r="AD95" s="33"/>
      <c r="AE95" s="33"/>
      <c r="AT95" s="16" t="s">
        <v>387</v>
      </c>
      <c r="AU95" s="16" t="s">
        <v>82</v>
      </c>
    </row>
    <row r="96" spans="1:65" s="11" customFormat="1" ht="22.9" customHeight="1">
      <c r="B96" s="165"/>
      <c r="C96" s="166"/>
      <c r="D96" s="167" t="s">
        <v>71</v>
      </c>
      <c r="E96" s="230" t="s">
        <v>476</v>
      </c>
      <c r="F96" s="230" t="s">
        <v>477</v>
      </c>
      <c r="G96" s="166"/>
      <c r="H96" s="166"/>
      <c r="I96" s="169"/>
      <c r="J96" s="231">
        <f>BK96</f>
        <v>0</v>
      </c>
      <c r="K96" s="166"/>
      <c r="L96" s="171"/>
      <c r="M96" s="172"/>
      <c r="N96" s="173"/>
      <c r="O96" s="173"/>
      <c r="P96" s="174">
        <f>P97</f>
        <v>0</v>
      </c>
      <c r="Q96" s="173"/>
      <c r="R96" s="174">
        <f>R97</f>
        <v>0</v>
      </c>
      <c r="S96" s="173"/>
      <c r="T96" s="175">
        <f>T97</f>
        <v>0</v>
      </c>
      <c r="AR96" s="176" t="s">
        <v>166</v>
      </c>
      <c r="AT96" s="177" t="s">
        <v>71</v>
      </c>
      <c r="AU96" s="177" t="s">
        <v>80</v>
      </c>
      <c r="AY96" s="176" t="s">
        <v>140</v>
      </c>
      <c r="BK96" s="178">
        <f>BK97</f>
        <v>0</v>
      </c>
    </row>
    <row r="97" spans="1:65" s="2" customFormat="1" ht="16.5" customHeight="1">
      <c r="A97" s="33"/>
      <c r="B97" s="34"/>
      <c r="C97" s="179" t="s">
        <v>171</v>
      </c>
      <c r="D97" s="179" t="s">
        <v>141</v>
      </c>
      <c r="E97" s="180" t="s">
        <v>478</v>
      </c>
      <c r="F97" s="181" t="s">
        <v>477</v>
      </c>
      <c r="G97" s="182" t="s">
        <v>457</v>
      </c>
      <c r="H97" s="183">
        <v>1</v>
      </c>
      <c r="I97" s="184"/>
      <c r="J97" s="185">
        <f>ROUND(I97*H97,2)</f>
        <v>0</v>
      </c>
      <c r="K97" s="186"/>
      <c r="L97" s="38"/>
      <c r="M97" s="187" t="s">
        <v>19</v>
      </c>
      <c r="N97" s="188" t="s">
        <v>43</v>
      </c>
      <c r="O97" s="63"/>
      <c r="P97" s="189">
        <f>O97*H97</f>
        <v>0</v>
      </c>
      <c r="Q97" s="189">
        <v>0</v>
      </c>
      <c r="R97" s="189">
        <f>Q97*H97</f>
        <v>0</v>
      </c>
      <c r="S97" s="189">
        <v>0</v>
      </c>
      <c r="T97" s="190">
        <f>S97*H97</f>
        <v>0</v>
      </c>
      <c r="U97" s="33"/>
      <c r="V97" s="33"/>
      <c r="W97" s="33"/>
      <c r="X97" s="33"/>
      <c r="Y97" s="33"/>
      <c r="Z97" s="33"/>
      <c r="AA97" s="33"/>
      <c r="AB97" s="33"/>
      <c r="AC97" s="33"/>
      <c r="AD97" s="33"/>
      <c r="AE97" s="33"/>
      <c r="AR97" s="191" t="s">
        <v>458</v>
      </c>
      <c r="AT97" s="191" t="s">
        <v>141</v>
      </c>
      <c r="AU97" s="191" t="s">
        <v>82</v>
      </c>
      <c r="AY97" s="16" t="s">
        <v>140</v>
      </c>
      <c r="BE97" s="192">
        <f>IF(N97="základní",J97,0)</f>
        <v>0</v>
      </c>
      <c r="BF97" s="192">
        <f>IF(N97="snížená",J97,0)</f>
        <v>0</v>
      </c>
      <c r="BG97" s="192">
        <f>IF(N97="zákl. přenesená",J97,0)</f>
        <v>0</v>
      </c>
      <c r="BH97" s="192">
        <f>IF(N97="sníž. přenesená",J97,0)</f>
        <v>0</v>
      </c>
      <c r="BI97" s="192">
        <f>IF(N97="nulová",J97,0)</f>
        <v>0</v>
      </c>
      <c r="BJ97" s="16" t="s">
        <v>80</v>
      </c>
      <c r="BK97" s="192">
        <f>ROUND(I97*H97,2)</f>
        <v>0</v>
      </c>
      <c r="BL97" s="16" t="s">
        <v>458</v>
      </c>
      <c r="BM97" s="191" t="s">
        <v>479</v>
      </c>
    </row>
    <row r="98" spans="1:65" s="11" customFormat="1" ht="22.9" customHeight="1">
      <c r="B98" s="165"/>
      <c r="C98" s="166"/>
      <c r="D98" s="167" t="s">
        <v>71</v>
      </c>
      <c r="E98" s="230" t="s">
        <v>480</v>
      </c>
      <c r="F98" s="230" t="s">
        <v>481</v>
      </c>
      <c r="G98" s="166"/>
      <c r="H98" s="166"/>
      <c r="I98" s="169"/>
      <c r="J98" s="231">
        <f>BK98</f>
        <v>0</v>
      </c>
      <c r="K98" s="166"/>
      <c r="L98" s="171"/>
      <c r="M98" s="172"/>
      <c r="N98" s="173"/>
      <c r="O98" s="173"/>
      <c r="P98" s="174">
        <f>P99</f>
        <v>0</v>
      </c>
      <c r="Q98" s="173"/>
      <c r="R98" s="174">
        <f>R99</f>
        <v>0</v>
      </c>
      <c r="S98" s="173"/>
      <c r="T98" s="175">
        <f>T99</f>
        <v>0</v>
      </c>
      <c r="AR98" s="176" t="s">
        <v>166</v>
      </c>
      <c r="AT98" s="177" t="s">
        <v>71</v>
      </c>
      <c r="AU98" s="177" t="s">
        <v>80</v>
      </c>
      <c r="AY98" s="176" t="s">
        <v>140</v>
      </c>
      <c r="BK98" s="178">
        <f>BK99</f>
        <v>0</v>
      </c>
    </row>
    <row r="99" spans="1:65" s="2" customFormat="1" ht="16.5" customHeight="1">
      <c r="A99" s="33"/>
      <c r="B99" s="34"/>
      <c r="C99" s="179" t="s">
        <v>177</v>
      </c>
      <c r="D99" s="179" t="s">
        <v>141</v>
      </c>
      <c r="E99" s="180" t="s">
        <v>482</v>
      </c>
      <c r="F99" s="181" t="s">
        <v>481</v>
      </c>
      <c r="G99" s="182" t="s">
        <v>457</v>
      </c>
      <c r="H99" s="183">
        <v>1</v>
      </c>
      <c r="I99" s="184"/>
      <c r="J99" s="185">
        <f>ROUND(I99*H99,2)</f>
        <v>0</v>
      </c>
      <c r="K99" s="186"/>
      <c r="L99" s="38"/>
      <c r="M99" s="244" t="s">
        <v>19</v>
      </c>
      <c r="N99" s="245" t="s">
        <v>43</v>
      </c>
      <c r="O99" s="221"/>
      <c r="P99" s="246">
        <f>O99*H99</f>
        <v>0</v>
      </c>
      <c r="Q99" s="246">
        <v>0</v>
      </c>
      <c r="R99" s="246">
        <f>Q99*H99</f>
        <v>0</v>
      </c>
      <c r="S99" s="246">
        <v>0</v>
      </c>
      <c r="T99" s="247">
        <f>S99*H99</f>
        <v>0</v>
      </c>
      <c r="U99" s="33"/>
      <c r="V99" s="33"/>
      <c r="W99" s="33"/>
      <c r="X99" s="33"/>
      <c r="Y99" s="33"/>
      <c r="Z99" s="33"/>
      <c r="AA99" s="33"/>
      <c r="AB99" s="33"/>
      <c r="AC99" s="33"/>
      <c r="AD99" s="33"/>
      <c r="AE99" s="33"/>
      <c r="AR99" s="191" t="s">
        <v>458</v>
      </c>
      <c r="AT99" s="191" t="s">
        <v>141</v>
      </c>
      <c r="AU99" s="191" t="s">
        <v>82</v>
      </c>
      <c r="AY99" s="16" t="s">
        <v>140</v>
      </c>
      <c r="BE99" s="192">
        <f>IF(N99="základní",J99,0)</f>
        <v>0</v>
      </c>
      <c r="BF99" s="192">
        <f>IF(N99="snížená",J99,0)</f>
        <v>0</v>
      </c>
      <c r="BG99" s="192">
        <f>IF(N99="zákl. přenesená",J99,0)</f>
        <v>0</v>
      </c>
      <c r="BH99" s="192">
        <f>IF(N99="sníž. přenesená",J99,0)</f>
        <v>0</v>
      </c>
      <c r="BI99" s="192">
        <f>IF(N99="nulová",J99,0)</f>
        <v>0</v>
      </c>
      <c r="BJ99" s="16" t="s">
        <v>80</v>
      </c>
      <c r="BK99" s="192">
        <f>ROUND(I99*H99,2)</f>
        <v>0</v>
      </c>
      <c r="BL99" s="16" t="s">
        <v>458</v>
      </c>
      <c r="BM99" s="191" t="s">
        <v>483</v>
      </c>
    </row>
    <row r="100" spans="1:65" s="2" customFormat="1" ht="6.95" customHeight="1">
      <c r="A100" s="33"/>
      <c r="B100" s="46"/>
      <c r="C100" s="47"/>
      <c r="D100" s="47"/>
      <c r="E100" s="47"/>
      <c r="F100" s="47"/>
      <c r="G100" s="47"/>
      <c r="H100" s="47"/>
      <c r="I100" s="136"/>
      <c r="J100" s="47"/>
      <c r="K100" s="47"/>
      <c r="L100" s="38"/>
      <c r="M100" s="33"/>
      <c r="O100" s="33"/>
      <c r="P100" s="33"/>
      <c r="Q100" s="33"/>
      <c r="R100" s="33"/>
      <c r="S100" s="33"/>
      <c r="T100" s="33"/>
      <c r="U100" s="33"/>
      <c r="V100" s="33"/>
      <c r="W100" s="33"/>
      <c r="X100" s="33"/>
      <c r="Y100" s="33"/>
      <c r="Z100" s="33"/>
      <c r="AA100" s="33"/>
      <c r="AB100" s="33"/>
      <c r="AC100" s="33"/>
      <c r="AD100" s="33"/>
      <c r="AE100" s="33"/>
    </row>
  </sheetData>
  <sheetProtection algorithmName="SHA-512" hashValue="zjah5kS4YuOKgZaE0SzLcWNyN/9fq+Quzk/jfZRjYgGAVgaJ1mtC8LGMnZZE41qY8x6eZncCQ64+QLc4rclqQw==" saltValue="VXDnIDLe09rBaRVPLs8Z8rXq+064v4jdNj+Rwl8DOih4ZSF/DKX8d6qK3QJcMHgHHqho3mLoaiAuji1+dcxXNA==" spinCount="100000" sheet="1" objects="1" scenarios="1" formatColumns="0" formatRows="0" autoFilter="0"/>
  <autoFilter ref="C84:K99"/>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9EA4793D1BE1624996F7E1F7492DA9C6" ma:contentTypeVersion="12" ma:contentTypeDescription="Vytvoří nový dokument" ma:contentTypeScope="" ma:versionID="b6276814b807f74f0ae82930901568a4">
  <xsd:schema xmlns:xsd="http://www.w3.org/2001/XMLSchema" xmlns:xs="http://www.w3.org/2001/XMLSchema" xmlns:p="http://schemas.microsoft.com/office/2006/metadata/properties" xmlns:ns2="bfcf4c34-b546-4efc-808b-a26960abea26" xmlns:ns3="4c4207d2-92cf-4663-8141-a5dee4d543cf" targetNamespace="http://schemas.microsoft.com/office/2006/metadata/properties" ma:root="true" ma:fieldsID="c4b5a80adbc96a3efa3b7e78e452c2c9" ns2:_="" ns3:_="">
    <xsd:import namespace="bfcf4c34-b546-4efc-808b-a26960abea26"/>
    <xsd:import namespace="4c4207d2-92cf-4663-8141-a5dee4d543cf"/>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GenerationTime" minOccurs="0"/>
                <xsd:element ref="ns3:MediaServiceEventHashCode" minOccurs="0"/>
                <xsd:element ref="ns3:MediaServiceOCR"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cf4c34-b546-4efc-808b-a26960abea26" elementFormDefault="qualified">
    <xsd:import namespace="http://schemas.microsoft.com/office/2006/documentManagement/types"/>
    <xsd:import namespace="http://schemas.microsoft.com/office/infopath/2007/PartnerControls"/>
    <xsd:element name="SharedWithUsers" ma:index="8" nillable="true" ma:displayName="Sdílí se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dílené s podrobnostmi"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c4207d2-92cf-4663-8141-a5dee4d543cf"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3DA56F4-8E7C-4A73-A5E6-F84BD8F23DE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F58F20B-D8DF-4427-8282-DD9F70FFEB21}">
  <ds:schemaRefs>
    <ds:schemaRef ds:uri="http://schemas.microsoft.com/sharepoint/v3/contenttype/forms"/>
  </ds:schemaRefs>
</ds:datastoreItem>
</file>

<file path=customXml/itemProps3.xml><?xml version="1.0" encoding="utf-8"?>
<ds:datastoreItem xmlns:ds="http://schemas.openxmlformats.org/officeDocument/2006/customXml" ds:itemID="{2481767A-E025-4103-8E4E-2DE09335FF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cf4c34-b546-4efc-808b-a26960abea26"/>
    <ds:schemaRef ds:uri="4c4207d2-92cf-4663-8141-a5dee4d543c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8</vt:i4>
      </vt:variant>
    </vt:vector>
  </HeadingPairs>
  <TitlesOfParts>
    <vt:vector size="12" baseType="lpstr">
      <vt:lpstr>Rekapitulace stavby</vt:lpstr>
      <vt:lpstr>SO 01 - Komunikace</vt:lpstr>
      <vt:lpstr>SO 02 - Dešťová kanalizace</vt:lpstr>
      <vt:lpstr>VRN - Vedlejší rozpočtové...</vt:lpstr>
      <vt:lpstr>'Rekapitulace stavby'!Názvy_tisku</vt:lpstr>
      <vt:lpstr>'SO 01 - Komunikace'!Názvy_tisku</vt:lpstr>
      <vt:lpstr>'SO 02 - Dešťová kanalizace'!Názvy_tisku</vt:lpstr>
      <vt:lpstr>'VRN - Vedlejší rozpočtové...'!Názvy_tisku</vt:lpstr>
      <vt:lpstr>'Rekapitulace stavby'!Oblast_tisku</vt:lpstr>
      <vt:lpstr>'SO 01 - Komunikace'!Oblast_tisku</vt:lpstr>
      <vt:lpstr>'SO 02 - Dešťová kanalizace'!Oblast_tisku</vt:lpstr>
      <vt:lpstr>'VRN - Vedlejší rozpočtové...'!Oblast_tisku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Filip Matoušek</dc:creator>
  <cp:lastModifiedBy>marek</cp:lastModifiedBy>
  <dcterms:created xsi:type="dcterms:W3CDTF">2021-05-06T05:32:29Z</dcterms:created>
  <dcterms:modified xsi:type="dcterms:W3CDTF">2021-05-06T05:37:25Z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0x0101009EA4793D1BE1624996F7E1F7492DA9C6</vt:lpwstr>
  </property>
</Properties>
</file>